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Z:\01. Tenders\2024\Ongoing\067R- HIAEP-002 NBIA Rwanda\K. Post Tender Issues\3. PTC No. 27 (BAFO)\Working\Revised Bills for Submission_PTC 24-27\5. Bills of Quantities\Excel\Bill No. 05 - Baggage Handling Building - R1\"/>
    </mc:Choice>
  </mc:AlternateContent>
  <xr:revisionPtr revIDLastSave="0" documentId="13_ncr:1_{4DF9189D-F55E-4901-9B01-FF59B95034F4}" xr6:coauthVersionLast="47" xr6:coauthVersionMax="47" xr10:uidLastSave="{00000000-0000-0000-0000-000000000000}"/>
  <bookViews>
    <workbookView xWindow="-120" yWindow="-120" windowWidth="29040" windowHeight="15840" tabRatio="869" activeTab="19" xr2:uid="{49660CA3-348F-4B5C-8523-0B2F0DEFF4D0}"/>
  </bookViews>
  <sheets>
    <sheet name="Cover" sheetId="35" r:id="rId1"/>
    <sheet name="Index" sheetId="36" r:id="rId2"/>
    <sheet name="Div 3" sheetId="2" r:id="rId3"/>
    <sheet name="Div 4" sheetId="22" r:id="rId4"/>
    <sheet name="Div 5" sheetId="3" r:id="rId5"/>
    <sheet name="Div 6" sheetId="4" r:id="rId6"/>
    <sheet name="Div 7" sheetId="5" r:id="rId7"/>
    <sheet name="Div 8" sheetId="6" r:id="rId8"/>
    <sheet name="Div 9" sheetId="23" r:id="rId9"/>
    <sheet name="Div 10" sheetId="27" r:id="rId10"/>
    <sheet name="Div 11" sheetId="31" r:id="rId11"/>
    <sheet name="Div 12" sheetId="25" r:id="rId12"/>
    <sheet name="Div 21" sheetId="12" r:id="rId13"/>
    <sheet name="Div 22" sheetId="13" r:id="rId14"/>
    <sheet name="Div 23" sheetId="28" r:id="rId15"/>
    <sheet name="Div 26" sheetId="32" r:id="rId16"/>
    <sheet name="Div 27" sheetId="33" r:id="rId17"/>
    <sheet name="Div 28" sheetId="34" r:id="rId18"/>
    <sheet name="Div 31" sheetId="20" r:id="rId19"/>
    <sheet name="Summary" sheetId="37" r:id="rId20"/>
  </sheets>
  <definedNames>
    <definedName name="_xlnm._FilterDatabase" localSheetId="9" hidden="1">'Div 10'!$A$5:$J$215</definedName>
    <definedName name="_xlnm._FilterDatabase" localSheetId="11" hidden="1">'Div 12'!$A$5:$J$185</definedName>
    <definedName name="_xlnm._FilterDatabase" localSheetId="12" hidden="1">'Div 21'!$A$5:$J$237</definedName>
    <definedName name="_xlnm._FilterDatabase" localSheetId="13" hidden="1">'Div 22'!$A$5:$J$753</definedName>
    <definedName name="_xlnm._FilterDatabase" localSheetId="14" hidden="1">'Div 23'!$A$5:$J$986</definedName>
    <definedName name="_xlnm._FilterDatabase" localSheetId="15" hidden="1">'Div 26'!$A$5:$J$772</definedName>
    <definedName name="_xlnm._FilterDatabase" localSheetId="16" hidden="1">'Div 27'!$A$5:$J$446</definedName>
    <definedName name="_xlnm._FilterDatabase" localSheetId="17" hidden="1">'Div 28'!$A$5:$J$332</definedName>
    <definedName name="_xlnm._FilterDatabase" localSheetId="2" hidden="1">'Div 3'!$A$5:$J$186</definedName>
    <definedName name="_xlnm._FilterDatabase" localSheetId="3" hidden="1">'Div 4'!$A$5:$J$160</definedName>
    <definedName name="_xlnm._FilterDatabase" localSheetId="4" hidden="1">'Div 5'!$A$5:$J$146</definedName>
    <definedName name="_xlnm._FilterDatabase" localSheetId="6" hidden="1">'Div 7'!$A$5:$J$207</definedName>
    <definedName name="_xlnm._FilterDatabase" localSheetId="7" hidden="1">'Div 8'!$A$5:$J$456</definedName>
    <definedName name="_xlnm._FilterDatabase" localSheetId="8" hidden="1">'Div 9'!$A$5:$J$258</definedName>
    <definedName name="_xlnm.Print_Area" localSheetId="0">Cover!$A$1:$B$32</definedName>
    <definedName name="_xlnm.Print_Area" localSheetId="9">'Div 10'!$A$1:$J$215</definedName>
    <definedName name="_xlnm.Print_Area" localSheetId="10">'Div 11'!$A$1:$J$114</definedName>
    <definedName name="_xlnm.Print_Area" localSheetId="11">'Div 12'!$A$1:$J$185</definedName>
    <definedName name="_xlnm.Print_Area" localSheetId="12">'Div 21'!$A$1:$J$237</definedName>
    <definedName name="_xlnm.Print_Area" localSheetId="13">'Div 22'!$A$1:$J$753</definedName>
    <definedName name="_xlnm.Print_Area" localSheetId="14">'Div 23'!$A$1:$J$986</definedName>
    <definedName name="_xlnm.Print_Area" localSheetId="15">'Div 26'!$A$1:$J$772</definedName>
    <definedName name="_xlnm.Print_Area" localSheetId="16">'Div 27'!$A$1:$J$446</definedName>
    <definedName name="_xlnm.Print_Area" localSheetId="17">'Div 28'!$A$1:$J$332</definedName>
    <definedName name="_xlnm.Print_Area" localSheetId="2">'Div 3'!$A$1:$J$186</definedName>
    <definedName name="_xlnm.Print_Area" localSheetId="18">'Div 31'!$A$1:$J$120</definedName>
    <definedName name="_xlnm.Print_Area" localSheetId="3">'Div 4'!$A$1:$J$160</definedName>
    <definedName name="_xlnm.Print_Area" localSheetId="4">'Div 5'!$A$1:$J$146</definedName>
    <definedName name="_xlnm.Print_Area" localSheetId="5">'Div 6'!$A$1:$J$118</definedName>
    <definedName name="_xlnm.Print_Area" localSheetId="6">'Div 7'!$A$1:$J$207</definedName>
    <definedName name="_xlnm.Print_Area" localSheetId="7">'Div 8'!$A$1:$J$456</definedName>
    <definedName name="_xlnm.Print_Area" localSheetId="8">'Div 9'!$A$1:$J$258</definedName>
    <definedName name="_xlnm.Print_Area" localSheetId="1">Index!$A$1:$C$23</definedName>
    <definedName name="_xlnm.Print_Area" localSheetId="19">Summary!$A$1:$D$25</definedName>
    <definedName name="_xlnm.Print_Area">#REF!</definedName>
    <definedName name="_xlnm.Print_Titles" localSheetId="9">'Div 10'!$1:$7</definedName>
    <definedName name="_xlnm.Print_Titles" localSheetId="10">'Div 11'!$1:$7</definedName>
    <definedName name="_xlnm.Print_Titles" localSheetId="11">'Div 12'!$1:$7</definedName>
    <definedName name="_xlnm.Print_Titles" localSheetId="12">'Div 21'!$1:$7</definedName>
    <definedName name="_xlnm.Print_Titles" localSheetId="13">'Div 22'!$1:$7</definedName>
    <definedName name="_xlnm.Print_Titles" localSheetId="14">'Div 23'!$1:$7</definedName>
    <definedName name="_xlnm.Print_Titles" localSheetId="15">'Div 26'!$1:$7</definedName>
    <definedName name="_xlnm.Print_Titles" localSheetId="16">'Div 27'!$1:$7</definedName>
    <definedName name="_xlnm.Print_Titles" localSheetId="17">'Div 28'!$1:$7</definedName>
    <definedName name="_xlnm.Print_Titles" localSheetId="2">'Div 3'!$1:$7</definedName>
    <definedName name="_xlnm.Print_Titles" localSheetId="18">'Div 31'!$1:$7</definedName>
    <definedName name="_xlnm.Print_Titles" localSheetId="3">'Div 4'!$1:$7</definedName>
    <definedName name="_xlnm.Print_Titles" localSheetId="4">'Div 5'!$1:$7</definedName>
    <definedName name="_xlnm.Print_Titles" localSheetId="5">'Div 6'!$1:$7</definedName>
    <definedName name="_xlnm.Print_Titles" localSheetId="6">'Div 7'!$1:$7</definedName>
    <definedName name="_xlnm.Print_Titles" localSheetId="7">'Div 8'!$1:$7</definedName>
    <definedName name="_xlnm.Print_Titles" localSheetId="8">'Div 9'!$1:$7</definedName>
    <definedName name="_xlnm.Print_Titles">#REF!,#REF!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28" l="1"/>
  <c r="I250" i="34"/>
  <c r="J250" i="34" s="1"/>
  <c r="I248" i="34"/>
  <c r="J248" i="34" s="1"/>
  <c r="I242" i="34"/>
  <c r="I240" i="34"/>
  <c r="I238" i="34"/>
  <c r="I236" i="34"/>
  <c r="I234" i="34"/>
  <c r="I232" i="34"/>
  <c r="I230" i="34"/>
  <c r="I218" i="34"/>
  <c r="I216" i="34"/>
  <c r="I214" i="34"/>
  <c r="I212" i="34"/>
  <c r="I210" i="34"/>
  <c r="I206" i="34"/>
  <c r="J206" i="34" s="1"/>
  <c r="I204" i="34"/>
  <c r="J204" i="34" s="1"/>
  <c r="I202" i="34"/>
  <c r="J202" i="34" s="1"/>
  <c r="I200" i="34"/>
  <c r="J200" i="34" s="1"/>
  <c r="I198" i="34"/>
  <c r="J198" i="34" s="1"/>
  <c r="I196" i="34"/>
  <c r="J196" i="34" s="1"/>
  <c r="I194" i="34"/>
  <c r="J194" i="34" s="1"/>
  <c r="I192" i="34"/>
  <c r="J192" i="34" s="1"/>
  <c r="I184" i="34"/>
  <c r="J184" i="34" s="1"/>
  <c r="I182" i="34"/>
  <c r="J182" i="34" s="1"/>
  <c r="I180" i="34"/>
  <c r="J180" i="34" s="1"/>
  <c r="I178" i="34"/>
  <c r="J178" i="34" s="1"/>
  <c r="I174" i="34"/>
  <c r="J174" i="34" s="1"/>
  <c r="I168" i="34"/>
  <c r="I164" i="34"/>
  <c r="J164" i="34" s="1"/>
  <c r="I162" i="34"/>
  <c r="J162" i="34" s="1"/>
  <c r="I143" i="34"/>
  <c r="J143" i="34" s="1"/>
  <c r="I141" i="34"/>
  <c r="J141" i="34" s="1"/>
  <c r="I139" i="34"/>
  <c r="J139" i="34" s="1"/>
  <c r="I135" i="34"/>
  <c r="J135" i="34" s="1"/>
  <c r="I133" i="34"/>
  <c r="J133" i="34" s="1"/>
  <c r="I131" i="34"/>
  <c r="J131" i="34" s="1"/>
  <c r="I129" i="34"/>
  <c r="J129" i="34" s="1"/>
  <c r="I127" i="34"/>
  <c r="J127" i="34" s="1"/>
  <c r="I125" i="34"/>
  <c r="J125" i="34" s="1"/>
  <c r="I108" i="34"/>
  <c r="J108" i="34" s="1"/>
  <c r="I106" i="34"/>
  <c r="J106" i="34" s="1"/>
  <c r="I104" i="34"/>
  <c r="J104" i="34" s="1"/>
  <c r="I102" i="34"/>
  <c r="J102" i="34" s="1"/>
  <c r="I100" i="34"/>
  <c r="J100" i="34" s="1"/>
  <c r="I96" i="34"/>
  <c r="J96" i="34" s="1"/>
  <c r="I94" i="34"/>
  <c r="J94" i="34" s="1"/>
  <c r="I92" i="34"/>
  <c r="J92" i="34" s="1"/>
  <c r="I90" i="34"/>
  <c r="J90" i="34" s="1"/>
  <c r="I88" i="34"/>
  <c r="J88" i="34" s="1"/>
  <c r="I73" i="34"/>
  <c r="J73" i="34" s="1"/>
  <c r="I71" i="34"/>
  <c r="J71" i="34" s="1"/>
  <c r="I69" i="34"/>
  <c r="J69" i="34" s="1"/>
  <c r="I67" i="34"/>
  <c r="J67" i="34" s="1"/>
  <c r="I65" i="34"/>
  <c r="J65" i="34" s="1"/>
  <c r="I61" i="34"/>
  <c r="J61" i="34" s="1"/>
  <c r="I59" i="34"/>
  <c r="J59" i="34" s="1"/>
  <c r="I57" i="34"/>
  <c r="J57" i="34" s="1"/>
  <c r="I55" i="34"/>
  <c r="J55" i="34" s="1"/>
  <c r="I53" i="34"/>
  <c r="J53" i="34" s="1"/>
  <c r="I51" i="34"/>
  <c r="J51" i="34" s="1"/>
  <c r="I35" i="34"/>
  <c r="J35" i="34" s="1"/>
  <c r="I33" i="34"/>
  <c r="J33" i="34" s="1"/>
  <c r="I31" i="34"/>
  <c r="J31" i="34" s="1"/>
  <c r="I29" i="34"/>
  <c r="J29" i="34" s="1"/>
  <c r="I27" i="34"/>
  <c r="J27" i="34" s="1"/>
  <c r="I23" i="34"/>
  <c r="J23" i="34" s="1"/>
  <c r="I21" i="34"/>
  <c r="J21" i="34" s="1"/>
  <c r="I19" i="34"/>
  <c r="J19" i="34" s="1"/>
  <c r="I17" i="34"/>
  <c r="J17" i="34" s="1"/>
  <c r="I15" i="34"/>
  <c r="J15" i="34" s="1"/>
  <c r="I353" i="33"/>
  <c r="I351" i="33"/>
  <c r="I349" i="33"/>
  <c r="I334" i="33"/>
  <c r="I332" i="33"/>
  <c r="I330" i="33"/>
  <c r="I328" i="33"/>
  <c r="I326" i="33"/>
  <c r="I322" i="33"/>
  <c r="I320" i="33"/>
  <c r="I318" i="33"/>
  <c r="I316" i="33"/>
  <c r="I314" i="33"/>
  <c r="I312" i="33"/>
  <c r="I298" i="33"/>
  <c r="I296" i="33"/>
  <c r="I294" i="33"/>
  <c r="I290" i="33"/>
  <c r="I288" i="33"/>
  <c r="I286" i="33"/>
  <c r="I282" i="33"/>
  <c r="I280" i="33"/>
  <c r="I278" i="33"/>
  <c r="I276" i="33"/>
  <c r="I257" i="33"/>
  <c r="I255" i="33"/>
  <c r="I253" i="33"/>
  <c r="I251" i="33"/>
  <c r="I249" i="33"/>
  <c r="I247" i="33"/>
  <c r="I243" i="33"/>
  <c r="I226" i="33"/>
  <c r="I224" i="33"/>
  <c r="I222" i="33"/>
  <c r="I220" i="33"/>
  <c r="I218" i="33"/>
  <c r="I214" i="33"/>
  <c r="I212" i="33"/>
  <c r="I210" i="33"/>
  <c r="I208" i="33"/>
  <c r="I186" i="33"/>
  <c r="I184" i="33"/>
  <c r="I182" i="33"/>
  <c r="I180" i="33"/>
  <c r="I161" i="33"/>
  <c r="I159" i="33"/>
  <c r="I153" i="33"/>
  <c r="I151" i="33"/>
  <c r="I149" i="33"/>
  <c r="I134" i="33"/>
  <c r="I132" i="33"/>
  <c r="I130" i="33"/>
  <c r="I126" i="33"/>
  <c r="I124" i="33"/>
  <c r="I122" i="33"/>
  <c r="I120" i="33"/>
  <c r="I116" i="33"/>
  <c r="I103" i="33"/>
  <c r="I101" i="33"/>
  <c r="I99" i="33"/>
  <c r="I97" i="33"/>
  <c r="I95" i="33"/>
  <c r="I87" i="33"/>
  <c r="I83" i="33"/>
  <c r="I69" i="33"/>
  <c r="I65" i="33"/>
  <c r="I59" i="33"/>
  <c r="I55" i="33"/>
  <c r="I53" i="33"/>
  <c r="I51" i="33"/>
  <c r="I19" i="33"/>
  <c r="J19" i="33" s="1"/>
  <c r="I15" i="33"/>
  <c r="J15" i="33" s="1"/>
  <c r="I636" i="32"/>
  <c r="I632" i="32"/>
  <c r="I630" i="32"/>
  <c r="I617" i="32"/>
  <c r="I613" i="32"/>
  <c r="I611" i="32"/>
  <c r="I609" i="32"/>
  <c r="I607" i="32"/>
  <c r="I605" i="32"/>
  <c r="I603" i="32"/>
  <c r="I601" i="32"/>
  <c r="I599" i="32"/>
  <c r="I593" i="32"/>
  <c r="I591" i="32"/>
  <c r="I579" i="32"/>
  <c r="I577" i="32"/>
  <c r="I575" i="32"/>
  <c r="I573" i="32"/>
  <c r="I571" i="32"/>
  <c r="I569" i="32"/>
  <c r="I567" i="32"/>
  <c r="I565" i="32"/>
  <c r="I563" i="32"/>
  <c r="I557" i="32"/>
  <c r="I555" i="32"/>
  <c r="I553" i="32"/>
  <c r="I544" i="32"/>
  <c r="I542" i="32"/>
  <c r="I540" i="32"/>
  <c r="I538" i="32"/>
  <c r="I536" i="32"/>
  <c r="I534" i="32"/>
  <c r="I532" i="32"/>
  <c r="I526" i="32"/>
  <c r="I520" i="32"/>
  <c r="I518" i="32"/>
  <c r="I510" i="32"/>
  <c r="I506" i="32"/>
  <c r="I504" i="32"/>
  <c r="I502" i="32"/>
  <c r="I500" i="32"/>
  <c r="I494" i="32"/>
  <c r="I492" i="32"/>
  <c r="I490" i="32"/>
  <c r="I488" i="32"/>
  <c r="I486" i="32"/>
  <c r="I484" i="32"/>
  <c r="I472" i="32"/>
  <c r="I470" i="32"/>
  <c r="I464" i="32"/>
  <c r="I462" i="32"/>
  <c r="I460" i="32"/>
  <c r="I458" i="32"/>
  <c r="I456" i="32"/>
  <c r="I454" i="32"/>
  <c r="I452" i="32"/>
  <c r="I450" i="32"/>
  <c r="I448" i="32"/>
  <c r="I446" i="32"/>
  <c r="I432" i="32"/>
  <c r="I430" i="32"/>
  <c r="I428" i="32"/>
  <c r="I426" i="32"/>
  <c r="I424" i="32"/>
  <c r="I422" i="32"/>
  <c r="I420" i="32"/>
  <c r="I418" i="32"/>
  <c r="I416" i="32"/>
  <c r="I412" i="32"/>
  <c r="I410" i="32"/>
  <c r="I408" i="32"/>
  <c r="I399" i="32"/>
  <c r="I397" i="32"/>
  <c r="I395" i="32"/>
  <c r="I393" i="32"/>
  <c r="I391" i="32"/>
  <c r="I389" i="32"/>
  <c r="I387" i="32"/>
  <c r="I385" i="32"/>
  <c r="I383" i="32"/>
  <c r="I381" i="32"/>
  <c r="I379" i="32"/>
  <c r="I377" i="32"/>
  <c r="I375" i="32"/>
  <c r="I371" i="32"/>
  <c r="I369" i="32"/>
  <c r="I367" i="32"/>
  <c r="I353" i="32"/>
  <c r="I351" i="32"/>
  <c r="I349" i="32"/>
  <c r="I343" i="32"/>
  <c r="I337" i="32"/>
  <c r="I333" i="32"/>
  <c r="I311" i="32"/>
  <c r="I305" i="32"/>
  <c r="I303" i="32"/>
  <c r="I301" i="32"/>
  <c r="I299" i="32"/>
  <c r="I297" i="32"/>
  <c r="I295" i="32"/>
  <c r="I293" i="32"/>
  <c r="I285" i="32"/>
  <c r="I283" i="32"/>
  <c r="I281" i="32"/>
  <c r="I277" i="32"/>
  <c r="I275" i="32"/>
  <c r="I273" i="32"/>
  <c r="I271" i="32"/>
  <c r="I269" i="32"/>
  <c r="I267" i="32"/>
  <c r="I265" i="32"/>
  <c r="I263" i="32"/>
  <c r="I261" i="32"/>
  <c r="I259" i="32"/>
  <c r="I257" i="32"/>
  <c r="I255" i="32"/>
  <c r="I240" i="32"/>
  <c r="I238" i="32"/>
  <c r="I234" i="32"/>
  <c r="I228" i="32"/>
  <c r="I224" i="32"/>
  <c r="I222" i="32"/>
  <c r="I210" i="32"/>
  <c r="I208" i="32"/>
  <c r="I202" i="32"/>
  <c r="I196" i="32"/>
  <c r="I194" i="32"/>
  <c r="I190" i="32"/>
  <c r="I188" i="32"/>
  <c r="I175" i="32"/>
  <c r="I173" i="32"/>
  <c r="I171" i="32"/>
  <c r="I167" i="32"/>
  <c r="I165" i="32"/>
  <c r="I157" i="32"/>
  <c r="I149" i="32"/>
  <c r="I147" i="32"/>
  <c r="I145" i="32"/>
  <c r="I143" i="32"/>
  <c r="I141" i="32"/>
  <c r="I139" i="32"/>
  <c r="I137" i="32"/>
  <c r="I135" i="32"/>
  <c r="I133" i="32"/>
  <c r="I131" i="32"/>
  <c r="I129" i="32"/>
  <c r="I123" i="32"/>
  <c r="I121" i="32"/>
  <c r="I119" i="32"/>
  <c r="I108" i="32"/>
  <c r="I106" i="32"/>
  <c r="I104" i="32"/>
  <c r="I100" i="32"/>
  <c r="I98" i="32"/>
  <c r="I96" i="32"/>
  <c r="I94" i="32"/>
  <c r="I92" i="32"/>
  <c r="I90" i="32"/>
  <c r="I88" i="32"/>
  <c r="I86" i="32"/>
  <c r="I78" i="32"/>
  <c r="I74" i="32"/>
  <c r="I72" i="32"/>
  <c r="I68" i="32"/>
  <c r="I66" i="32"/>
  <c r="I64" i="32"/>
  <c r="I62" i="32"/>
  <c r="I60" i="32"/>
  <c r="I58" i="32"/>
  <c r="I56" i="32"/>
  <c r="I54" i="32"/>
  <c r="I52" i="32"/>
  <c r="I50" i="32"/>
  <c r="I35" i="32"/>
  <c r="I33" i="32"/>
  <c r="I31" i="32"/>
  <c r="I29" i="32"/>
  <c r="I27" i="32"/>
  <c r="I25" i="32"/>
  <c r="I23" i="32"/>
  <c r="I21" i="32"/>
  <c r="I19" i="32"/>
  <c r="I13" i="32"/>
  <c r="I870" i="28"/>
  <c r="I868" i="28"/>
  <c r="I866" i="28"/>
  <c r="I864" i="28"/>
  <c r="I862" i="28"/>
  <c r="I860" i="28"/>
  <c r="I856" i="28"/>
  <c r="I854" i="28"/>
  <c r="I829" i="28"/>
  <c r="I827" i="28"/>
  <c r="I823" i="28"/>
  <c r="I803" i="28"/>
  <c r="I801" i="28"/>
  <c r="I799" i="28"/>
  <c r="I797" i="28"/>
  <c r="I795" i="28"/>
  <c r="I793" i="28"/>
  <c r="I791" i="28"/>
  <c r="I775" i="28"/>
  <c r="I773" i="28"/>
  <c r="I769" i="28"/>
  <c r="I767" i="28"/>
  <c r="I765" i="28"/>
  <c r="I723" i="28"/>
  <c r="I711" i="28"/>
  <c r="I709" i="28"/>
  <c r="I707" i="28"/>
  <c r="I705" i="28"/>
  <c r="I703" i="28"/>
  <c r="I699" i="28"/>
  <c r="I697" i="28"/>
  <c r="I695" i="28"/>
  <c r="I693" i="28"/>
  <c r="I689" i="28"/>
  <c r="I687" i="28"/>
  <c r="I676" i="28"/>
  <c r="I674" i="28"/>
  <c r="I672" i="28"/>
  <c r="I668" i="28"/>
  <c r="I666" i="28"/>
  <c r="I664" i="28"/>
  <c r="I660" i="28"/>
  <c r="I656" i="28"/>
  <c r="I652" i="28"/>
  <c r="I648" i="28"/>
  <c r="I616" i="28"/>
  <c r="I614" i="28"/>
  <c r="I612" i="28"/>
  <c r="I574" i="28"/>
  <c r="I561" i="28"/>
  <c r="I559" i="28"/>
  <c r="I557" i="28"/>
  <c r="I553" i="28"/>
  <c r="I551" i="28"/>
  <c r="I549" i="28"/>
  <c r="I547" i="28"/>
  <c r="I545" i="28"/>
  <c r="I543" i="28"/>
  <c r="I541" i="28"/>
  <c r="I527" i="28"/>
  <c r="I525" i="28"/>
  <c r="I523" i="28"/>
  <c r="I521" i="28"/>
  <c r="I519" i="28"/>
  <c r="I517" i="28"/>
  <c r="I515" i="28"/>
  <c r="I513" i="28"/>
  <c r="I511" i="28"/>
  <c r="I509" i="28"/>
  <c r="I507" i="28"/>
  <c r="I505" i="28"/>
  <c r="I471" i="28"/>
  <c r="I469" i="28"/>
  <c r="I467" i="28"/>
  <c r="I453" i="28"/>
  <c r="I451" i="28"/>
  <c r="I447" i="28"/>
  <c r="I443" i="28"/>
  <c r="I439" i="28"/>
  <c r="I437" i="28"/>
  <c r="I435" i="28"/>
  <c r="I433" i="28"/>
  <c r="I431" i="28"/>
  <c r="I419" i="28"/>
  <c r="I417" i="28"/>
  <c r="I415" i="28"/>
  <c r="I413" i="28"/>
  <c r="I411" i="28"/>
  <c r="I409" i="28"/>
  <c r="I407" i="28"/>
  <c r="I405" i="28"/>
  <c r="I403" i="28"/>
  <c r="I401" i="28"/>
  <c r="I399" i="28"/>
  <c r="I397" i="28"/>
  <c r="I395" i="28"/>
  <c r="I393" i="28"/>
  <c r="I376" i="28"/>
  <c r="I372" i="28"/>
  <c r="I366" i="28"/>
  <c r="I364" i="28"/>
  <c r="I338" i="28"/>
  <c r="I336" i="28"/>
  <c r="I334" i="28"/>
  <c r="I332" i="28"/>
  <c r="I330" i="28"/>
  <c r="I293" i="28"/>
  <c r="I279" i="28"/>
  <c r="I277" i="28"/>
  <c r="I271" i="28"/>
  <c r="I265" i="28"/>
  <c r="I241" i="28"/>
  <c r="I239" i="28"/>
  <c r="I237" i="28"/>
  <c r="I235" i="28"/>
  <c r="I233" i="28"/>
  <c r="I231" i="28"/>
  <c r="I229" i="28"/>
  <c r="I227" i="28"/>
  <c r="I225" i="28"/>
  <c r="I197" i="28"/>
  <c r="I195" i="28"/>
  <c r="I191" i="28"/>
  <c r="I187" i="28"/>
  <c r="I185" i="28"/>
  <c r="I170" i="28"/>
  <c r="I168" i="28"/>
  <c r="I162" i="28"/>
  <c r="I156" i="28"/>
  <c r="I154" i="28"/>
  <c r="I152" i="28"/>
  <c r="I140" i="28"/>
  <c r="I138" i="28"/>
  <c r="I136" i="28"/>
  <c r="I130" i="28"/>
  <c r="I128" i="28"/>
  <c r="I126" i="28"/>
  <c r="I124" i="28"/>
  <c r="I122" i="28"/>
  <c r="I120" i="28"/>
  <c r="I118" i="28"/>
  <c r="I116" i="28"/>
  <c r="I98" i="28"/>
  <c r="I94" i="28"/>
  <c r="I88" i="28"/>
  <c r="I84" i="28"/>
  <c r="I73" i="28"/>
  <c r="I71" i="28"/>
  <c r="I67" i="28"/>
  <c r="I63" i="28"/>
  <c r="I59" i="28"/>
  <c r="I57" i="28"/>
  <c r="I55" i="28"/>
  <c r="I53" i="28"/>
  <c r="I49" i="28"/>
  <c r="I47" i="28"/>
  <c r="I33" i="28"/>
  <c r="I29" i="28"/>
  <c r="I27" i="28"/>
  <c r="I25" i="28"/>
  <c r="I23" i="28"/>
  <c r="I19" i="28"/>
  <c r="I17" i="28"/>
  <c r="I15" i="28"/>
  <c r="I83" i="3" l="1"/>
  <c r="J83" i="3" s="1"/>
  <c r="I89" i="3"/>
  <c r="J89" i="3" s="1"/>
  <c r="I122" i="2"/>
  <c r="J122" i="2" s="1"/>
  <c r="J147" i="2" s="1"/>
  <c r="J157" i="2" s="1"/>
  <c r="J29" i="28"/>
  <c r="J29" i="32"/>
  <c r="J23" i="32"/>
  <c r="J21" i="32"/>
  <c r="J19" i="32"/>
  <c r="J17" i="28"/>
  <c r="J13" i="32"/>
  <c r="J15" i="28"/>
  <c r="J107" i="3" l="1"/>
  <c r="J115" i="3" s="1"/>
  <c r="I91" i="5"/>
  <c r="J91" i="5" s="1"/>
  <c r="I71" i="2"/>
  <c r="J71" i="2" s="1"/>
  <c r="I15" i="27"/>
  <c r="J15" i="27" s="1"/>
  <c r="I53" i="2"/>
  <c r="J53" i="2" s="1"/>
  <c r="I178" i="6"/>
  <c r="J178" i="6" s="1"/>
  <c r="I31" i="12"/>
  <c r="J31" i="12" s="1"/>
  <c r="I353" i="6"/>
  <c r="J353" i="6" s="1"/>
  <c r="I23" i="25"/>
  <c r="J23" i="25" s="1"/>
  <c r="I17" i="12"/>
  <c r="J17" i="12" s="1"/>
  <c r="I135" i="23"/>
  <c r="J135" i="23" s="1"/>
  <c r="I21" i="27"/>
  <c r="J21" i="27" s="1"/>
  <c r="I92" i="27"/>
  <c r="J92" i="27" s="1"/>
  <c r="I84" i="25"/>
  <c r="J84" i="25" s="1"/>
  <c r="I211" i="6"/>
  <c r="J211" i="6" s="1"/>
  <c r="I82" i="5"/>
  <c r="J82" i="5" s="1"/>
  <c r="I91" i="6"/>
  <c r="J91" i="6" s="1"/>
  <c r="I129" i="6"/>
  <c r="J129" i="6" s="1"/>
  <c r="I258" i="6"/>
  <c r="J258" i="6" s="1"/>
  <c r="I314" i="6"/>
  <c r="J314" i="6" s="1"/>
  <c r="I336" i="6"/>
  <c r="J336" i="6" s="1"/>
  <c r="I351" i="6"/>
  <c r="J351" i="6" s="1"/>
  <c r="I83" i="23"/>
  <c r="J83" i="23" s="1"/>
  <c r="I45" i="27"/>
  <c r="I29" i="2"/>
  <c r="J29" i="2" s="1"/>
  <c r="I87" i="5"/>
  <c r="J87" i="5" s="1"/>
  <c r="I21" i="12"/>
  <c r="J21" i="12" s="1"/>
  <c r="I116" i="5"/>
  <c r="J116" i="5" s="1"/>
  <c r="I357" i="6"/>
  <c r="J357" i="6" s="1"/>
  <c r="I95" i="23"/>
  <c r="J95" i="23" s="1"/>
  <c r="I15" i="31"/>
  <c r="J15" i="31" s="1"/>
  <c r="I17" i="31"/>
  <c r="J17" i="31" s="1"/>
  <c r="I29" i="12"/>
  <c r="J29" i="12" s="1"/>
  <c r="I59" i="12"/>
  <c r="J59" i="12" s="1"/>
  <c r="I299" i="6"/>
  <c r="J299" i="6" s="1"/>
  <c r="I166" i="23"/>
  <c r="J166" i="23" s="1"/>
  <c r="I61" i="27"/>
  <c r="J61" i="27" s="1"/>
  <c r="I98" i="27"/>
  <c r="J98" i="27" s="1"/>
  <c r="I21" i="20"/>
  <c r="J21" i="20" s="1"/>
  <c r="I33" i="12"/>
  <c r="J33" i="12" s="1"/>
  <c r="I51" i="12"/>
  <c r="J51" i="12" s="1"/>
  <c r="I93" i="12"/>
  <c r="J93" i="12" s="1"/>
  <c r="I94" i="13"/>
  <c r="J94" i="13" s="1"/>
  <c r="I617" i="13"/>
  <c r="J617" i="13" s="1"/>
  <c r="I70" i="13"/>
  <c r="J70" i="13" s="1"/>
  <c r="I365" i="13"/>
  <c r="J365" i="13" s="1"/>
  <c r="I248" i="13"/>
  <c r="J248" i="13" s="1"/>
  <c r="I461" i="13"/>
  <c r="J461" i="13" s="1"/>
  <c r="I323" i="13"/>
  <c r="J323" i="13" s="1"/>
  <c r="I613" i="13"/>
  <c r="J613" i="13" s="1"/>
  <c r="I209" i="13"/>
  <c r="J209" i="13" s="1"/>
  <c r="I211" i="13"/>
  <c r="J211" i="13" s="1"/>
  <c r="I499" i="13"/>
  <c r="J499" i="13" s="1"/>
  <c r="I172" i="13"/>
  <c r="J172" i="13" s="1"/>
  <c r="I391" i="13"/>
  <c r="J391" i="13" s="1"/>
  <c r="I104" i="13"/>
  <c r="J104" i="13" s="1"/>
  <c r="I536" i="13"/>
  <c r="J536" i="13" s="1"/>
  <c r="I619" i="13"/>
  <c r="J619" i="13" s="1"/>
  <c r="I621" i="13"/>
  <c r="J621" i="13" s="1"/>
  <c r="I623" i="13"/>
  <c r="J623" i="13" s="1"/>
  <c r="I625" i="13"/>
  <c r="J625" i="13" s="1"/>
  <c r="I627" i="13"/>
  <c r="J627" i="13" s="1"/>
  <c r="I631" i="13"/>
  <c r="J631" i="13" s="1"/>
  <c r="I575" i="13"/>
  <c r="J575" i="13" s="1"/>
  <c r="I615" i="13"/>
  <c r="J615" i="13" s="1"/>
  <c r="I427" i="13"/>
  <c r="J427" i="13" s="1"/>
  <c r="I515" i="13"/>
  <c r="J515" i="13" s="1"/>
  <c r="I611" i="13"/>
  <c r="J611" i="13" s="1"/>
  <c r="I131" i="13"/>
  <c r="J131" i="13" s="1"/>
  <c r="I170" i="13"/>
  <c r="J170" i="13" s="1"/>
  <c r="I268" i="13"/>
  <c r="J268" i="13" s="1"/>
  <c r="I285" i="13"/>
  <c r="J285" i="13" s="1"/>
  <c r="I355" i="13"/>
  <c r="J355" i="13" s="1"/>
  <c r="I155" i="13"/>
  <c r="J155" i="13" s="1"/>
  <c r="I307" i="13"/>
  <c r="J307" i="13" s="1"/>
  <c r="I92" i="13"/>
  <c r="J92" i="13" s="1"/>
  <c r="I68" i="13"/>
  <c r="J68" i="13" s="1"/>
  <c r="I66" i="13"/>
  <c r="J66" i="13" s="1"/>
  <c r="I62" i="13"/>
  <c r="J62" i="13" s="1"/>
  <c r="I60" i="13"/>
  <c r="J60" i="13" s="1"/>
  <c r="I58" i="13"/>
  <c r="J58" i="13" s="1"/>
  <c r="I56" i="13"/>
  <c r="J56" i="13" s="1"/>
  <c r="I142" i="12"/>
  <c r="J142" i="12" s="1"/>
  <c r="I139" i="12"/>
  <c r="J139" i="12" s="1"/>
  <c r="I122" i="12"/>
  <c r="J122" i="12" s="1"/>
  <c r="I115" i="12"/>
  <c r="J115" i="12" s="1"/>
  <c r="I97" i="12"/>
  <c r="J97" i="12" s="1"/>
  <c r="I91" i="12"/>
  <c r="J91" i="12" s="1"/>
  <c r="I89" i="12"/>
  <c r="J89" i="12" s="1"/>
  <c r="I85" i="12"/>
  <c r="J85" i="12" s="1"/>
  <c r="I81" i="12"/>
  <c r="J81" i="12" s="1"/>
  <c r="I67" i="12"/>
  <c r="J67" i="12" s="1"/>
  <c r="I61" i="12"/>
  <c r="J61" i="12" s="1"/>
  <c r="I57" i="12"/>
  <c r="J57" i="12" s="1"/>
  <c r="I55" i="12"/>
  <c r="J55" i="12" s="1"/>
  <c r="I53" i="12"/>
  <c r="J53" i="12" s="1"/>
  <c r="I35" i="12"/>
  <c r="J35" i="12" s="1"/>
  <c r="I27" i="12"/>
  <c r="J27" i="12" s="1"/>
  <c r="I23" i="12"/>
  <c r="J23" i="12" s="1"/>
  <c r="I19" i="12"/>
  <c r="J19" i="12" s="1"/>
  <c r="I15" i="12"/>
  <c r="J15" i="12" s="1"/>
  <c r="I19" i="20"/>
  <c r="J19" i="20" s="1"/>
  <c r="I17" i="20"/>
  <c r="I15" i="20"/>
  <c r="J15" i="20" s="1"/>
  <c r="I11" i="20"/>
  <c r="J11" i="20" s="1"/>
  <c r="I90" i="25"/>
  <c r="J90" i="25" s="1"/>
  <c r="I94" i="25"/>
  <c r="J94" i="25" s="1"/>
  <c r="I98" i="25"/>
  <c r="J98" i="25" s="1"/>
  <c r="I40" i="25"/>
  <c r="J40" i="25" s="1"/>
  <c r="I15" i="25"/>
  <c r="J15" i="25" s="1"/>
  <c r="I46" i="25"/>
  <c r="J46" i="25" s="1"/>
  <c r="I56" i="25"/>
  <c r="J56" i="25" s="1"/>
  <c r="I60" i="25"/>
  <c r="J60" i="25" s="1"/>
  <c r="I78" i="25"/>
  <c r="J78" i="25" s="1"/>
  <c r="I58" i="25"/>
  <c r="J58" i="25" s="1"/>
  <c r="I62" i="25"/>
  <c r="J62" i="25" s="1"/>
  <c r="I64" i="25"/>
  <c r="J64" i="25" s="1"/>
  <c r="I80" i="25"/>
  <c r="J80" i="25" s="1"/>
  <c r="I88" i="25"/>
  <c r="J88" i="25" s="1"/>
  <c r="I92" i="25"/>
  <c r="J92" i="25" s="1"/>
  <c r="I96" i="25"/>
  <c r="J96" i="25" s="1"/>
  <c r="I100" i="25"/>
  <c r="J100" i="25" s="1"/>
  <c r="I54" i="25"/>
  <c r="J54" i="25" s="1"/>
  <c r="I50" i="25"/>
  <c r="J50" i="25" s="1"/>
  <c r="I48" i="25"/>
  <c r="J48" i="25" s="1"/>
  <c r="I44" i="25"/>
  <c r="J44" i="25" s="1"/>
  <c r="I38" i="25"/>
  <c r="J38" i="25" s="1"/>
  <c r="I19" i="25"/>
  <c r="J19" i="25" s="1"/>
  <c r="I13" i="25"/>
  <c r="J13" i="25" s="1"/>
  <c r="I13" i="31"/>
  <c r="J13" i="31" s="1"/>
  <c r="I121" i="27"/>
  <c r="J121" i="27" s="1"/>
  <c r="I115" i="27"/>
  <c r="J115" i="27" s="1"/>
  <c r="I113" i="27"/>
  <c r="J113" i="27" s="1"/>
  <c r="I100" i="27"/>
  <c r="J100" i="27" s="1"/>
  <c r="I96" i="27"/>
  <c r="J96" i="27" s="1"/>
  <c r="I94" i="27"/>
  <c r="J94" i="27" s="1"/>
  <c r="I90" i="27"/>
  <c r="J90" i="27" s="1"/>
  <c r="I88" i="27"/>
  <c r="J88" i="27" s="1"/>
  <c r="I86" i="27"/>
  <c r="J86" i="27" s="1"/>
  <c r="I80" i="27"/>
  <c r="J80" i="27" s="1"/>
  <c r="I63" i="27"/>
  <c r="J63" i="27" s="1"/>
  <c r="I59" i="27"/>
  <c r="J59" i="27" s="1"/>
  <c r="I53" i="27"/>
  <c r="I51" i="27"/>
  <c r="J51" i="27" s="1"/>
  <c r="I49" i="27"/>
  <c r="J49" i="27" s="1"/>
  <c r="I47" i="27"/>
  <c r="I29" i="27"/>
  <c r="J29" i="27" s="1"/>
  <c r="I27" i="27"/>
  <c r="J27" i="27" s="1"/>
  <c r="I19" i="27"/>
  <c r="J19" i="27" s="1"/>
  <c r="I17" i="27"/>
  <c r="J17" i="27" s="1"/>
  <c r="I49" i="23"/>
  <c r="J49" i="23" s="1"/>
  <c r="I31" i="23"/>
  <c r="J31" i="23" s="1"/>
  <c r="I59" i="23"/>
  <c r="J59" i="23" s="1"/>
  <c r="I117" i="23"/>
  <c r="J117" i="23" s="1"/>
  <c r="I69" i="23"/>
  <c r="J69" i="23" s="1"/>
  <c r="I123" i="23"/>
  <c r="J123" i="23" s="1"/>
  <c r="I101" i="23"/>
  <c r="J101" i="23" s="1"/>
  <c r="I127" i="23"/>
  <c r="J127" i="23" s="1"/>
  <c r="I160" i="23"/>
  <c r="J160" i="23" s="1"/>
  <c r="I65" i="23"/>
  <c r="J65" i="23" s="1"/>
  <c r="I71" i="23"/>
  <c r="J71" i="23" s="1"/>
  <c r="I87" i="23"/>
  <c r="J87" i="23" s="1"/>
  <c r="I93" i="23"/>
  <c r="J93" i="23" s="1"/>
  <c r="I115" i="23"/>
  <c r="J115" i="23" s="1"/>
  <c r="I129" i="23"/>
  <c r="J129" i="23" s="1"/>
  <c r="I154" i="23"/>
  <c r="J154" i="23" s="1"/>
  <c r="I156" i="23"/>
  <c r="J156" i="23" s="1"/>
  <c r="I63" i="23"/>
  <c r="J63" i="23" s="1"/>
  <c r="I55" i="23"/>
  <c r="J55" i="23" s="1"/>
  <c r="I35" i="23"/>
  <c r="J35" i="23" s="1"/>
  <c r="I29" i="23"/>
  <c r="J29" i="23" s="1"/>
  <c r="I25" i="23"/>
  <c r="J25" i="23" s="1"/>
  <c r="I23" i="23"/>
  <c r="J23" i="23" s="1"/>
  <c r="I21" i="23"/>
  <c r="J21" i="23" s="1"/>
  <c r="I19" i="23"/>
  <c r="J19" i="23" s="1"/>
  <c r="I13" i="23"/>
  <c r="J13" i="23" s="1"/>
  <c r="I121" i="6"/>
  <c r="J121" i="6" s="1"/>
  <c r="I248" i="6"/>
  <c r="J248" i="6" s="1"/>
  <c r="I25" i="6"/>
  <c r="J25" i="6" s="1"/>
  <c r="I31" i="6"/>
  <c r="J31" i="6" s="1"/>
  <c r="I119" i="6"/>
  <c r="J119" i="6" s="1"/>
  <c r="I148" i="6"/>
  <c r="J148" i="6" s="1"/>
  <c r="I188" i="6"/>
  <c r="J188" i="6" s="1"/>
  <c r="I254" i="6"/>
  <c r="J254" i="6" s="1"/>
  <c r="I264" i="6"/>
  <c r="J264" i="6" s="1"/>
  <c r="I287" i="6"/>
  <c r="J287" i="6" s="1"/>
  <c r="I150" i="6"/>
  <c r="J150" i="6" s="1"/>
  <c r="I174" i="6"/>
  <c r="J174" i="6" s="1"/>
  <c r="I15" i="6"/>
  <c r="J15" i="6" s="1"/>
  <c r="I23" i="6"/>
  <c r="J23" i="6" s="1"/>
  <c r="I95" i="6"/>
  <c r="J95" i="6" s="1"/>
  <c r="I97" i="6"/>
  <c r="J97" i="6" s="1"/>
  <c r="I180" i="6"/>
  <c r="J180" i="6" s="1"/>
  <c r="I217" i="6"/>
  <c r="J217" i="6" s="1"/>
  <c r="I225" i="6"/>
  <c r="J225" i="6" s="1"/>
  <c r="I295" i="6"/>
  <c r="J295" i="6" s="1"/>
  <c r="I303" i="6"/>
  <c r="J303" i="6" s="1"/>
  <c r="I318" i="6"/>
  <c r="J318" i="6" s="1"/>
  <c r="I262" i="6"/>
  <c r="J262" i="6" s="1"/>
  <c r="I279" i="6"/>
  <c r="J279" i="6" s="1"/>
  <c r="I283" i="6"/>
  <c r="J283" i="6" s="1"/>
  <c r="I285" i="6"/>
  <c r="J285" i="6" s="1"/>
  <c r="I326" i="6"/>
  <c r="J326" i="6" s="1"/>
  <c r="I340" i="6"/>
  <c r="J340" i="6" s="1"/>
  <c r="I275" i="6"/>
  <c r="J275" i="6" s="1"/>
  <c r="I277" i="6"/>
  <c r="J277" i="6" s="1"/>
  <c r="I291" i="6"/>
  <c r="J291" i="6" s="1"/>
  <c r="I293" i="6"/>
  <c r="J293" i="6" s="1"/>
  <c r="I297" i="6"/>
  <c r="J297" i="6" s="1"/>
  <c r="I301" i="6"/>
  <c r="J301" i="6" s="1"/>
  <c r="I312" i="6"/>
  <c r="J312" i="6" s="1"/>
  <c r="I316" i="6"/>
  <c r="J316" i="6" s="1"/>
  <c r="I320" i="6"/>
  <c r="J320" i="6" s="1"/>
  <c r="I355" i="6"/>
  <c r="J355" i="6" s="1"/>
  <c r="I281" i="6"/>
  <c r="J281" i="6" s="1"/>
  <c r="I322" i="6"/>
  <c r="J322" i="6" s="1"/>
  <c r="I324" i="6"/>
  <c r="J324" i="6" s="1"/>
  <c r="I334" i="6"/>
  <c r="J334" i="6" s="1"/>
  <c r="I338" i="6"/>
  <c r="J338" i="6" s="1"/>
  <c r="I342" i="6"/>
  <c r="J342" i="6" s="1"/>
  <c r="I256" i="6"/>
  <c r="J256" i="6" s="1"/>
  <c r="I260" i="6"/>
  <c r="J260" i="6" s="1"/>
  <c r="I266" i="6"/>
  <c r="J266" i="6" s="1"/>
  <c r="I289" i="6"/>
  <c r="J289" i="6" s="1"/>
  <c r="I252" i="6"/>
  <c r="J252" i="6" s="1"/>
  <c r="I250" i="6"/>
  <c r="J250" i="6" s="1"/>
  <c r="I246" i="6"/>
  <c r="J246" i="6" s="1"/>
  <c r="I244" i="6"/>
  <c r="J244" i="6" s="1"/>
  <c r="I242" i="6"/>
  <c r="J242" i="6" s="1"/>
  <c r="I240" i="6"/>
  <c r="J240" i="6" s="1"/>
  <c r="I238" i="6"/>
  <c r="J238" i="6" s="1"/>
  <c r="I223" i="6"/>
  <c r="J223" i="6" s="1"/>
  <c r="I221" i="6"/>
  <c r="J221" i="6" s="1"/>
  <c r="I219" i="6"/>
  <c r="J219" i="6" s="1"/>
  <c r="I203" i="6"/>
  <c r="J203" i="6" s="1"/>
  <c r="I190" i="6"/>
  <c r="J190" i="6" s="1"/>
  <c r="I176" i="6"/>
  <c r="J176" i="6" s="1"/>
  <c r="I162" i="6"/>
  <c r="J162" i="6" s="1"/>
  <c r="I160" i="6"/>
  <c r="J160" i="6" s="1"/>
  <c r="I158" i="6"/>
  <c r="J158" i="6" s="1"/>
  <c r="I156" i="6"/>
  <c r="J156" i="6" s="1"/>
  <c r="I154" i="6"/>
  <c r="J154" i="6" s="1"/>
  <c r="I152" i="6"/>
  <c r="J152" i="6" s="1"/>
  <c r="I146" i="6"/>
  <c r="J146" i="6" s="1"/>
  <c r="I131" i="6"/>
  <c r="J131" i="6" s="1"/>
  <c r="I127" i="6"/>
  <c r="J127" i="6" s="1"/>
  <c r="I125" i="6"/>
  <c r="J125" i="6" s="1"/>
  <c r="I123" i="6"/>
  <c r="J123" i="6" s="1"/>
  <c r="I117" i="6"/>
  <c r="J117" i="6" s="1"/>
  <c r="I105" i="6"/>
  <c r="J105" i="6" s="1"/>
  <c r="I103" i="6"/>
  <c r="J103" i="6" s="1"/>
  <c r="I101" i="6"/>
  <c r="J101" i="6" s="1"/>
  <c r="I99" i="6"/>
  <c r="J99" i="6" s="1"/>
  <c r="I93" i="6"/>
  <c r="J93" i="6" s="1"/>
  <c r="I89" i="6"/>
  <c r="J89" i="6" s="1"/>
  <c r="I62" i="6"/>
  <c r="J62" i="6" s="1"/>
  <c r="I60" i="6"/>
  <c r="J60" i="6" s="1"/>
  <c r="I58" i="6"/>
  <c r="J58" i="6" s="1"/>
  <c r="I56" i="6"/>
  <c r="J56" i="6" s="1"/>
  <c r="I54" i="6"/>
  <c r="J54" i="6" s="1"/>
  <c r="I52" i="6"/>
  <c r="J52" i="6" s="1"/>
  <c r="I35" i="6"/>
  <c r="J35" i="6" s="1"/>
  <c r="I33" i="6"/>
  <c r="J33" i="6" s="1"/>
  <c r="I29" i="6"/>
  <c r="J29" i="6" s="1"/>
  <c r="I27" i="6"/>
  <c r="J27" i="6" s="1"/>
  <c r="I21" i="6"/>
  <c r="J21" i="6" s="1"/>
  <c r="I19" i="6"/>
  <c r="J19" i="6" s="1"/>
  <c r="I17" i="6"/>
  <c r="J17" i="6" s="1"/>
  <c r="I126" i="5"/>
  <c r="J126" i="5" s="1"/>
  <c r="I124" i="5"/>
  <c r="J124" i="5" s="1"/>
  <c r="I118" i="5"/>
  <c r="J118" i="5" s="1"/>
  <c r="I114" i="5"/>
  <c r="J114" i="5" s="1"/>
  <c r="I108" i="5"/>
  <c r="J108" i="5" s="1"/>
  <c r="I95" i="5"/>
  <c r="J95" i="5" s="1"/>
  <c r="I80" i="5"/>
  <c r="J80" i="5" s="1"/>
  <c r="I63" i="5"/>
  <c r="J63" i="5" s="1"/>
  <c r="I61" i="5"/>
  <c r="J61" i="5" s="1"/>
  <c r="I55" i="5"/>
  <c r="J55" i="5" s="1"/>
  <c r="I51" i="5"/>
  <c r="J51" i="5" s="1"/>
  <c r="I49" i="5"/>
  <c r="J49" i="5" s="1"/>
  <c r="I45" i="5"/>
  <c r="J45" i="5" s="1"/>
  <c r="I31" i="5"/>
  <c r="J31" i="5" s="1"/>
  <c r="I29" i="5"/>
  <c r="J29" i="5" s="1"/>
  <c r="I27" i="5"/>
  <c r="J27" i="5" s="1"/>
  <c r="I21" i="5"/>
  <c r="I17" i="5"/>
  <c r="I13" i="5"/>
  <c r="I13" i="4"/>
  <c r="J13" i="4" s="1"/>
  <c r="I59" i="3"/>
  <c r="J59" i="3" s="1"/>
  <c r="I55" i="3"/>
  <c r="J55" i="3" s="1"/>
  <c r="I63" i="3"/>
  <c r="J63" i="3" s="1"/>
  <c r="I49" i="3"/>
  <c r="J49" i="3" s="1"/>
  <c r="I47" i="3"/>
  <c r="J47" i="3" s="1"/>
  <c r="I27" i="3"/>
  <c r="J27" i="3" s="1"/>
  <c r="I23" i="3"/>
  <c r="J23" i="3" s="1"/>
  <c r="I21" i="3"/>
  <c r="J21" i="3" s="1"/>
  <c r="I15" i="3"/>
  <c r="J15" i="3" s="1"/>
  <c r="I13" i="3"/>
  <c r="J13" i="3" s="1"/>
  <c r="I47" i="22"/>
  <c r="J47" i="22" s="1"/>
  <c r="I78" i="22"/>
  <c r="J78" i="22" s="1"/>
  <c r="I33" i="22"/>
  <c r="J33" i="22" s="1"/>
  <c r="I23" i="22"/>
  <c r="J23" i="22" s="1"/>
  <c r="I31" i="22"/>
  <c r="J31" i="22" s="1"/>
  <c r="I66" i="22"/>
  <c r="J66" i="22" s="1"/>
  <c r="I58" i="22"/>
  <c r="J58" i="22" s="1"/>
  <c r="I37" i="22"/>
  <c r="J37" i="22" s="1"/>
  <c r="I62" i="22"/>
  <c r="J62" i="22" s="1"/>
  <c r="I80" i="22"/>
  <c r="J80" i="22" s="1"/>
  <c r="I76" i="22"/>
  <c r="J76" i="22" s="1"/>
  <c r="I74" i="22"/>
  <c r="J74" i="22" s="1"/>
  <c r="I70" i="22"/>
  <c r="J70" i="22" s="1"/>
  <c r="I64" i="22"/>
  <c r="J64" i="22" s="1"/>
  <c r="I60" i="22"/>
  <c r="J60" i="22" s="1"/>
  <c r="I45" i="22"/>
  <c r="J45" i="22" s="1"/>
  <c r="I41" i="22"/>
  <c r="J41" i="22" s="1"/>
  <c r="I39" i="22"/>
  <c r="J39" i="22" s="1"/>
  <c r="I35" i="22"/>
  <c r="J35" i="22" s="1"/>
  <c r="I27" i="22"/>
  <c r="J27" i="22" s="1"/>
  <c r="I25" i="22"/>
  <c r="J25" i="22" s="1"/>
  <c r="I19" i="22"/>
  <c r="J19" i="22" s="1"/>
  <c r="I17" i="22"/>
  <c r="J17" i="22" s="1"/>
  <c r="I15" i="22"/>
  <c r="J15" i="22" s="1"/>
  <c r="I13" i="22"/>
  <c r="J13" i="22" s="1"/>
  <c r="I59" i="2"/>
  <c r="J59" i="2" s="1"/>
  <c r="I17" i="2"/>
  <c r="J17" i="2" s="1"/>
  <c r="I23" i="2"/>
  <c r="J23" i="2" s="1"/>
  <c r="I21" i="2"/>
  <c r="J21" i="2" s="1"/>
  <c r="I57" i="2"/>
  <c r="J57" i="2" s="1"/>
  <c r="I61" i="2"/>
  <c r="J61" i="2" s="1"/>
  <c r="I97" i="2"/>
  <c r="J97" i="2" s="1"/>
  <c r="I93" i="2"/>
  <c r="J93" i="2" s="1"/>
  <c r="I87" i="2"/>
  <c r="J87" i="2" s="1"/>
  <c r="I75" i="2"/>
  <c r="J75" i="2" s="1"/>
  <c r="I69" i="2"/>
  <c r="J69" i="2" s="1"/>
  <c r="I67" i="2"/>
  <c r="J67" i="2" s="1"/>
  <c r="I63" i="2"/>
  <c r="J63" i="2" s="1"/>
  <c r="I19" i="2"/>
  <c r="J19" i="2" s="1"/>
  <c r="I15" i="2"/>
  <c r="J15" i="2" s="1"/>
  <c r="J23" i="28"/>
  <c r="J19" i="28"/>
  <c r="I13" i="2"/>
  <c r="J13" i="2" s="1"/>
  <c r="J13" i="28"/>
  <c r="J45" i="33"/>
  <c r="J412" i="33" s="1"/>
  <c r="J353" i="33"/>
  <c r="J349" i="33"/>
  <c r="J322" i="33"/>
  <c r="J318" i="33"/>
  <c r="J314" i="33"/>
  <c r="J298" i="33"/>
  <c r="J294" i="33"/>
  <c r="J288" i="33"/>
  <c r="J282" i="33"/>
  <c r="J278" i="33"/>
  <c r="J253" i="33"/>
  <c r="J249" i="33"/>
  <c r="J243" i="33"/>
  <c r="J186" i="33"/>
  <c r="J134" i="33"/>
  <c r="J116" i="33"/>
  <c r="J103" i="33"/>
  <c r="J99" i="33"/>
  <c r="J95" i="33"/>
  <c r="J83" i="33"/>
  <c r="J65" i="33"/>
  <c r="J55" i="33"/>
  <c r="J51" i="33"/>
  <c r="J630" i="32"/>
  <c r="J613" i="32"/>
  <c r="J609" i="32"/>
  <c r="J605" i="32"/>
  <c r="J601" i="32"/>
  <c r="J579" i="32"/>
  <c r="J575" i="32"/>
  <c r="J571" i="32"/>
  <c r="J567" i="32"/>
  <c r="J563" i="32"/>
  <c r="J555" i="32"/>
  <c r="J544" i="32"/>
  <c r="J540" i="32"/>
  <c r="J74" i="32"/>
  <c r="J56" i="32"/>
  <c r="J27" i="32"/>
  <c r="J870" i="28"/>
  <c r="J856" i="28"/>
  <c r="J829" i="28"/>
  <c r="J765" i="28"/>
  <c r="J711" i="28"/>
  <c r="J703" i="28"/>
  <c r="J689" i="28"/>
  <c r="J672" i="28"/>
  <c r="J616" i="28"/>
  <c r="J513" i="28"/>
  <c r="J509" i="28"/>
  <c r="J505" i="28"/>
  <c r="J469" i="28"/>
  <c r="J431" i="28"/>
  <c r="J417" i="28"/>
  <c r="J413" i="28"/>
  <c r="J409" i="28"/>
  <c r="J279" i="28"/>
  <c r="J277" i="28"/>
  <c r="J271" i="28"/>
  <c r="J265" i="28"/>
  <c r="J233" i="28"/>
  <c r="J231" i="28"/>
  <c r="J227" i="28"/>
  <c r="J197" i="28"/>
  <c r="J187" i="28"/>
  <c r="J185" i="28"/>
  <c r="J170" i="28"/>
  <c r="J168" i="28"/>
  <c r="J156" i="28"/>
  <c r="J130" i="28"/>
  <c r="J128" i="28"/>
  <c r="J124" i="28"/>
  <c r="J122" i="28"/>
  <c r="J120" i="28"/>
  <c r="J118" i="28"/>
  <c r="J98" i="28"/>
  <c r="J94" i="28"/>
  <c r="J88" i="28"/>
  <c r="J73" i="28"/>
  <c r="J71" i="28"/>
  <c r="J67" i="28"/>
  <c r="J59" i="28"/>
  <c r="J57" i="28"/>
  <c r="J27" i="28"/>
  <c r="A15" i="3"/>
  <c r="A23" i="3"/>
  <c r="A27" i="3" s="1"/>
  <c r="B24" i="37"/>
  <c r="C617" i="32"/>
  <c r="J21" i="5" l="1"/>
  <c r="J287" i="28"/>
  <c r="J926" i="28" s="1"/>
  <c r="I629" i="13"/>
  <c r="J629" i="13" s="1"/>
  <c r="I54" i="13"/>
  <c r="J54" i="13" s="1"/>
  <c r="I15" i="13"/>
  <c r="J15" i="13" s="1"/>
  <c r="I13" i="12"/>
  <c r="J13" i="12" s="1"/>
  <c r="J43" i="12" s="1"/>
  <c r="J203" i="12" s="1"/>
  <c r="J149" i="33"/>
  <c r="J53" i="33"/>
  <c r="J59" i="33"/>
  <c r="J69" i="33"/>
  <c r="J87" i="33"/>
  <c r="J97" i="33"/>
  <c r="J101" i="33"/>
  <c r="J120" i="33"/>
  <c r="J122" i="33"/>
  <c r="J151" i="33"/>
  <c r="J153" i="33"/>
  <c r="J124" i="33"/>
  <c r="J126" i="33"/>
  <c r="J159" i="33"/>
  <c r="J161" i="33"/>
  <c r="J130" i="33"/>
  <c r="J132" i="33"/>
  <c r="J180" i="33"/>
  <c r="J182" i="33"/>
  <c r="J184" i="33"/>
  <c r="J247" i="33"/>
  <c r="J251" i="33"/>
  <c r="J255" i="33"/>
  <c r="J276" i="33"/>
  <c r="J280" i="33"/>
  <c r="J286" i="33"/>
  <c r="J290" i="33"/>
  <c r="J296" i="33"/>
  <c r="J312" i="33"/>
  <c r="J316" i="33"/>
  <c r="J320" i="33"/>
  <c r="J351" i="33"/>
  <c r="J375" i="33" s="1"/>
  <c r="J432" i="33" s="1"/>
  <c r="J52" i="32"/>
  <c r="J68" i="32"/>
  <c r="J35" i="32"/>
  <c r="J64" i="32"/>
  <c r="J90" i="32"/>
  <c r="J31" i="32"/>
  <c r="J60" i="32"/>
  <c r="J86" i="32"/>
  <c r="J94" i="32"/>
  <c r="J104" i="32"/>
  <c r="J121" i="32"/>
  <c r="J133" i="32"/>
  <c r="J141" i="32"/>
  <c r="J149" i="32"/>
  <c r="J190" i="32"/>
  <c r="J208" i="32"/>
  <c r="J228" i="32"/>
  <c r="J255" i="32"/>
  <c r="J263" i="32"/>
  <c r="J271" i="32"/>
  <c r="J281" i="32"/>
  <c r="J295" i="32"/>
  <c r="J303" i="32"/>
  <c r="J337" i="32"/>
  <c r="J353" i="32"/>
  <c r="J375" i="32"/>
  <c r="J391" i="32"/>
  <c r="J399" i="32"/>
  <c r="J518" i="32"/>
  <c r="J526" i="32"/>
  <c r="J573" i="32"/>
  <c r="J632" i="32"/>
  <c r="J25" i="32"/>
  <c r="J33" i="32"/>
  <c r="J50" i="32"/>
  <c r="J54" i="32"/>
  <c r="J58" i="32"/>
  <c r="J62" i="32"/>
  <c r="J66" i="32"/>
  <c r="J72" i="32"/>
  <c r="J78" i="32"/>
  <c r="J88" i="32"/>
  <c r="J92" i="32"/>
  <c r="J119" i="32"/>
  <c r="J131" i="32"/>
  <c r="J139" i="32"/>
  <c r="J147" i="32"/>
  <c r="J167" i="32"/>
  <c r="J188" i="32"/>
  <c r="J202" i="32"/>
  <c r="J224" i="32"/>
  <c r="J240" i="32"/>
  <c r="J261" i="32"/>
  <c r="J269" i="32"/>
  <c r="J277" i="32"/>
  <c r="J293" i="32"/>
  <c r="J301" i="32"/>
  <c r="J333" i="32"/>
  <c r="J351" i="32"/>
  <c r="J389" i="32"/>
  <c r="J397" i="32"/>
  <c r="J412" i="32"/>
  <c r="J534" i="32"/>
  <c r="J538" i="32"/>
  <c r="J108" i="32"/>
  <c r="J129" i="32"/>
  <c r="J137" i="32"/>
  <c r="J145" i="32"/>
  <c r="J165" i="32"/>
  <c r="J222" i="32"/>
  <c r="J238" i="32"/>
  <c r="J259" i="32"/>
  <c r="J267" i="32"/>
  <c r="J275" i="32"/>
  <c r="J285" i="32"/>
  <c r="J299" i="32"/>
  <c r="J311" i="32"/>
  <c r="J349" i="32"/>
  <c r="J387" i="32"/>
  <c r="J395" i="32"/>
  <c r="J410" i="32"/>
  <c r="J553" i="32"/>
  <c r="J603" i="32"/>
  <c r="J96" i="32"/>
  <c r="J106" i="32"/>
  <c r="J123" i="32"/>
  <c r="J135" i="32"/>
  <c r="J143" i="32"/>
  <c r="J157" i="32"/>
  <c r="J210" i="32"/>
  <c r="J234" i="32"/>
  <c r="J257" i="32"/>
  <c r="J265" i="32"/>
  <c r="J273" i="32"/>
  <c r="J283" i="32"/>
  <c r="J297" i="32"/>
  <c r="J305" i="32"/>
  <c r="J343" i="32"/>
  <c r="J377" i="32"/>
  <c r="J393" i="32"/>
  <c r="J408" i="32"/>
  <c r="J472" i="32"/>
  <c r="J486" i="32"/>
  <c r="J490" i="32"/>
  <c r="J494" i="32"/>
  <c r="J502" i="32"/>
  <c r="J506" i="32"/>
  <c r="J565" i="32"/>
  <c r="J470" i="32"/>
  <c r="J488" i="32"/>
  <c r="J500" i="32"/>
  <c r="J510" i="32"/>
  <c r="J532" i="32"/>
  <c r="J557" i="32"/>
  <c r="J607" i="32"/>
  <c r="J611" i="32"/>
  <c r="J484" i="32"/>
  <c r="J492" i="32"/>
  <c r="J504" i="32"/>
  <c r="J520" i="32"/>
  <c r="J536" i="32"/>
  <c r="J542" i="32"/>
  <c r="J569" i="32"/>
  <c r="J599" i="32"/>
  <c r="J136" i="28"/>
  <c r="J293" i="28"/>
  <c r="J324" i="28" s="1"/>
  <c r="J928" i="28" s="1"/>
  <c r="J453" i="28"/>
  <c r="J49" i="28"/>
  <c r="J25" i="28"/>
  <c r="J33" i="28"/>
  <c r="J53" i="28"/>
  <c r="J55" i="28"/>
  <c r="J126" i="28"/>
  <c r="J162" i="28"/>
  <c r="J235" i="28"/>
  <c r="J332" i="28"/>
  <c r="J866" i="28"/>
  <c r="J152" i="28"/>
  <c r="J225" i="28"/>
  <c r="J229" i="28"/>
  <c r="J239" i="28"/>
  <c r="J405" i="28"/>
  <c r="J439" i="28"/>
  <c r="J447" i="28"/>
  <c r="J517" i="28"/>
  <c r="J707" i="28"/>
  <c r="J769" i="28"/>
  <c r="J47" i="28"/>
  <c r="J63" i="28"/>
  <c r="J84" i="28"/>
  <c r="J108" i="28" s="1"/>
  <c r="J916" i="28" s="1"/>
  <c r="J116" i="28"/>
  <c r="J140" i="28"/>
  <c r="J191" i="28"/>
  <c r="J241" i="28"/>
  <c r="J435" i="28"/>
  <c r="J521" i="28"/>
  <c r="J525" i="28"/>
  <c r="J823" i="28"/>
  <c r="J862" i="28"/>
  <c r="J138" i="28"/>
  <c r="J154" i="28"/>
  <c r="J237" i="28"/>
  <c r="J330" i="28"/>
  <c r="J393" i="28"/>
  <c r="J401" i="28"/>
  <c r="J338" i="28"/>
  <c r="J376" i="28"/>
  <c r="J399" i="28"/>
  <c r="J415" i="28"/>
  <c r="J443" i="28"/>
  <c r="J507" i="28"/>
  <c r="J523" i="28"/>
  <c r="J557" i="28"/>
  <c r="J648" i="28"/>
  <c r="J674" i="28"/>
  <c r="J364" i="28"/>
  <c r="J471" i="28"/>
  <c r="J336" i="28"/>
  <c r="J372" i="28"/>
  <c r="J397" i="28"/>
  <c r="J403" i="28"/>
  <c r="J419" i="28"/>
  <c r="J451" i="28"/>
  <c r="J511" i="28"/>
  <c r="J527" i="28"/>
  <c r="J652" i="28"/>
  <c r="J676" i="28"/>
  <c r="J411" i="28"/>
  <c r="J437" i="28"/>
  <c r="J519" i="28"/>
  <c r="J334" i="28"/>
  <c r="J366" i="28"/>
  <c r="J395" i="28"/>
  <c r="J407" i="28"/>
  <c r="J433" i="28"/>
  <c r="J467" i="28"/>
  <c r="J515" i="28"/>
  <c r="J559" i="28"/>
  <c r="J656" i="28"/>
  <c r="J687" i="28"/>
  <c r="J574" i="28"/>
  <c r="J606" i="28" s="1"/>
  <c r="J954" i="28" s="1"/>
  <c r="J660" i="28"/>
  <c r="J664" i="28"/>
  <c r="J693" i="28"/>
  <c r="J612" i="28"/>
  <c r="J614" i="28"/>
  <c r="J666" i="28"/>
  <c r="J668" i="28"/>
  <c r="J695" i="28"/>
  <c r="J697" i="28"/>
  <c r="J699" i="28"/>
  <c r="J705" i="28"/>
  <c r="J709" i="28"/>
  <c r="J723" i="28"/>
  <c r="J757" i="28" s="1"/>
  <c r="J962" i="28" s="1"/>
  <c r="J767" i="28"/>
  <c r="J773" i="28"/>
  <c r="J827" i="28"/>
  <c r="J854" i="28"/>
  <c r="J860" i="28"/>
  <c r="J864" i="28"/>
  <c r="J868" i="28"/>
  <c r="J75" i="12"/>
  <c r="J205" i="12" s="1"/>
  <c r="J133" i="12"/>
  <c r="J209" i="12" s="1"/>
  <c r="J166" i="12"/>
  <c r="J211" i="12" s="1"/>
  <c r="J109" i="23"/>
  <c r="J227" i="23" s="1"/>
  <c r="J46" i="4"/>
  <c r="J84" i="4" s="1"/>
  <c r="J118" i="4" s="1"/>
  <c r="D9" i="37" s="1"/>
  <c r="J32" i="25"/>
  <c r="J150" i="25" s="1"/>
  <c r="J43" i="31"/>
  <c r="J80" i="31" s="1"/>
  <c r="J114" i="31" s="1"/>
  <c r="D14" i="37" s="1"/>
  <c r="A53" i="34"/>
  <c r="A55" i="34" s="1"/>
  <c r="A90" i="34"/>
  <c r="A127" i="34"/>
  <c r="A129" i="34" s="1"/>
  <c r="A164" i="34"/>
  <c r="A168" i="34" s="1"/>
  <c r="C168" i="34"/>
  <c r="J168" i="34" s="1"/>
  <c r="A194" i="34"/>
  <c r="A196" i="34" s="1"/>
  <c r="C210" i="34"/>
  <c r="J210" i="34" s="1"/>
  <c r="C212" i="34"/>
  <c r="J212" i="34" s="1"/>
  <c r="C214" i="34"/>
  <c r="J214" i="34" s="1"/>
  <c r="C216" i="34"/>
  <c r="J216" i="34" s="1"/>
  <c r="C218" i="34"/>
  <c r="J218" i="34" s="1"/>
  <c r="C230" i="34"/>
  <c r="J230" i="34" s="1"/>
  <c r="C232" i="34"/>
  <c r="J232" i="34" s="1"/>
  <c r="C234" i="34"/>
  <c r="J234" i="34" s="1"/>
  <c r="C236" i="34"/>
  <c r="J236" i="34" s="1"/>
  <c r="C238" i="34"/>
  <c r="J238" i="34" s="1"/>
  <c r="C240" i="34"/>
  <c r="J240" i="34" s="1"/>
  <c r="C242" i="34"/>
  <c r="J242" i="34" s="1"/>
  <c r="A267" i="34"/>
  <c r="A269" i="34" s="1"/>
  <c r="B332" i="34"/>
  <c r="A17" i="34"/>
  <c r="A53" i="33"/>
  <c r="A55" i="33" s="1"/>
  <c r="A59" i="33" s="1"/>
  <c r="A65" i="33" s="1"/>
  <c r="A69" i="33" s="1"/>
  <c r="A87" i="33"/>
  <c r="A95" i="33" s="1"/>
  <c r="A120" i="33"/>
  <c r="A122" i="33" s="1"/>
  <c r="A130" i="33"/>
  <c r="A132" i="33" s="1"/>
  <c r="A151" i="33"/>
  <c r="A153" i="33" s="1"/>
  <c r="A159" i="33" s="1"/>
  <c r="A161" i="33" s="1"/>
  <c r="A182" i="33"/>
  <c r="A184" i="33" s="1"/>
  <c r="A186" i="33" s="1"/>
  <c r="A278" i="33"/>
  <c r="A280" i="33" s="1"/>
  <c r="A314" i="33"/>
  <c r="A316" i="33" s="1"/>
  <c r="A351" i="33"/>
  <c r="A353" i="33" s="1"/>
  <c r="B446" i="33"/>
  <c r="C21" i="5"/>
  <c r="C17" i="5"/>
  <c r="J17" i="5" s="1"/>
  <c r="C13" i="5"/>
  <c r="J13" i="5" s="1"/>
  <c r="J499" i="28" l="1"/>
  <c r="J938" i="28" s="1"/>
  <c r="J80" i="34"/>
  <c r="J299" i="34" s="1"/>
  <c r="J186" i="34"/>
  <c r="J305" i="34" s="1"/>
  <c r="J117" i="34"/>
  <c r="J301" i="34" s="1"/>
  <c r="J154" i="34"/>
  <c r="J303" i="34" s="1"/>
  <c r="J43" i="34"/>
  <c r="J297" i="34" s="1"/>
  <c r="J224" i="34"/>
  <c r="J307" i="34" s="1"/>
  <c r="J259" i="34"/>
  <c r="J309" i="34" s="1"/>
  <c r="J270" i="33"/>
  <c r="J426" i="33" s="1"/>
  <c r="J202" i="33"/>
  <c r="J422" i="33" s="1"/>
  <c r="J75" i="33"/>
  <c r="J414" i="33" s="1"/>
  <c r="J141" i="33"/>
  <c r="J418" i="33" s="1"/>
  <c r="J306" i="33"/>
  <c r="J428" i="33" s="1"/>
  <c r="J108" i="33"/>
  <c r="J416" i="33" s="1"/>
  <c r="J343" i="33"/>
  <c r="J430" i="33" s="1"/>
  <c r="J237" i="33"/>
  <c r="J424" i="33" s="1"/>
  <c r="J174" i="33"/>
  <c r="J420" i="33" s="1"/>
  <c r="J249" i="32"/>
  <c r="J710" i="32" s="1"/>
  <c r="J216" i="32"/>
  <c r="J708" i="32" s="1"/>
  <c r="J182" i="32"/>
  <c r="J706" i="32" s="1"/>
  <c r="J622" i="32"/>
  <c r="J740" i="32" s="1"/>
  <c r="J151" i="32"/>
  <c r="J704" i="32" s="1"/>
  <c r="J44" i="32"/>
  <c r="J698" i="32" s="1"/>
  <c r="J512" i="32"/>
  <c r="J724" i="32" s="1"/>
  <c r="J438" i="32"/>
  <c r="J720" i="32" s="1"/>
  <c r="J113" i="32"/>
  <c r="J702" i="32" s="1"/>
  <c r="J325" i="32"/>
  <c r="J714" i="32" s="1"/>
  <c r="J547" i="32"/>
  <c r="J726" i="32" s="1"/>
  <c r="J478" i="32"/>
  <c r="J722" i="32" s="1"/>
  <c r="J361" i="32"/>
  <c r="J716" i="32" s="1"/>
  <c r="J80" i="32"/>
  <c r="J700" i="32" s="1"/>
  <c r="J287" i="32"/>
  <c r="J712" i="32" s="1"/>
  <c r="J459" i="28"/>
  <c r="J936" i="28" s="1"/>
  <c r="J217" i="28"/>
  <c r="J922" i="28" s="1"/>
  <c r="J846" i="28"/>
  <c r="J968" i="28" s="1"/>
  <c r="J179" i="28"/>
  <c r="J920" i="28" s="1"/>
  <c r="J144" i="28"/>
  <c r="J918" i="28" s="1"/>
  <c r="J41" i="28"/>
  <c r="J912" i="28" s="1"/>
  <c r="J387" i="28"/>
  <c r="J932" i="28" s="1"/>
  <c r="J568" i="28"/>
  <c r="J942" i="28" s="1"/>
  <c r="J536" i="28"/>
  <c r="J940" i="28" s="1"/>
  <c r="J425" i="28"/>
  <c r="J934" i="28" s="1"/>
  <c r="J679" i="28"/>
  <c r="J958" i="28" s="1"/>
  <c r="J255" i="28"/>
  <c r="J924" i="28" s="1"/>
  <c r="J785" i="28"/>
  <c r="J964" i="28" s="1"/>
  <c r="J874" i="28"/>
  <c r="J970" i="28" s="1"/>
  <c r="J817" i="28"/>
  <c r="J966" i="28" s="1"/>
  <c r="J640" i="28"/>
  <c r="J956" i="28" s="1"/>
  <c r="J719" i="28"/>
  <c r="J960" i="28" s="1"/>
  <c r="J358" i="28"/>
  <c r="J930" i="28" s="1"/>
  <c r="J76" i="28"/>
  <c r="J914" i="28" s="1"/>
  <c r="J640" i="13"/>
  <c r="J720" i="13" s="1"/>
  <c r="J84" i="13"/>
  <c r="J680" i="13" s="1"/>
  <c r="J107" i="12"/>
  <c r="J207" i="12" s="1"/>
  <c r="J237" i="12" s="1"/>
  <c r="D16" i="37" s="1"/>
  <c r="J73" i="3"/>
  <c r="J113" i="3" s="1"/>
  <c r="J74" i="5"/>
  <c r="J174" i="5" s="1"/>
  <c r="J72" i="25"/>
  <c r="J152" i="25" s="1"/>
  <c r="J112" i="25"/>
  <c r="J154" i="25" s="1"/>
  <c r="J43" i="23"/>
  <c r="J223" i="23" s="1"/>
  <c r="J148" i="23"/>
  <c r="J229" i="23" s="1"/>
  <c r="J77" i="23"/>
  <c r="J225" i="23" s="1"/>
  <c r="J184" i="23"/>
  <c r="J231" i="23" s="1"/>
  <c r="J44" i="6"/>
  <c r="J421" i="6" s="1"/>
  <c r="J383" i="6"/>
  <c r="J441" i="6" s="1"/>
  <c r="J345" i="6"/>
  <c r="J439" i="6" s="1"/>
  <c r="J232" i="6"/>
  <c r="J433" i="6" s="1"/>
  <c r="J306" i="6"/>
  <c r="J437" i="6" s="1"/>
  <c r="J81" i="6"/>
  <c r="J423" i="6" s="1"/>
  <c r="J269" i="6"/>
  <c r="J435" i="6" s="1"/>
  <c r="J134" i="5"/>
  <c r="J178" i="5" s="1"/>
  <c r="J39" i="5"/>
  <c r="J172" i="5" s="1"/>
  <c r="J102" i="5"/>
  <c r="J176" i="5" s="1"/>
  <c r="J41" i="3"/>
  <c r="J111" i="3" s="1"/>
  <c r="J197" i="6"/>
  <c r="J431" i="6" s="1"/>
  <c r="J166" i="6"/>
  <c r="J429" i="6" s="1"/>
  <c r="J138" i="6"/>
  <c r="J427" i="6" s="1"/>
  <c r="J109" i="6"/>
  <c r="J425" i="6" s="1"/>
  <c r="J112" i="2"/>
  <c r="J155" i="2" s="1"/>
  <c r="J81" i="2"/>
  <c r="J153" i="2" s="1"/>
  <c r="J47" i="2"/>
  <c r="J151" i="2" s="1"/>
  <c r="A198" i="34"/>
  <c r="A200" i="34" s="1"/>
  <c r="A271" i="34"/>
  <c r="A273" i="34" s="1"/>
  <c r="A182" i="34"/>
  <c r="A184" i="34" s="1"/>
  <c r="A131" i="34"/>
  <c r="A133" i="34" s="1"/>
  <c r="A92" i="34"/>
  <c r="A94" i="34" s="1"/>
  <c r="A57" i="34"/>
  <c r="A59" i="34" s="1"/>
  <c r="A61" i="34" s="1"/>
  <c r="A318" i="33"/>
  <c r="A320" i="33" s="1"/>
  <c r="A97" i="33"/>
  <c r="A99" i="33" s="1"/>
  <c r="A101" i="33" s="1"/>
  <c r="A282" i="33"/>
  <c r="A286" i="33" s="1"/>
  <c r="A212" i="33"/>
  <c r="A134" i="33"/>
  <c r="A19" i="34"/>
  <c r="A21" i="34" s="1"/>
  <c r="J948" i="28" l="1"/>
  <c r="J952" i="28" s="1"/>
  <c r="J986" i="28" s="1"/>
  <c r="D18" i="37" s="1"/>
  <c r="J332" i="34"/>
  <c r="D21" i="37" s="1"/>
  <c r="J446" i="33"/>
  <c r="D20" i="37" s="1"/>
  <c r="J146" i="3"/>
  <c r="D8" i="37" s="1"/>
  <c r="J258" i="23"/>
  <c r="D12" i="37" s="1"/>
  <c r="J185" i="25"/>
  <c r="D15" i="37" s="1"/>
  <c r="J456" i="6"/>
  <c r="D11" i="37" s="1"/>
  <c r="J207" i="5"/>
  <c r="D10" i="37" s="1"/>
  <c r="J186" i="2"/>
  <c r="D6" i="37" s="1"/>
  <c r="A202" i="34"/>
  <c r="A204" i="34" s="1"/>
  <c r="A206" i="34" s="1"/>
  <c r="A210" i="34" s="1"/>
  <c r="A275" i="34"/>
  <c r="A277" i="34" s="1"/>
  <c r="A96" i="34"/>
  <c r="A135" i="34"/>
  <c r="A65" i="34"/>
  <c r="A67" i="34" s="1"/>
  <c r="A288" i="33"/>
  <c r="A290" i="33" s="1"/>
  <c r="A103" i="33"/>
  <c r="A214" i="33"/>
  <c r="A322" i="33"/>
  <c r="A23" i="34"/>
  <c r="C577" i="32"/>
  <c r="J577" i="32" s="1"/>
  <c r="J585" i="32" s="1"/>
  <c r="J728" i="32" s="1"/>
  <c r="A224" i="33" l="1"/>
  <c r="A226" i="33" s="1"/>
  <c r="A212" i="34"/>
  <c r="A214" i="34" s="1"/>
  <c r="A139" i="34"/>
  <c r="A100" i="34"/>
  <c r="A102" i="34" s="1"/>
  <c r="A279" i="34"/>
  <c r="A281" i="34" s="1"/>
  <c r="A283" i="34" s="1"/>
  <c r="A326" i="33"/>
  <c r="A328" i="33" s="1"/>
  <c r="A294" i="33"/>
  <c r="A296" i="33" s="1"/>
  <c r="A27" i="34"/>
  <c r="A29" i="34" s="1"/>
  <c r="A96" i="13"/>
  <c r="A141" i="34" l="1"/>
  <c r="A143" i="34" s="1"/>
  <c r="A285" i="34"/>
  <c r="A104" i="34"/>
  <c r="A216" i="34"/>
  <c r="A218" i="34" s="1"/>
  <c r="A232" i="34" s="1"/>
  <c r="A234" i="34" s="1"/>
  <c r="A298" i="33"/>
  <c r="A330" i="33"/>
  <c r="A332" i="33" s="1"/>
  <c r="A334" i="33" s="1"/>
  <c r="A98" i="13"/>
  <c r="I96" i="13" l="1"/>
  <c r="J96" i="13" s="1"/>
  <c r="A236" i="34"/>
  <c r="A238" i="34" s="1"/>
  <c r="A100" i="13"/>
  <c r="I98" i="13" l="1"/>
  <c r="J98" i="13" s="1"/>
  <c r="A240" i="34"/>
  <c r="A242" i="34" s="1"/>
  <c r="A248" i="34" s="1"/>
  <c r="A250" i="34" s="1"/>
  <c r="B772" i="32"/>
  <c r="A668" i="32"/>
  <c r="A670" i="32" s="1"/>
  <c r="C636" i="32"/>
  <c r="J660" i="32" s="1"/>
  <c r="J742" i="32" s="1"/>
  <c r="A555" i="32"/>
  <c r="A557" i="32" s="1"/>
  <c r="A563" i="32" s="1"/>
  <c r="A532" i="32"/>
  <c r="A502" i="32"/>
  <c r="A504" i="32" s="1"/>
  <c r="A506" i="32" s="1"/>
  <c r="A510" i="32" s="1"/>
  <c r="A520" i="32" s="1"/>
  <c r="A448" i="32"/>
  <c r="A450" i="32" s="1"/>
  <c r="A410" i="32"/>
  <c r="A412" i="32" s="1"/>
  <c r="A416" i="32" s="1"/>
  <c r="C385" i="32"/>
  <c r="J385" i="32" s="1"/>
  <c r="C383" i="32"/>
  <c r="J383" i="32" s="1"/>
  <c r="C381" i="32"/>
  <c r="J381" i="32" s="1"/>
  <c r="C379" i="32"/>
  <c r="J379" i="32" s="1"/>
  <c r="A377" i="32"/>
  <c r="A379" i="32" s="1"/>
  <c r="A369" i="32"/>
  <c r="A371" i="32" s="1"/>
  <c r="A349" i="32"/>
  <c r="A337" i="32"/>
  <c r="A295" i="32"/>
  <c r="A297" i="32" s="1"/>
  <c r="A257" i="32"/>
  <c r="A259" i="32" s="1"/>
  <c r="A224" i="32"/>
  <c r="A228" i="32" s="1"/>
  <c r="A234" i="32" s="1"/>
  <c r="A190" i="32"/>
  <c r="A131" i="32"/>
  <c r="A133" i="32" s="1"/>
  <c r="A135" i="32" s="1"/>
  <c r="A137" i="32" s="1"/>
  <c r="A106" i="32"/>
  <c r="A88" i="32"/>
  <c r="A52" i="32"/>
  <c r="A19" i="32"/>
  <c r="C17" i="20"/>
  <c r="J17" i="20" s="1"/>
  <c r="J47" i="20" s="1"/>
  <c r="J85" i="20" s="1"/>
  <c r="J120" i="20" s="1"/>
  <c r="D22" i="37" s="1"/>
  <c r="J402" i="32" l="1"/>
  <c r="J718" i="32" s="1"/>
  <c r="J734" i="32" s="1"/>
  <c r="J738" i="32" s="1"/>
  <c r="J772" i="32" s="1"/>
  <c r="D19" i="37" s="1"/>
  <c r="I100" i="13"/>
  <c r="J100" i="13" s="1"/>
  <c r="A139" i="32"/>
  <c r="A238" i="32"/>
  <c r="A240" i="32" s="1"/>
  <c r="A418" i="32"/>
  <c r="A565" i="32"/>
  <c r="A261" i="32"/>
  <c r="A452" i="32"/>
  <c r="A672" i="32"/>
  <c r="A121" i="32"/>
  <c r="A123" i="32" s="1"/>
  <c r="A534" i="32"/>
  <c r="A536" i="32" s="1"/>
  <c r="A538" i="32" s="1"/>
  <c r="A194" i="32"/>
  <c r="A196" i="32" s="1"/>
  <c r="A202" i="32" s="1"/>
  <c r="A208" i="32" s="1"/>
  <c r="A210" i="32" s="1"/>
  <c r="A351" i="32"/>
  <c r="A353" i="32" s="1"/>
  <c r="A21" i="32"/>
  <c r="A90" i="32"/>
  <c r="A92" i="32" s="1"/>
  <c r="A381" i="32"/>
  <c r="A54" i="32"/>
  <c r="A299" i="32"/>
  <c r="B114" i="31"/>
  <c r="A94" i="32" l="1"/>
  <c r="A96" i="32" s="1"/>
  <c r="A98" i="32" s="1"/>
  <c r="A301" i="32"/>
  <c r="A303" i="32" s="1"/>
  <c r="A305" i="32" s="1"/>
  <c r="A311" i="32" s="1"/>
  <c r="A567" i="32"/>
  <c r="A454" i="32"/>
  <c r="A56" i="32"/>
  <c r="A420" i="32"/>
  <c r="A263" i="32"/>
  <c r="A23" i="32"/>
  <c r="A540" i="32"/>
  <c r="A542" i="32" s="1"/>
  <c r="A544" i="32" s="1"/>
  <c r="A674" i="32"/>
  <c r="A383" i="32"/>
  <c r="A141" i="32"/>
  <c r="A143" i="32" s="1"/>
  <c r="B986" i="28"/>
  <c r="B215" i="27"/>
  <c r="A115" i="27"/>
  <c r="A86" i="27"/>
  <c r="A47" i="27"/>
  <c r="A17" i="27"/>
  <c r="A88" i="27" l="1"/>
  <c r="A90" i="27" s="1"/>
  <c r="J143" i="27"/>
  <c r="J187" i="27" s="1"/>
  <c r="A49" i="27"/>
  <c r="A145" i="32"/>
  <c r="A147" i="32" s="1"/>
  <c r="A385" i="32"/>
  <c r="A58" i="32"/>
  <c r="A569" i="32"/>
  <c r="A571" i="32" s="1"/>
  <c r="A100" i="32"/>
  <c r="A676" i="32"/>
  <c r="A25" i="32"/>
  <c r="A422" i="32"/>
  <c r="A456" i="32"/>
  <c r="A265" i="32"/>
  <c r="A19" i="27"/>
  <c r="A51" i="27" l="1"/>
  <c r="A53" i="27" s="1"/>
  <c r="A92" i="27"/>
  <c r="A21" i="27"/>
  <c r="A573" i="32"/>
  <c r="A577" i="32"/>
  <c r="A27" i="32"/>
  <c r="A60" i="32"/>
  <c r="A269" i="32"/>
  <c r="A387" i="32"/>
  <c r="A458" i="32"/>
  <c r="A678" i="32"/>
  <c r="A424" i="32"/>
  <c r="A149" i="32"/>
  <c r="A167" i="32" s="1"/>
  <c r="A94" i="27" l="1"/>
  <c r="A96" i="27" s="1"/>
  <c r="A27" i="27"/>
  <c r="A59" i="27"/>
  <c r="A579" i="32"/>
  <c r="A593" i="32" s="1"/>
  <c r="A599" i="32" s="1"/>
  <c r="A601" i="32" s="1"/>
  <c r="A603" i="32" s="1"/>
  <c r="A605" i="32" s="1"/>
  <c r="A171" i="32"/>
  <c r="A173" i="32" s="1"/>
  <c r="A175" i="32" s="1"/>
  <c r="A680" i="32"/>
  <c r="A389" i="32"/>
  <c r="A271" i="32"/>
  <c r="A273" i="32" s="1"/>
  <c r="A426" i="32"/>
  <c r="A62" i="32"/>
  <c r="A29" i="32"/>
  <c r="A460" i="32"/>
  <c r="A462" i="32" s="1"/>
  <c r="A464" i="32" s="1"/>
  <c r="A98" i="27" l="1"/>
  <c r="A100" i="27" s="1"/>
  <c r="A61" i="27"/>
  <c r="A29" i="27"/>
  <c r="A607" i="32"/>
  <c r="A611" i="32"/>
  <c r="A31" i="32"/>
  <c r="A33" i="32" s="1"/>
  <c r="A35" i="32" s="1"/>
  <c r="A275" i="32"/>
  <c r="A277" i="32" s="1"/>
  <c r="A391" i="32"/>
  <c r="A428" i="32"/>
  <c r="A430" i="32" s="1"/>
  <c r="A432" i="32" s="1"/>
  <c r="A682" i="32"/>
  <c r="A684" i="32" s="1"/>
  <c r="A686" i="32" s="1"/>
  <c r="A64" i="32"/>
  <c r="A63" i="27" l="1"/>
  <c r="A613" i="32"/>
  <c r="A617" i="32" s="1"/>
  <c r="A632" i="32" s="1"/>
  <c r="A636" i="32" s="1"/>
  <c r="A66" i="32"/>
  <c r="A68" i="32" s="1"/>
  <c r="A393" i="32"/>
  <c r="A281" i="32"/>
  <c r="J107" i="27" l="1"/>
  <c r="J185" i="27" s="1"/>
  <c r="J39" i="27"/>
  <c r="J181" i="27" s="1"/>
  <c r="A283" i="32"/>
  <c r="A285" i="32" s="1"/>
  <c r="A395" i="32"/>
  <c r="A397" i="32" s="1"/>
  <c r="A399" i="32" s="1"/>
  <c r="A72" i="32"/>
  <c r="A74" i="32" s="1"/>
  <c r="J74" i="27" l="1"/>
  <c r="J183" i="27" s="1"/>
  <c r="J215" i="27" s="1"/>
  <c r="D13" i="37" s="1"/>
  <c r="B185" i="25"/>
  <c r="A577" i="13" l="1"/>
  <c r="A538" i="13"/>
  <c r="A501" i="13"/>
  <c r="A463" i="13"/>
  <c r="A429" i="13"/>
  <c r="A393" i="13"/>
  <c r="A367" i="13"/>
  <c r="A329" i="13"/>
  <c r="A250" i="13"/>
  <c r="A133" i="13"/>
  <c r="A17" i="13"/>
  <c r="A142" i="12"/>
  <c r="A465" i="13" l="1"/>
  <c r="A19" i="13"/>
  <c r="A21" i="13" s="1"/>
  <c r="A505" i="13"/>
  <c r="A395" i="13"/>
  <c r="A397" i="13" s="1"/>
  <c r="A579" i="13"/>
  <c r="A581" i="13" s="1"/>
  <c r="A369" i="13"/>
  <c r="A542" i="13"/>
  <c r="A431" i="13"/>
  <c r="A507" i="13"/>
  <c r="A331" i="13"/>
  <c r="A252" i="13"/>
  <c r="A135" i="13"/>
  <c r="I250" i="13" l="1"/>
  <c r="J250" i="13" s="1"/>
  <c r="I538" i="13"/>
  <c r="J538" i="13" s="1"/>
  <c r="I133" i="13"/>
  <c r="J133" i="13" s="1"/>
  <c r="A333" i="13"/>
  <c r="I429" i="13"/>
  <c r="J429" i="13" s="1"/>
  <c r="I501" i="13"/>
  <c r="J501" i="13" s="1"/>
  <c r="A583" i="13"/>
  <c r="I329" i="13"/>
  <c r="J329" i="13" s="1"/>
  <c r="I367" i="13"/>
  <c r="J367" i="13" s="1"/>
  <c r="A467" i="13"/>
  <c r="A509" i="13"/>
  <c r="A437" i="13"/>
  <c r="A544" i="13"/>
  <c r="A371" i="13"/>
  <c r="A403" i="13"/>
  <c r="A357" i="13"/>
  <c r="A254" i="13"/>
  <c r="A176" i="13"/>
  <c r="A137" i="13"/>
  <c r="A23" i="13"/>
  <c r="B258" i="23"/>
  <c r="B160" i="22"/>
  <c r="I19" i="13" l="1"/>
  <c r="J19" i="13" s="1"/>
  <c r="I431" i="13"/>
  <c r="J431" i="13" s="1"/>
  <c r="I393" i="13"/>
  <c r="J393" i="13" s="1"/>
  <c r="I542" i="13"/>
  <c r="J542" i="13" s="1"/>
  <c r="A405" i="13"/>
  <c r="I17" i="13"/>
  <c r="J17" i="13" s="1"/>
  <c r="I21" i="13"/>
  <c r="J21" i="13" s="1"/>
  <c r="A475" i="13"/>
  <c r="I395" i="13"/>
  <c r="J395" i="13" s="1"/>
  <c r="I579" i="13"/>
  <c r="J579" i="13" s="1"/>
  <c r="I577" i="13"/>
  <c r="J577" i="13" s="1"/>
  <c r="I369" i="13"/>
  <c r="J369" i="13" s="1"/>
  <c r="A511" i="13"/>
  <c r="I397" i="13"/>
  <c r="J397" i="13" s="1"/>
  <c r="I505" i="13"/>
  <c r="J505" i="13" s="1"/>
  <c r="I507" i="13"/>
  <c r="J507" i="13" s="1"/>
  <c r="I135" i="13"/>
  <c r="J135" i="13" s="1"/>
  <c r="A546" i="13"/>
  <c r="A587" i="13"/>
  <c r="I252" i="13"/>
  <c r="J252" i="13" s="1"/>
  <c r="I463" i="13"/>
  <c r="J463" i="13" s="1"/>
  <c r="A25" i="13"/>
  <c r="A31" i="22"/>
  <c r="A407" i="13"/>
  <c r="A439" i="13"/>
  <c r="A256" i="13"/>
  <c r="A178" i="13"/>
  <c r="A139" i="13"/>
  <c r="A102" i="13"/>
  <c r="B120" i="20"/>
  <c r="B753" i="13"/>
  <c r="B237" i="12"/>
  <c r="A174" i="12"/>
  <c r="A122" i="12"/>
  <c r="B456" i="6"/>
  <c r="B207" i="5"/>
  <c r="B118" i="4"/>
  <c r="B146" i="3"/>
  <c r="I581" i="13" l="1"/>
  <c r="J581" i="13" s="1"/>
  <c r="I371" i="13"/>
  <c r="J371" i="13" s="1"/>
  <c r="I23" i="13"/>
  <c r="J23" i="13" s="1"/>
  <c r="I437" i="13"/>
  <c r="J437" i="13" s="1"/>
  <c r="A141" i="13"/>
  <c r="A180" i="13"/>
  <c r="I465" i="13"/>
  <c r="J465" i="13" s="1"/>
  <c r="I333" i="13"/>
  <c r="J333" i="13" s="1"/>
  <c r="I254" i="13"/>
  <c r="J254" i="13" s="1"/>
  <c r="A441" i="13"/>
  <c r="A443" i="13" s="1"/>
  <c r="I357" i="13"/>
  <c r="J357" i="13" s="1"/>
  <c r="A548" i="13"/>
  <c r="I331" i="13"/>
  <c r="J331" i="13" s="1"/>
  <c r="I176" i="13"/>
  <c r="J176" i="13" s="1"/>
  <c r="A27" i="13"/>
  <c r="A29" i="13" s="1"/>
  <c r="A519" i="13"/>
  <c r="A477" i="13"/>
  <c r="A409" i="13"/>
  <c r="I137" i="13"/>
  <c r="J137" i="13" s="1"/>
  <c r="A33" i="22"/>
  <c r="A145" i="13"/>
  <c r="A375" i="13"/>
  <c r="A258" i="13"/>
  <c r="A182" i="13"/>
  <c r="A176" i="12"/>
  <c r="A29" i="12"/>
  <c r="J349" i="13" l="1"/>
  <c r="J694" i="13" s="1"/>
  <c r="I403" i="13"/>
  <c r="J403" i="13" s="1"/>
  <c r="A377" i="13"/>
  <c r="I405" i="13"/>
  <c r="J405" i="13" s="1"/>
  <c r="I102" i="13"/>
  <c r="J102" i="13" s="1"/>
  <c r="J123" i="13" s="1"/>
  <c r="J682" i="13" s="1"/>
  <c r="I256" i="13"/>
  <c r="J256" i="13" s="1"/>
  <c r="A31" i="13"/>
  <c r="A147" i="13"/>
  <c r="A445" i="13"/>
  <c r="I587" i="13"/>
  <c r="J587" i="13" s="1"/>
  <c r="I583" i="13"/>
  <c r="J583" i="13" s="1"/>
  <c r="I467" i="13"/>
  <c r="J467" i="13" s="1"/>
  <c r="I509" i="13"/>
  <c r="J509" i="13" s="1"/>
  <c r="I544" i="13"/>
  <c r="J544" i="13" s="1"/>
  <c r="A479" i="13"/>
  <c r="A552" i="13"/>
  <c r="A260" i="13"/>
  <c r="A184" i="13"/>
  <c r="A31" i="12"/>
  <c r="A178" i="12"/>
  <c r="A180" i="12" s="1"/>
  <c r="I139" i="13" l="1"/>
  <c r="J139" i="13" s="1"/>
  <c r="J605" i="13"/>
  <c r="J708" i="13" s="1"/>
  <c r="I546" i="13"/>
  <c r="J546" i="13" s="1"/>
  <c r="I182" i="13"/>
  <c r="J182" i="13" s="1"/>
  <c r="I141" i="13"/>
  <c r="J141" i="13" s="1"/>
  <c r="I441" i="13"/>
  <c r="J441" i="13" s="1"/>
  <c r="I439" i="13"/>
  <c r="J439" i="13" s="1"/>
  <c r="I180" i="13"/>
  <c r="J180" i="13" s="1"/>
  <c r="I25" i="13"/>
  <c r="J25" i="13" s="1"/>
  <c r="A483" i="13"/>
  <c r="I511" i="13"/>
  <c r="J511" i="13" s="1"/>
  <c r="I409" i="13"/>
  <c r="J409" i="13" s="1"/>
  <c r="I519" i="13"/>
  <c r="J519" i="13" s="1"/>
  <c r="I27" i="13"/>
  <c r="J27" i="13" s="1"/>
  <c r="A379" i="13"/>
  <c r="I407" i="13"/>
  <c r="J407" i="13" s="1"/>
  <c r="J419" i="13" s="1"/>
  <c r="J698" i="13" s="1"/>
  <c r="I258" i="13"/>
  <c r="J258" i="13" s="1"/>
  <c r="A149" i="13"/>
  <c r="I178" i="13"/>
  <c r="J178" i="13" s="1"/>
  <c r="I475" i="13"/>
  <c r="J475" i="13" s="1"/>
  <c r="A262" i="13"/>
  <c r="A186" i="13"/>
  <c r="A182" i="12"/>
  <c r="A33" i="12"/>
  <c r="J528" i="13" l="1"/>
  <c r="J704" i="13" s="1"/>
  <c r="I31" i="13"/>
  <c r="J31" i="13" s="1"/>
  <c r="I443" i="13"/>
  <c r="J443" i="13" s="1"/>
  <c r="I260" i="13"/>
  <c r="J260" i="13" s="1"/>
  <c r="I145" i="13"/>
  <c r="J145" i="13" s="1"/>
  <c r="I375" i="13"/>
  <c r="J375" i="13" s="1"/>
  <c r="I552" i="13"/>
  <c r="J552" i="13" s="1"/>
  <c r="A264" i="13"/>
  <c r="A151" i="13"/>
  <c r="I184" i="13"/>
  <c r="J184" i="13" s="1"/>
  <c r="I29" i="13"/>
  <c r="J29" i="13" s="1"/>
  <c r="A485" i="13"/>
  <c r="I477" i="13"/>
  <c r="J477" i="13" s="1"/>
  <c r="I548" i="13"/>
  <c r="J548" i="13" s="1"/>
  <c r="I445" i="13"/>
  <c r="J445" i="13" s="1"/>
  <c r="J455" i="13" s="1"/>
  <c r="J700" i="13" s="1"/>
  <c r="A35" i="12"/>
  <c r="A41" i="22"/>
  <c r="A188" i="13"/>
  <c r="A53" i="12"/>
  <c r="A184" i="12"/>
  <c r="J46" i="13" l="1"/>
  <c r="J678" i="13" s="1"/>
  <c r="J567" i="13"/>
  <c r="J706" i="13" s="1"/>
  <c r="I479" i="13"/>
  <c r="J479" i="13" s="1"/>
  <c r="I379" i="13"/>
  <c r="J379" i="13" s="1"/>
  <c r="I377" i="13"/>
  <c r="J377" i="13" s="1"/>
  <c r="I186" i="13"/>
  <c r="J186" i="13" s="1"/>
  <c r="A153" i="13"/>
  <c r="I147" i="13"/>
  <c r="J147" i="13" s="1"/>
  <c r="A57" i="12"/>
  <c r="A45" i="22"/>
  <c r="A190" i="13"/>
  <c r="A186" i="12"/>
  <c r="J383" i="13" l="1"/>
  <c r="J696" i="13" s="1"/>
  <c r="I264" i="13"/>
  <c r="J264" i="13" s="1"/>
  <c r="I262" i="13"/>
  <c r="J262" i="13" s="1"/>
  <c r="I485" i="13"/>
  <c r="J485" i="13" s="1"/>
  <c r="I149" i="13"/>
  <c r="J149" i="13" s="1"/>
  <c r="I483" i="13"/>
  <c r="J483" i="13" s="1"/>
  <c r="I188" i="13"/>
  <c r="J188" i="13" s="1"/>
  <c r="A59" i="12"/>
  <c r="J50" i="22"/>
  <c r="J125" i="22" s="1"/>
  <c r="A60" i="22"/>
  <c r="A85" i="12"/>
  <c r="A213" i="13"/>
  <c r="A188" i="12"/>
  <c r="A190" i="12" s="1"/>
  <c r="J279" i="13" l="1"/>
  <c r="J690" i="13" s="1"/>
  <c r="J491" i="13"/>
  <c r="J702" i="13" s="1"/>
  <c r="I153" i="13"/>
  <c r="J153" i="13" s="1"/>
  <c r="A215" i="13"/>
  <c r="I151" i="13"/>
  <c r="J151" i="13" s="1"/>
  <c r="I190" i="13"/>
  <c r="J190" i="13" s="1"/>
  <c r="J201" i="13" s="1"/>
  <c r="J686" i="13" s="1"/>
  <c r="A61" i="12"/>
  <c r="A89" i="12"/>
  <c r="A62" i="22"/>
  <c r="A289" i="13"/>
  <c r="J162" i="13" l="1"/>
  <c r="J684" i="13" s="1"/>
  <c r="A291" i="13"/>
  <c r="A217" i="13"/>
  <c r="A91" i="12"/>
  <c r="A67" i="12"/>
  <c r="A64" i="22"/>
  <c r="I213" i="13" l="1"/>
  <c r="J213" i="13" s="1"/>
  <c r="A293" i="13"/>
  <c r="I215" i="13"/>
  <c r="J215" i="13" s="1"/>
  <c r="A219" i="13"/>
  <c r="A93" i="12"/>
  <c r="A66" i="22"/>
  <c r="I289" i="13" l="1"/>
  <c r="J289" i="13" s="1"/>
  <c r="A221" i="13"/>
  <c r="A297" i="13"/>
  <c r="A97" i="12"/>
  <c r="A70" i="22"/>
  <c r="A309" i="13"/>
  <c r="I217" i="13" l="1"/>
  <c r="J217" i="13" s="1"/>
  <c r="I291" i="13"/>
  <c r="J291" i="13" s="1"/>
  <c r="A299" i="13"/>
  <c r="A74" i="22"/>
  <c r="A76" i="22" s="1"/>
  <c r="A311" i="13"/>
  <c r="I293" i="13" l="1"/>
  <c r="J293" i="13" s="1"/>
  <c r="I309" i="13"/>
  <c r="J309" i="13" s="1"/>
  <c r="I221" i="13"/>
  <c r="J221" i="13" s="1"/>
  <c r="A301" i="13"/>
  <c r="A315" i="13"/>
  <c r="I219" i="13"/>
  <c r="J219" i="13" s="1"/>
  <c r="A78" i="22"/>
  <c r="J240" i="13" l="1"/>
  <c r="J688" i="13" s="1"/>
  <c r="A303" i="13"/>
  <c r="I297" i="13"/>
  <c r="J297" i="13" s="1"/>
  <c r="I299" i="13"/>
  <c r="J299" i="13" s="1"/>
  <c r="A80" i="22"/>
  <c r="I315" i="13" l="1"/>
  <c r="J315" i="13" s="1"/>
  <c r="I311" i="13"/>
  <c r="J311" i="13" s="1"/>
  <c r="J87" i="22"/>
  <c r="J127" i="22" s="1"/>
  <c r="J160" i="22" s="1"/>
  <c r="D7" i="37" s="1"/>
  <c r="I301" i="13" l="1"/>
  <c r="J301" i="13" s="1"/>
  <c r="I303" i="13"/>
  <c r="J303" i="13" s="1"/>
  <c r="J317" i="13" l="1"/>
  <c r="J692" i="13" s="1"/>
  <c r="J714" i="13" s="1"/>
  <c r="J718" i="13" s="1"/>
  <c r="J753" i="13" s="1"/>
  <c r="D17" i="37" s="1"/>
  <c r="D25" i="3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tc={D879CDB2-0DBD-4790-9C00-E766EB2C566F}</author>
  </authors>
  <commentList>
    <comment ref="A1" authorId="0" shapeId="0" xr:uid="{D879CDB2-0DBD-4790-9C00-E766EB2C56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Please @Loralie Mae J Sitchon , add the following sheets to this file: "Cover", "Index" and "Summary".</t>
      </text>
    </comment>
  </commentList>
</comments>
</file>

<file path=xl/sharedStrings.xml><?xml version="1.0" encoding="utf-8"?>
<sst xmlns="http://schemas.openxmlformats.org/spreadsheetml/2006/main" count="4291" uniqueCount="1508">
  <si>
    <t>BILL NO. 5 - BAGGAGE HANDLING BUILDING</t>
  </si>
  <si>
    <t>DIVISION 03 - CONCRETE</t>
  </si>
  <si>
    <t>Item</t>
  </si>
  <si>
    <t>Quantity</t>
  </si>
  <si>
    <t>UNIT RATE (US$)</t>
  </si>
  <si>
    <t xml:space="preserve"> TOTAL </t>
  </si>
  <si>
    <t>Material</t>
  </si>
  <si>
    <t>Plant</t>
  </si>
  <si>
    <t>Labour</t>
  </si>
  <si>
    <t>Subcontract</t>
  </si>
  <si>
    <t>Gross Rate</t>
  </si>
  <si>
    <t>A</t>
  </si>
  <si>
    <t>B</t>
  </si>
  <si>
    <t>C</t>
  </si>
  <si>
    <t>D</t>
  </si>
  <si>
    <t>E</t>
  </si>
  <si>
    <t>F = B+C+D+E</t>
  </si>
  <si>
    <t xml:space="preserve"> G = A x F </t>
  </si>
  <si>
    <t>03 10 00 - CONCRETE FORMING &amp; ACCESSORIES</t>
  </si>
  <si>
    <t>Sides of foundations</t>
  </si>
  <si>
    <t>m²</t>
  </si>
  <si>
    <t>Sides of ground beams</t>
  </si>
  <si>
    <t>Sides of rectangular columns</t>
  </si>
  <si>
    <t>Sides of walls</t>
  </si>
  <si>
    <t>Edges of slabs, 200mm thick</t>
  </si>
  <si>
    <t>m</t>
  </si>
  <si>
    <t>03 20 00 - CONCRETE REINFORCING</t>
  </si>
  <si>
    <t>Steel reinforcing bars, including bending and tie wires, in accordance with the drawings and specifications</t>
  </si>
  <si>
    <t>F</t>
  </si>
  <si>
    <t>High yield steel</t>
  </si>
  <si>
    <t>Kg</t>
  </si>
  <si>
    <t>To Collection (US$)</t>
  </si>
  <si>
    <t>03 30 00 - CAST-IN-PLACE CONCRETE</t>
  </si>
  <si>
    <t>Blinding concrete</t>
  </si>
  <si>
    <t>m³</t>
  </si>
  <si>
    <t>Foundations</t>
  </si>
  <si>
    <t>Slabs on grade, 200mm thick</t>
  </si>
  <si>
    <t>Ground Beams</t>
  </si>
  <si>
    <t>Walls, 200mm thick</t>
  </si>
  <si>
    <t>Walls, 500mm thick</t>
  </si>
  <si>
    <t>G</t>
  </si>
  <si>
    <t>Columns</t>
  </si>
  <si>
    <t>H</t>
  </si>
  <si>
    <t>Below slab on grade</t>
  </si>
  <si>
    <t>03 41 00 - PRECAST STRUCTURAL CONCRETE</t>
  </si>
  <si>
    <t>On roof; Size 1500 x 1000mm, 100mm thick</t>
  </si>
  <si>
    <t>No</t>
  </si>
  <si>
    <t>03 52 16 - LIGHTWEIGHT INSULATING CONCRETE</t>
  </si>
  <si>
    <t>Additional items</t>
  </si>
  <si>
    <t>Any items required to ensure full compliance with the drawings, specifications, and any other elements essential for completing the installations but which may not be covered elsewhere in the pricing schedule, must be itemized and priced below. Summarize these items separately and include them under a distinct cover. Additional sheets can be utilized if necessary.</t>
  </si>
  <si>
    <t>_______________________________</t>
  </si>
  <si>
    <t>J</t>
  </si>
  <si>
    <t>K</t>
  </si>
  <si>
    <t>L</t>
  </si>
  <si>
    <t>Collection</t>
  </si>
  <si>
    <t>Page Div 3/1</t>
  </si>
  <si>
    <t>Page Div 3/2</t>
  </si>
  <si>
    <t>Page Div 3/3</t>
  </si>
  <si>
    <t>Page Div 3/4</t>
  </si>
  <si>
    <t>DIVISION 03 - CONCRETE
TOTAL CARRIED TO SUMMARY (US$)</t>
  </si>
  <si>
    <t>DIVISION 04 - MASONRY</t>
  </si>
  <si>
    <t>04 22 00 - CONCRETE UNIT MASONRY</t>
  </si>
  <si>
    <t>Non - fire rated</t>
  </si>
  <si>
    <t>Type 2A2X-200; 200mm thick</t>
  </si>
  <si>
    <t>1 hour fire rated</t>
  </si>
  <si>
    <t>Type 2A31-150; 150mm thick</t>
  </si>
  <si>
    <t>Type 2A31-200; 200mm thick</t>
  </si>
  <si>
    <t>Type 2A21-200; 200mm thick</t>
  </si>
  <si>
    <t>Type 2A21-400; 400mm thick</t>
  </si>
  <si>
    <t>Type 2A51-300; 300mm thick</t>
  </si>
  <si>
    <t>2 hour fire rated</t>
  </si>
  <si>
    <t>Type 2A32-150; 150mm thick</t>
  </si>
  <si>
    <t>Type 2A32-200; 200mm thick</t>
  </si>
  <si>
    <t>04 22 00 - CONCRETE UNIT MASONRY (CONT'D)</t>
  </si>
  <si>
    <t>Concrete masonry blocks including mortar for bedding and jointing, anchors, and metal lath, in accordance with the drawings and specifications (Cont'd)</t>
  </si>
  <si>
    <t>2 hour fire rated (Cont'd)</t>
  </si>
  <si>
    <t>Type 2A32-250; 250mm thick</t>
  </si>
  <si>
    <t>Type 2A42-250; 250mm thick</t>
  </si>
  <si>
    <t>Type 2A52-200; 200mm thick</t>
  </si>
  <si>
    <t>Type 2A52-250; 250mm thick</t>
  </si>
  <si>
    <t>Type 2A52-300; 300mm thick</t>
  </si>
  <si>
    <t>3 hour fire rated</t>
  </si>
  <si>
    <t>Type 2A33-200; 200mm thick</t>
  </si>
  <si>
    <t>200 mm width</t>
  </si>
  <si>
    <t>250 mm width</t>
  </si>
  <si>
    <t>300 mm width</t>
  </si>
  <si>
    <t>400 mm width</t>
  </si>
  <si>
    <t>Page Div 4/1</t>
  </si>
  <si>
    <t>Page Div 4/2</t>
  </si>
  <si>
    <t>Page Div 4/3</t>
  </si>
  <si>
    <t>DIVISION 05 - METALS</t>
  </si>
  <si>
    <t>05 12 00 - STRUCTURAL STEEL FRAMING</t>
  </si>
  <si>
    <t>Steel structure</t>
  </si>
  <si>
    <t>Staircase elements</t>
  </si>
  <si>
    <t>05 31 00 - STEEL DECKING</t>
  </si>
  <si>
    <t>Steel floor decks, 1.2mm thick</t>
  </si>
  <si>
    <t>Steel Roof Deck for elevators</t>
  </si>
  <si>
    <t>05 50 00 - METAL FABRICATIONS</t>
  </si>
  <si>
    <t>Gutter; 190mm girth</t>
  </si>
  <si>
    <t>Gutter; 270mm girth</t>
  </si>
  <si>
    <t>05 73 00 - DECORATIVE METAL RAILINGS</t>
  </si>
  <si>
    <t>Page Div 5/1</t>
  </si>
  <si>
    <t>Page Div 5/2</t>
  </si>
  <si>
    <t>Page Div 5/3</t>
  </si>
  <si>
    <t>Page Div 6/1</t>
  </si>
  <si>
    <t>Page Div 6/2</t>
  </si>
  <si>
    <t>DIVISION 07 - THERMAL AND MOISTURE PROTECTION</t>
  </si>
  <si>
    <t>07 13 52.16 - SBS MODIFIED BITUMINOUS SHEET WATERPROOFING</t>
  </si>
  <si>
    <t>07 14 16 - COLD FLUID-APPLIED WATERPROOFING</t>
  </si>
  <si>
    <t>Floors and upstands; type 07:WP01</t>
  </si>
  <si>
    <t>Walls; type WP01</t>
  </si>
  <si>
    <t>Roofs</t>
  </si>
  <si>
    <t>07 21 00 -THERMAL INSULATION</t>
  </si>
  <si>
    <t>Lining to walls; 100mm thick</t>
  </si>
  <si>
    <t>07 42 13 - METAL WALL PANELS</t>
  </si>
  <si>
    <t>07 42 13.23 - METAL COMPOSITE MATERIAL WALL PANELS</t>
  </si>
  <si>
    <t>Lining to walls fixed on cassette system; type EWS 130</t>
  </si>
  <si>
    <t>Skirting; 300mm high; recessed</t>
  </si>
  <si>
    <t>07 53 23 - ETHYLENE-PROPYLENE-DIENE-MONOMER (EPDM) ROOFING</t>
  </si>
  <si>
    <t>07 61 13 -STANDING SEAM SHEET METAL ROOFING</t>
  </si>
  <si>
    <t>Type RFS-230; including gutter</t>
  </si>
  <si>
    <t>07 62 00 -SHEET METAL FLASHING AND TRIM</t>
  </si>
  <si>
    <t>Aluminum flashing to roof; 250mm width</t>
  </si>
  <si>
    <t>Aluminum flashing to roof; 300mm width</t>
  </si>
  <si>
    <t>Roof; 07-RF-10</t>
  </si>
  <si>
    <t>07 95 13.13 - INTERIOR EXPANSION JOINT COVER ASSEMBLIES</t>
  </si>
  <si>
    <t>Movement joints</t>
  </si>
  <si>
    <t>Page Div 7/1</t>
  </si>
  <si>
    <t>Page Div 7/2</t>
  </si>
  <si>
    <t>Page Div 7/3</t>
  </si>
  <si>
    <t>Page Div 7/4</t>
  </si>
  <si>
    <t>Page Div 7/5</t>
  </si>
  <si>
    <t>DIVISION 08 - OPENINGS</t>
  </si>
  <si>
    <t>08 11 13 - HOLLOW METAL DOORS AND FRAMES</t>
  </si>
  <si>
    <t>Non-fire rated doors</t>
  </si>
  <si>
    <t>Leaf type A01-A; Size 1100 x 2250mm high;</t>
  </si>
  <si>
    <t>Leaf type A01-A; Size 1200 x 2250mm high;</t>
  </si>
  <si>
    <t>Leaf type A01-A; Size 1300 x 2500mm high;</t>
  </si>
  <si>
    <t>Leaf type A01-B; Size 800 x 2500mm high;</t>
  </si>
  <si>
    <t>Leaf type A01-B; Size 1000 x 2250mm high;</t>
  </si>
  <si>
    <t>Leaf type A01-B; Size 1100 x 2250mm high;</t>
  </si>
  <si>
    <t>Leaf type A01-B; Size 1100 x 2500mm high;</t>
  </si>
  <si>
    <t>Leaf type A01-B; Size 1200 x 2250mm high;</t>
  </si>
  <si>
    <t>Leaf type A01-B; Size 1200 x 2500mm high;</t>
  </si>
  <si>
    <t>Leaf type A03; Size 800 x 2400mm high;</t>
  </si>
  <si>
    <t>Leaf type A04; Size 1100 x 2250mm high;</t>
  </si>
  <si>
    <t>08 11 13 - HOLLOW METAL DOORS AND FRAMES (CONT'D)</t>
  </si>
  <si>
    <t>Non-fire rated doors (Cont'd)</t>
  </si>
  <si>
    <t>Leaf type A12; Size 1800 x 2300mm high;</t>
  </si>
  <si>
    <t>Leaf type A12; Size 2000 x 2500mm high;</t>
  </si>
  <si>
    <t>Leaf type A13; Size 1850 x 2250mm high;</t>
  </si>
  <si>
    <t>Leaf type A13; Size 2000 x 2250mm high;</t>
  </si>
  <si>
    <t>Leaf type A13; Size 2000 x 2500mm high;</t>
  </si>
  <si>
    <t>Leaf type A13; Size 3000 x 2500mm high;</t>
  </si>
  <si>
    <t>Fire rated doors (Cont'd)</t>
  </si>
  <si>
    <t>08 33 23 - OVERHEAD COILING DOORS</t>
  </si>
  <si>
    <t>Non Fire rated doors</t>
  </si>
  <si>
    <t>Leaf type E40; Size 4500 x 5000mm high;</t>
  </si>
  <si>
    <t>Leaf type E40; Size 6500 x 5000mm high;</t>
  </si>
  <si>
    <t>Fire rated doors</t>
  </si>
  <si>
    <t>08 42 29.23 SLIDING AUTOMATIC ENTRANCES</t>
  </si>
  <si>
    <t>08 71 00 - DOOR HARDWARE</t>
  </si>
  <si>
    <t>CL-01</t>
  </si>
  <si>
    <t>CL-01A</t>
  </si>
  <si>
    <t>CL-01F</t>
  </si>
  <si>
    <t>CL-02</t>
  </si>
  <si>
    <t>CL-02A</t>
  </si>
  <si>
    <t>CL-02D</t>
  </si>
  <si>
    <t>CL-11</t>
  </si>
  <si>
    <t>ED-04A</t>
  </si>
  <si>
    <t>ED-08A</t>
  </si>
  <si>
    <t>EL-01</t>
  </si>
  <si>
    <t>EL-01A</t>
  </si>
  <si>
    <t>M</t>
  </si>
  <si>
    <t>EL-01B</t>
  </si>
  <si>
    <t>N</t>
  </si>
  <si>
    <t>EL-01C</t>
  </si>
  <si>
    <t>P</t>
  </si>
  <si>
    <t>EL-04</t>
  </si>
  <si>
    <t>08 71 00 - DOOR HARDWARE (CONT'D)</t>
  </si>
  <si>
    <t>EL-04A</t>
  </si>
  <si>
    <t>EL-04C</t>
  </si>
  <si>
    <t>EL-04D</t>
  </si>
  <si>
    <t>EL-04E</t>
  </si>
  <si>
    <t>EL-05B</t>
  </si>
  <si>
    <t>EL-11B</t>
  </si>
  <si>
    <t>EL-11C</t>
  </si>
  <si>
    <t>EL-13</t>
  </si>
  <si>
    <t>ELD-01D</t>
  </si>
  <si>
    <t>ELD-03</t>
  </si>
  <si>
    <t>ELD-07A</t>
  </si>
  <si>
    <t>ELD-08A</t>
  </si>
  <si>
    <t>ELD-13</t>
  </si>
  <si>
    <t>ELD-16A</t>
  </si>
  <si>
    <t>ELD-22</t>
  </si>
  <si>
    <t>ELD-23</t>
  </si>
  <si>
    <t>OF-02</t>
  </si>
  <si>
    <t>OF-02A</t>
  </si>
  <si>
    <t>OF-02B</t>
  </si>
  <si>
    <t>OF-02C</t>
  </si>
  <si>
    <t>OF-03</t>
  </si>
  <si>
    <t>PA-02</t>
  </si>
  <si>
    <t>PR-01</t>
  </si>
  <si>
    <t>RS-01</t>
  </si>
  <si>
    <t>SL-03</t>
  </si>
  <si>
    <t>ST-02B</t>
  </si>
  <si>
    <t>Q</t>
  </si>
  <si>
    <t>ST-02C</t>
  </si>
  <si>
    <t>08 83 00 - MIRRORS</t>
  </si>
  <si>
    <t>Mirrors to toilet counters; type (08:GL50)</t>
  </si>
  <si>
    <t>Size 1000 X 650mm</t>
  </si>
  <si>
    <t>Size 1250 X 1950mm</t>
  </si>
  <si>
    <t>Size 2300 X 2250mm</t>
  </si>
  <si>
    <t>Size 2850 X 2250mm</t>
  </si>
  <si>
    <t>Size 3650 X 2000mm</t>
  </si>
  <si>
    <t>08 91 00 - LOUVERS</t>
  </si>
  <si>
    <t>Type L22; size 1500 x 2700 high</t>
  </si>
  <si>
    <t>Type L22; size 1500 x 2000 high</t>
  </si>
  <si>
    <t>Type L22; size 5500 x 1500 high</t>
  </si>
  <si>
    <t>Type L22; size 1200 x 1500 high</t>
  </si>
  <si>
    <t>Page Div 8/1</t>
  </si>
  <si>
    <t>Page Div 8/2</t>
  </si>
  <si>
    <t>Page Div 8/3</t>
  </si>
  <si>
    <t>Page Div 8/4</t>
  </si>
  <si>
    <t>Page Div 8/5</t>
  </si>
  <si>
    <t>Page Div 8/6</t>
  </si>
  <si>
    <t>Page Div 8/7</t>
  </si>
  <si>
    <t>Page Div 8/8</t>
  </si>
  <si>
    <t>Page Div 8/9</t>
  </si>
  <si>
    <t>Page Div 8/10</t>
  </si>
  <si>
    <t>Page Div 8/11</t>
  </si>
  <si>
    <t>DIVISION 09 - FINISHES</t>
  </si>
  <si>
    <t>09 24 00 - PORTLAND CEMENT PLASTERING</t>
  </si>
  <si>
    <t>Walls; 15mm thick; internal 09:PR01</t>
  </si>
  <si>
    <t>09 29 00 - GYPSUM BOARD</t>
  </si>
  <si>
    <t>Partition type 3A3X-200; 200mm thick</t>
  </si>
  <si>
    <t>Partition type 3A4X-150; 150mm thick</t>
  </si>
  <si>
    <t>Partition type 3A4X-200; 200mm thick</t>
  </si>
  <si>
    <t>Partition type 3B4X-150; 150mm thick</t>
  </si>
  <si>
    <t>One hour fire rated only</t>
  </si>
  <si>
    <t>Partition type 3A31-150; 150mm thick</t>
  </si>
  <si>
    <t>Partition type 3A41-150; 150mm thick</t>
  </si>
  <si>
    <t>Two hour fire rated only</t>
  </si>
  <si>
    <t>Partition type 3A32-200; 200mm thick</t>
  </si>
  <si>
    <t>09 29 00 - GYPSUM BOARD (CONT'D)</t>
  </si>
  <si>
    <t>Ceiling; type 09:CG21 &amp; 09.PT 01</t>
  </si>
  <si>
    <t>09 30 13 - CERAMIC TILING</t>
  </si>
  <si>
    <t>Floors; type 09:TL20</t>
  </si>
  <si>
    <t>Floors; type 09:TL22</t>
  </si>
  <si>
    <t>Walls; type 09:TL01</t>
  </si>
  <si>
    <t>09 51 13 - ACOUSTICAL PANEL CEILINGS</t>
  </si>
  <si>
    <t>Mineral fiber 600 x 2400mm specialty ceiling; type 09:CG73</t>
  </si>
  <si>
    <t>09 54 23 - LINEAR METAL CEILINGS</t>
  </si>
  <si>
    <t>09 65 19 - RESILIENT TILE FLOORING</t>
  </si>
  <si>
    <t>Skirting; type 09:FF33</t>
  </si>
  <si>
    <t xml:space="preserve"> m </t>
  </si>
  <si>
    <t>09 67 23 - RESINOUS FLOORING</t>
  </si>
  <si>
    <t>09 68 13 - TILE CARPETING</t>
  </si>
  <si>
    <t>Floors, greige and mist greige colors; type 09:FF16 (A / B)</t>
  </si>
  <si>
    <t>09 91 23 - INTERIOR PAINTING</t>
  </si>
  <si>
    <t>Walls; type 09:PT01</t>
  </si>
  <si>
    <t>Ceilings; type 09:PT01</t>
  </si>
  <si>
    <t>Skim and sealer coating, in accordance with the drawings and specifications</t>
  </si>
  <si>
    <t>Ceilings; type 09:CG50</t>
  </si>
  <si>
    <t>09 96 00 - HIGH-PERFORMANCE COATING</t>
  </si>
  <si>
    <t>External wall</t>
  </si>
  <si>
    <t>Page Div 9/1</t>
  </si>
  <si>
    <t>Page Div 9/2</t>
  </si>
  <si>
    <t>Page Div 9/3</t>
  </si>
  <si>
    <t>Page Div 9/4</t>
  </si>
  <si>
    <t>Page Div 9/5</t>
  </si>
  <si>
    <t>DIVISION 10 - SPECIALTIES</t>
  </si>
  <si>
    <t>10 14 23 - PANEL SIGNAGE</t>
  </si>
  <si>
    <t>Signs including shim-plate, base plate, supports, suspension system, fittings and fixings, complete, in accordance with the drawings and specifications.</t>
  </si>
  <si>
    <t>Services signs</t>
  </si>
  <si>
    <t>Wall mount room number sign; Type SR04</t>
  </si>
  <si>
    <t>Wall mount service room sign; Type SR06</t>
  </si>
  <si>
    <t>Wall mount floor numbering; Type SR09</t>
  </si>
  <si>
    <t>10 21 13 - TOILET COMPARTMENTS</t>
  </si>
  <si>
    <t>Toilet and shower compartments, comprising high pressure laminated(HPL) panels and doors, including pilaster shoes and sleeves, brackets, ironmongery, fittings and fixings, in accordance with the drawings and specifications.(Doors are measured separately).</t>
  </si>
  <si>
    <t>10 21 13 - TOILET COMPARTMENTS (CONT'D)</t>
  </si>
  <si>
    <t>Toilet and shower compartments (Cont'd)</t>
  </si>
  <si>
    <t>10 26 00 - WALL AND DOOR PROTECTION</t>
  </si>
  <si>
    <t>Wall protection covers, including accessories, fittings and fixings, in accordance with the drawings and specifications.</t>
  </si>
  <si>
    <t>10 26 00 - WALL AND DOOR PROTECTION (CONT'D)</t>
  </si>
  <si>
    <t>Columns Guard</t>
  </si>
  <si>
    <t>10 28 00 - TOILET, BATH, AND LAUNDRY ACCESSORIES</t>
  </si>
  <si>
    <t>Toilet and bath accessories, including all necessary fixing accessories, in accordance with the drawings and specifications.</t>
  </si>
  <si>
    <t>Hand soap dispenser; type 4 -  recessed wall mount; 10:TA13</t>
  </si>
  <si>
    <t>Toilet seat cleaner (Automatic), 10:TA15</t>
  </si>
  <si>
    <t>Waste dispenser; type 2; 10:TA26</t>
  </si>
  <si>
    <t>Coat hook; 10:TA50</t>
  </si>
  <si>
    <t>Shower basket; TA80</t>
  </si>
  <si>
    <t>10 44 00 - FIRE PROTECTION SPECIALTIES</t>
  </si>
  <si>
    <t>FE 1 - Dry Powder ABC 4.5 Kg</t>
  </si>
  <si>
    <t>FE 2 - CO2 4.5Kg</t>
  </si>
  <si>
    <t>10 44 13 - FIRE EXTINGUISHER CABINETS</t>
  </si>
  <si>
    <t>Fire Hose Cabinet</t>
  </si>
  <si>
    <t>Page Div 10/1</t>
  </si>
  <si>
    <t>Page Div 10/2</t>
  </si>
  <si>
    <t>Page Div 10/3</t>
  </si>
  <si>
    <t>Page Div 10/4</t>
  </si>
  <si>
    <t>Page Div 10/5</t>
  </si>
  <si>
    <t>DIVISION 11 - EQUIPMENT</t>
  </si>
  <si>
    <t>11 81 23 - FAÇADE ACCESS EQUIPMENT</t>
  </si>
  <si>
    <t>Safety line and maintenance walkway system at roof, including fittings and fixings, in accordance with the drawings (FAC-DW-06-004XXXXX-C &amp; FAC-DW-06-005XXXXX-C) and specifications</t>
  </si>
  <si>
    <t>Fall protection line</t>
  </si>
  <si>
    <t>Fall protection rail</t>
  </si>
  <si>
    <t>Maintenance walkway</t>
  </si>
  <si>
    <t>Page Div 11/1</t>
  </si>
  <si>
    <t>Page Div 11/2</t>
  </si>
  <si>
    <t>DIVISION 12 - FURNISHINGS</t>
  </si>
  <si>
    <t>12 36 61.16 - SOLID SURFACING COUNTERTOPS</t>
  </si>
  <si>
    <t>12 50 00 - FURNITURE</t>
  </si>
  <si>
    <t>Cabinets</t>
  </si>
  <si>
    <t>Lateral File, general; type 12:CX01</t>
  </si>
  <si>
    <t>Three doors Credenza, with AV rack; type 12:CX12 [B]</t>
  </si>
  <si>
    <t>Furniture, Tables</t>
  </si>
  <si>
    <t>Office Table individual offices; type 12:FG02</t>
  </si>
  <si>
    <t>Break Room Table, Type 01; type 12:FG03</t>
  </si>
  <si>
    <t>Round Meeting Table, individual offices; type 12:FG05</t>
  </si>
  <si>
    <t>Conference Table, Type C; type 12:FG08 [C]</t>
  </si>
  <si>
    <t>Furniture, Chairs</t>
  </si>
  <si>
    <t>Task chair, general; type 12:FG21</t>
  </si>
  <si>
    <t>Task chair, manager &amp; conference; type 12:FG23</t>
  </si>
  <si>
    <t>Task chair, director offices; type 12:FG24</t>
  </si>
  <si>
    <t>Chair, break room; type 12:FG25</t>
  </si>
  <si>
    <t>Side Chair, general; type 12:FG28</t>
  </si>
  <si>
    <t>Task Chair, Operation Center; type 12:FG55</t>
  </si>
  <si>
    <t>12 50 00 - FURNITURE (CONT'D)</t>
  </si>
  <si>
    <t>Furniture, Lockers and benches</t>
  </si>
  <si>
    <t>Metal Locker, Three-Tier; type 12:LO01</t>
  </si>
  <si>
    <t>Bench, Locker rooms; type 12:LO02</t>
  </si>
  <si>
    <t>Furniture, Storage shelving</t>
  </si>
  <si>
    <t>Metal Shelves, heavy duty, Type 02; type 12:SR02</t>
  </si>
  <si>
    <t>12 59 00 - SYSTEMS FURNITURE</t>
  </si>
  <si>
    <t>Modular desk system, back-to-back for 2; type 12:SF31 [A]</t>
  </si>
  <si>
    <t>Modular desk system, back-to-back for 4; type 12:SF31 [C]</t>
  </si>
  <si>
    <t>Modular desk system, back-to-back for 6; type 12:SF31 [G]</t>
  </si>
  <si>
    <t>1 Person Desk-Supervisors, with return desk; type 12:SF41[A]</t>
  </si>
  <si>
    <t>Control Room Desks, Straight; type 12:SF60 [B]</t>
  </si>
  <si>
    <t xml:space="preserve"> </t>
  </si>
  <si>
    <t>Page Div 12/1</t>
  </si>
  <si>
    <t>Page Div 12/2</t>
  </si>
  <si>
    <t>Page Div 12/3</t>
  </si>
  <si>
    <t>Page Div 12/4</t>
  </si>
  <si>
    <t>DIVISION 21 - FIRE SUPPRESSION</t>
  </si>
  <si>
    <t>21 12 00 - FIRE-SUPRESSION STAND PIPES</t>
  </si>
  <si>
    <t>21 13 13 - WET PIPE SPRINKLER SYSTEM</t>
  </si>
  <si>
    <t>Pipe Work</t>
  </si>
  <si>
    <t>21 13 13 - WET PIPE SPRINKLER SYSTEM (CON'T)</t>
  </si>
  <si>
    <t>Pipe Work (Cont'd)</t>
  </si>
  <si>
    <t>item</t>
  </si>
  <si>
    <t>Accessories</t>
  </si>
  <si>
    <t>Accessories (Cont'd)</t>
  </si>
  <si>
    <t>200mm diameter</t>
  </si>
  <si>
    <t>Pendent</t>
  </si>
  <si>
    <t>Upright</t>
  </si>
  <si>
    <t>Concealed pendent</t>
  </si>
  <si>
    <t>Fire Department Connection</t>
  </si>
  <si>
    <t>21 22 00 - CLEAN-AGENT FIRE-EXTINGUISHING SYSTEMS</t>
  </si>
  <si>
    <t>L0 Apron Level Inert Gas system</t>
  </si>
  <si>
    <t>System 17 with 7No Cylinder 140 L / 31.332Kg at 200 bars serving the following rooms;</t>
  </si>
  <si>
    <t>FD room- Ref; 100.0.501.09 with area of 6m2 &amp; Volume 24m3</t>
  </si>
  <si>
    <t>Redundant server room- Ref; 100.0.501.03 with area of 21.5m2 &amp; Volume 86m3</t>
  </si>
  <si>
    <t>BHS Facility Main LV Room- Ref; 100.0.514.00 with area of 82m2 &amp; Volume 328m3</t>
  </si>
  <si>
    <t>BHS Facility Transformer room- Ref; 100.0.515.00 with area of 69m2 &amp; Volume 284m3</t>
  </si>
  <si>
    <t>BHS Facility MV room- Ref; 100.0.516.00 with area of 32m2 &amp; Volume 138m3</t>
  </si>
  <si>
    <t>System 18 with 2No Cylinder 140 L /31.332Kg at 200 bars serving the following rooms;</t>
  </si>
  <si>
    <t>FD room- Ref; 100.0.501.06 with area of 10.5m2 &amp; Volume 58.275m3</t>
  </si>
  <si>
    <t>21 22 00 - CLEAN-AGENT FIRE-EXTINGUISHING SYSTEMS (CONT'D)</t>
  </si>
  <si>
    <t>L1 Departure Level Inert Gas system</t>
  </si>
  <si>
    <t>System 6 with 3No Cylinder 140 L / 31.332Kg at 200 bars serving the following rooms;</t>
  </si>
  <si>
    <t>Server room- Ref; 100.1.501.02 with area of 37.5m2 &amp; Volume 121.875m3</t>
  </si>
  <si>
    <t>System 7 with 1No Cylinder 140 L / 31.332Kg at 200 bars serving the following rooms;</t>
  </si>
  <si>
    <t>FD room . RM- Ref; 100.1.501.05 with area of 10m2 &amp; Volume 32.5m3</t>
  </si>
  <si>
    <t>Page Div 21/1</t>
  </si>
  <si>
    <t>Page Div 21/2</t>
  </si>
  <si>
    <t>Page Div 21/3</t>
  </si>
  <si>
    <t>Page Div 21/4</t>
  </si>
  <si>
    <t>Page Div 21/5</t>
  </si>
  <si>
    <t>Page Div 21/6</t>
  </si>
  <si>
    <t>DIVISION 22 - PLUMBING</t>
  </si>
  <si>
    <t>22 07 19 - PLUMBING PIPING INSULATION</t>
  </si>
  <si>
    <t>Interior insulation application</t>
  </si>
  <si>
    <t>Flexible elastomeric pipe insulation with 13mm thick layer in accordance with the Drawings and Specifications</t>
  </si>
  <si>
    <t>20mm diameter</t>
  </si>
  <si>
    <t>25mm diameter</t>
  </si>
  <si>
    <t>32mm diameter</t>
  </si>
  <si>
    <t>40mm diameter</t>
  </si>
  <si>
    <t>50mm diameter</t>
  </si>
  <si>
    <t>63mm diameter</t>
  </si>
  <si>
    <t>75mm diameter</t>
  </si>
  <si>
    <t>90mm diameter</t>
  </si>
  <si>
    <t>110mm diameter</t>
  </si>
  <si>
    <t>22 07 19 - PLUMBING PIPING INSULATION (CONT'D)</t>
  </si>
  <si>
    <t>Interior insulation application (Cont'd)</t>
  </si>
  <si>
    <t>Mineral fiber pipe insulation with 25mm thick layer in accordance with the Drawings and Specifications</t>
  </si>
  <si>
    <t>Mineral fiber pipe insulation with 38mm thick layer in accordance with the Drawings and Specifications</t>
  </si>
  <si>
    <t>65mm diameter</t>
  </si>
  <si>
    <t>150mm diameter</t>
  </si>
  <si>
    <t>Exterior insulation application</t>
  </si>
  <si>
    <t>80mm diameter</t>
  </si>
  <si>
    <t>100mm diameter</t>
  </si>
  <si>
    <t>22 11 16 - DOMESTIC WATER PIPING</t>
  </si>
  <si>
    <t>Supply &amp; install PP-R pipes and fittings, in accordance with the Drawings and Specifications</t>
  </si>
  <si>
    <t>Hot Water Supply &amp; Return System</t>
  </si>
  <si>
    <t>Solar Hot Water Supply &amp; Return System</t>
  </si>
  <si>
    <t>22 11 16 - DOMESTIC WATER PIPING (CONT'D)</t>
  </si>
  <si>
    <t>Supply &amp; install PP-R pipes and fittings, in accordance with the Drawings and Specifications (Cont'd)</t>
  </si>
  <si>
    <t>Solar Hot Water Supply &amp; Return System (Cont'd)</t>
  </si>
  <si>
    <t>Potable Cold Water System</t>
  </si>
  <si>
    <t>Non Potable Cold Water System</t>
  </si>
  <si>
    <t>22 11 19 - DOMESTIC WATER PIPING SPECIALTIES</t>
  </si>
  <si>
    <t>Piping specialties including all necessary accessories, in accordance with the drawings and specifications.</t>
  </si>
  <si>
    <t xml:space="preserve">Gate valve/Ball </t>
  </si>
  <si>
    <t>Hose Bibs</t>
  </si>
  <si>
    <t>Water Hammer Arrestor Type 1 (Ref; WHA-1)</t>
  </si>
  <si>
    <t>Water Hammer Arrestor Type 2 (Ref; WHA-2)</t>
  </si>
  <si>
    <t>Water Meter (Ref ; WM)</t>
  </si>
  <si>
    <t>22 11 23 - DOMESTIC WATER PUMPS</t>
  </si>
  <si>
    <t>Pumps complete with insulation, valves, fittings, controls, in accordance with the drawings and specifications</t>
  </si>
  <si>
    <t>22 11 23.13 - DOMESTIC WATER PACKAGED BOOSTER PUMPS</t>
  </si>
  <si>
    <t>Pumps complete with insulation, valves, fittings, controls, in accordance with the drawings and specifications.</t>
  </si>
  <si>
    <t>Chemical Dosing Units; CDU-100-BHS-L0-01 (3 Unit)</t>
  </si>
  <si>
    <t>Set</t>
  </si>
  <si>
    <t>22 12 23 - FACILITY INDOOR POTABLE-WATER STORAGE TANKS</t>
  </si>
  <si>
    <t>Water storage tanks, complete with valves, ventilation, drainage, fittings and all necessary accessories, in accordance with the drawings and specifications.</t>
  </si>
  <si>
    <t>MTB-HWST-100-BHS-L0-01-01 &amp; 01-02 Hot water storage tank capacity 2300 Liter, heater capacity 25kW and Solar heater capacity 92 kWh</t>
  </si>
  <si>
    <t>22 13 16 - SANITARY WASTE, VENT AND STORM DRAINAGE PIPING</t>
  </si>
  <si>
    <t>Aboveground PVC pipes, including fittings, connections, joints, in accordance with the drawings and specifications.</t>
  </si>
  <si>
    <t>Soil Pipes</t>
  </si>
  <si>
    <t>160mm diameter</t>
  </si>
  <si>
    <t>82mm diameter</t>
  </si>
  <si>
    <t>Vent Pipes</t>
  </si>
  <si>
    <t>22 13 16 - SANITARY WASTE, VENT AND STORM DRAINAGE PIPING (CONT'D)</t>
  </si>
  <si>
    <t>Aboveground HDPE pipes, including fittings, connections, joints, in accordance with the drawings and specifications.</t>
  </si>
  <si>
    <t>Kitchen Drain Pipes</t>
  </si>
  <si>
    <t>Underground PVC pipes, including fittings, connections, joints, in accordance with the drawings and specifications.</t>
  </si>
  <si>
    <t>Underground HDPE pipes, including fittings, connections, joints, in accordance with the drawings and specifications.</t>
  </si>
  <si>
    <t>Kitchen drain Pipes</t>
  </si>
  <si>
    <t>Rainwater Pipes</t>
  </si>
  <si>
    <t>Aboveground storm drainage pipes, PVC including fittings, connections, joints, in accordance with the drawings and specifications.</t>
  </si>
  <si>
    <t>250mm diameter</t>
  </si>
  <si>
    <t>300mm diameter</t>
  </si>
  <si>
    <t>Below ground storm drainage pipes, PVC including fittings, connections, joints, in accordance with the drawings and specifications.</t>
  </si>
  <si>
    <t>22 13 19 - SANITARY WASTE PIPING SPECIALTIES</t>
  </si>
  <si>
    <t>Cleanouts</t>
  </si>
  <si>
    <t>Floor Cleanouts</t>
  </si>
  <si>
    <t>FCO - 1 ; 160mm diameter</t>
  </si>
  <si>
    <t>FCO - 1 ; 110mm diameter</t>
  </si>
  <si>
    <t>22 13 19 - SANITARY WASTE PIPING SPECIALTIES (CONT'D)</t>
  </si>
  <si>
    <t>Piping specialties including all necessary accessories, in accordance with the drawings and specifications(Cont'd)</t>
  </si>
  <si>
    <t>Floor Cleanouts (Cont'd)</t>
  </si>
  <si>
    <t>FCO - 2  ; 160mm diameter</t>
  </si>
  <si>
    <t>FCO - 2  ; 110mm diameter</t>
  </si>
  <si>
    <t>Floor drains</t>
  </si>
  <si>
    <t>FD - 1 ; 110mm diameter</t>
  </si>
  <si>
    <t>FD - 1 ; 82mm diameter</t>
  </si>
  <si>
    <t>FD - 2 ;110mm diameter</t>
  </si>
  <si>
    <t>FD - 2 ; 82mm diameter</t>
  </si>
  <si>
    <t>Floor waste type 1 - square drain with recessed cover and strainer - FX70</t>
  </si>
  <si>
    <t>Sewage inspection chamber</t>
  </si>
  <si>
    <t>22 14 23 - STORM DRAINAGE PIPING SPECIALTIES</t>
  </si>
  <si>
    <t>Ditto 200mm diameter</t>
  </si>
  <si>
    <t>Ditto 250mm diameter</t>
  </si>
  <si>
    <t>Down Spout Boots(DSB-1)</t>
  </si>
  <si>
    <t>DSB-1; 150mm diameter</t>
  </si>
  <si>
    <t>Ditto 300mm diameter</t>
  </si>
  <si>
    <t>Roof Drains (RD)</t>
  </si>
  <si>
    <t>RD-1 ; 300mm diameter</t>
  </si>
  <si>
    <t>Gutter Roof Drains (GUD)</t>
  </si>
  <si>
    <t>GUD-1; 110mm diameter</t>
  </si>
  <si>
    <t>Ditto 150mm diameter</t>
  </si>
  <si>
    <t>Rain Water Inspection Chamber</t>
  </si>
  <si>
    <t>22 43 00 - PLUMBING FIXTURES</t>
  </si>
  <si>
    <t>Plumbing fixtures including assembling, water supply and waste fittings, flexible connections, angle valves, bottle / P-traps and all necessary accessories, in accordance with the drawings and specifications.</t>
  </si>
  <si>
    <t>European water closet - FX01</t>
  </si>
  <si>
    <t>Urinals - FX10</t>
  </si>
  <si>
    <t>Wash basin - FX20</t>
  </si>
  <si>
    <t>Wash basin - FX21</t>
  </si>
  <si>
    <t>Faucet - wall mounted ,janitor room ; FXB3</t>
  </si>
  <si>
    <t>Cleaner sink - FX25</t>
  </si>
  <si>
    <t>Ablution hand shower spray and shut off valve- FX55</t>
  </si>
  <si>
    <t>Faucet - auto sensor wall mount fixture vertically - FX61</t>
  </si>
  <si>
    <t>Faucet - auto sensor deck mount fixture - FX62</t>
  </si>
  <si>
    <t>Page Div 22/1</t>
  </si>
  <si>
    <t>Page Div 22/2</t>
  </si>
  <si>
    <t>Page Div 22/3</t>
  </si>
  <si>
    <t>Page Div 22/4</t>
  </si>
  <si>
    <t>Page Div 22/5</t>
  </si>
  <si>
    <t>Page Div 22/6</t>
  </si>
  <si>
    <t>Page Div 22/7</t>
  </si>
  <si>
    <t>Page Div 22/8</t>
  </si>
  <si>
    <t>Page Div 22/9</t>
  </si>
  <si>
    <t>Page Div 22/10</t>
  </si>
  <si>
    <t>Page Div 22/11</t>
  </si>
  <si>
    <t>Page Div 22/12</t>
  </si>
  <si>
    <t>Page Div 22/13</t>
  </si>
  <si>
    <t>Page Div 22/14</t>
  </si>
  <si>
    <t>Page Div 22/15</t>
  </si>
  <si>
    <t>Page Div 22/16</t>
  </si>
  <si>
    <t>Carried to Next Page (US$)</t>
  </si>
  <si>
    <t>Collection (Cont'd)</t>
  </si>
  <si>
    <t>Page Div 22/17</t>
  </si>
  <si>
    <t>Page Div 22/18</t>
  </si>
  <si>
    <t>Page Div 22/19</t>
  </si>
  <si>
    <t>DIVISION 23 - HEATING, VENTILATING AND AIR CONDITIONING</t>
  </si>
  <si>
    <t>23 05 23 - GENERAL DUTY VALVES FOR HVAC PIPING</t>
  </si>
  <si>
    <t>23 05 23 - GENERAL DUTY VALVES FOR HVAC PIPING (CONT'D)</t>
  </si>
  <si>
    <t>23 07 13 - DUCT INSULATION</t>
  </si>
  <si>
    <t>Concealed areas</t>
  </si>
  <si>
    <t>Exposed areas</t>
  </si>
  <si>
    <t>23 07 19 - HVAC PIPING INSULATION</t>
  </si>
  <si>
    <t>23 07 19 - HVAC PIPING INSULATION (CONT'D)</t>
  </si>
  <si>
    <t>23 09 22 - BUILDING MANAGEMENT SYSTEM (BMS)</t>
  </si>
  <si>
    <t>DCP-198028-L1-16</t>
  </si>
  <si>
    <t>DCP-198028-L1-17</t>
  </si>
  <si>
    <t>Space temperature sensor</t>
  </si>
  <si>
    <t>Cables and conduits for sensors</t>
  </si>
  <si>
    <t>23 21 13 - HYDRONIC PIPING</t>
  </si>
  <si>
    <t>Chilled Water Piping System</t>
  </si>
  <si>
    <t>23 21 13 - HYDRONIC PIPING (CONT'D)</t>
  </si>
  <si>
    <t>Chilled Water Piping System (Cont'd)</t>
  </si>
  <si>
    <t>Under Ground Pre Insulated Piping</t>
  </si>
  <si>
    <t>Leak Detection System</t>
  </si>
  <si>
    <t>Condensate Drain Piping</t>
  </si>
  <si>
    <t>23 21 13 - HYDRONIC PUMPS</t>
  </si>
  <si>
    <t>23 31 13 - METAL DUCTS</t>
  </si>
  <si>
    <t>23 31 13 - METAL DUCTS (CONT'D)</t>
  </si>
  <si>
    <t>Ducts and casings fabricated in hot-dipped galvanized steel sheets to ASTM A653/A 653 M with G90 (Z275) coating including all fittings, cross joints, reinforcements, stiffeners and access panels as specified; include for supports, brackets and hangers in accordance with the specification.(Cont'd)</t>
  </si>
  <si>
    <t>Ditto; largest side exceeding 1800mm</t>
  </si>
  <si>
    <t>Special Ducts</t>
  </si>
  <si>
    <t>23 33 00 - AIR DUCT ACCESSORIES</t>
  </si>
  <si>
    <t>VD 150x150mm</t>
  </si>
  <si>
    <t>VD 150x250mm</t>
  </si>
  <si>
    <t>VD 200x150mm</t>
  </si>
  <si>
    <t>VD 200x200mm</t>
  </si>
  <si>
    <t>VD 250x150mm</t>
  </si>
  <si>
    <t>VD 250x200mm</t>
  </si>
  <si>
    <t>VD 250x300mm</t>
  </si>
  <si>
    <t>VD 300x200mm</t>
  </si>
  <si>
    <t>VD 300x250mm</t>
  </si>
  <si>
    <t>VD 300x300mm</t>
  </si>
  <si>
    <t>VD 350x200mm</t>
  </si>
  <si>
    <t>VD 400x200mm</t>
  </si>
  <si>
    <t>VD 400x250mm</t>
  </si>
  <si>
    <t>VD 400x300mm</t>
  </si>
  <si>
    <t>VD 450x250mm</t>
  </si>
  <si>
    <t>VD 450x300mm</t>
  </si>
  <si>
    <t>VD 600x300mm</t>
  </si>
  <si>
    <t>VD 600x600mm</t>
  </si>
  <si>
    <t>VD 900x700mm</t>
  </si>
  <si>
    <t>FD 800x250mm</t>
  </si>
  <si>
    <t>BDD 200x150mm</t>
  </si>
  <si>
    <t>SA 1450x700mm</t>
  </si>
  <si>
    <t>SA 2200x700mm</t>
  </si>
  <si>
    <t>23 34 23 HVAC POWER VENTILATORS</t>
  </si>
  <si>
    <t>EAF-100-EP-L0-PURGE-05, Air Flow; 100 L/s, ESP 200 Pa</t>
  </si>
  <si>
    <t>EAF-100-EP-L0-PURGE-06, Air Flow; 100 L/s, ESP 200 Pa</t>
  </si>
  <si>
    <t>EAF-L0-K-N-01, Air Flow; 380 L/s, ESP 350 Pa</t>
  </si>
  <si>
    <t>EAF-100-BHS-RF-08, Air Flow; 470 L/s, ESP 150 Pa</t>
  </si>
  <si>
    <t>EAF-L0-BHS-N-01, Air Flow; 555 L/s, ESP 100 Pa</t>
  </si>
  <si>
    <t>EAF-L0-BHS-N-02, Air Flow; 570 L/s, ESP 100 Pa</t>
  </si>
  <si>
    <t>EAF-100-BHS-L1-03, Air Flow; 4000 L/s, ESP 350 Pa</t>
  </si>
  <si>
    <t>EAF-100-BHS-L0-02, Air Flow; 8000 L/s, ESP 350 Pa</t>
  </si>
  <si>
    <t>EAF-100-BHS-L0-01, Air Flow; 11880 L/s, ESP 250 Pa</t>
  </si>
  <si>
    <t>EAF-100-BHS-RF-09, Air Flow; 12100 L/s, ESP 250 Pa</t>
  </si>
  <si>
    <t>EAF-100-BHS-N-03, Air Flow; 12100 L/s, ESP 250 Pa</t>
  </si>
  <si>
    <t>23 34 23 HVAC POWER VENTILATORS (CONT'D)</t>
  </si>
  <si>
    <t>In line Centrifugal extract fans (Cont'd)</t>
  </si>
  <si>
    <t>EAF-100-BHS-RF-01, Capacity &amp; External static pressure as required</t>
  </si>
  <si>
    <t>EAF-100-BHS-RF-02, Capacity &amp; External static pressure as required</t>
  </si>
  <si>
    <t>EAF-100-BHS-RF-03, Capacity &amp; External static pressure as required</t>
  </si>
  <si>
    <t>EAF-100-BHS-RF-04, Capacity &amp; External static pressure as required</t>
  </si>
  <si>
    <t>EAF-100-BHS-RF-05, Capacity &amp; External static pressure as required</t>
  </si>
  <si>
    <t>EAF-100-BHS-RF-06, Capacity &amp; External static pressure as required</t>
  </si>
  <si>
    <t>EAF-100-BHS-RF-07, Capacity &amp; External static pressure as required</t>
  </si>
  <si>
    <t>TEF-100-C-MEZ-01, Air Flow; 375 L/s, ESP 150 Pa</t>
  </si>
  <si>
    <t>TEF-100-C-L0-10, Air Flow; 1060 L/s, ESP 200 Pa</t>
  </si>
  <si>
    <t>TEF-100-BHS-MEZ-02, Capacity &amp; External static pressure as required</t>
  </si>
  <si>
    <t>FAF-100-C-L0-06, Air Flow; 2380 L/s, ESP 400 Pa</t>
  </si>
  <si>
    <t>23 36 00 AIR TERMINAL UNITS</t>
  </si>
  <si>
    <t>VAV unit; Flow rate from 88 l/s to 236 l/s, Ref V-1</t>
  </si>
  <si>
    <t>Ditto; Flow rate from 157 l/s to 425 l/s, Ref V-2</t>
  </si>
  <si>
    <t>Ditto; Flow rate from 254 l/s to 661 l/s, Ref V-3</t>
  </si>
  <si>
    <t>23 37 13 DIFFUSERS, REGISTERS &amp; GRILLES</t>
  </si>
  <si>
    <t>Drum Jet Diffusers</t>
  </si>
  <si>
    <t>Supply Flow bar diffuser</t>
  </si>
  <si>
    <t>Return flow bar diffuser</t>
  </si>
  <si>
    <t>Exhaust Linear bar diffusers</t>
  </si>
  <si>
    <t>Supply Ceiling Diffuser (SCD)</t>
  </si>
  <si>
    <t>Return Ceiling Diffuser (RCD)</t>
  </si>
  <si>
    <t>23 37 13 DIFFUSERS, REGISTERS &amp; GRILLES (CONT'D)</t>
  </si>
  <si>
    <t>Supply Registers (SR)</t>
  </si>
  <si>
    <t>Exhaust Registers (ER)</t>
  </si>
  <si>
    <t>Exhaust Air Louver (EAL)</t>
  </si>
  <si>
    <t>EAL 500x300mm</t>
  </si>
  <si>
    <t>EAL 800x250mm</t>
  </si>
  <si>
    <t>EAL 2200x700mm</t>
  </si>
  <si>
    <t>FAL 500x300mm</t>
  </si>
  <si>
    <t>FAL 800x250mm</t>
  </si>
  <si>
    <t>23 56 13.13 - HEATING, FLAT-PLATE, SOLAR COLLECTION</t>
  </si>
  <si>
    <t>23 73 13 - MODULAR INDOOR CENTRAL-STATION AIR-HANDLING UNITS (CONT'D)</t>
  </si>
  <si>
    <t>Type 5: VFD - Single Deck</t>
  </si>
  <si>
    <t>AHU-100-BHS-MZ-09; Total cooling capacity; 22.4 kW, Supply air flow; 1210 L/s</t>
  </si>
  <si>
    <t>AHU-100-BHS-MZ-10; Total cooling capacity; 38.6 kW, Supply air flow; 2090 L/s</t>
  </si>
  <si>
    <t>AHU-100-BHS-MZ-08; Total cooling capacity; 103.0 kW, Supply air flow; 5485 L/s</t>
  </si>
  <si>
    <t>Type 4: UPS VFD - Single Deck</t>
  </si>
  <si>
    <t>AHU-100-BHS-MZ-11; Total cooling capacity; 22.4 kW, Supply air flow; 1670 L/s</t>
  </si>
  <si>
    <t>AHU-100-BHS-MZ-01; AHU type, cooling capacity, &amp; supply air flow as per the requirement</t>
  </si>
  <si>
    <t>Air handling units (cont'd)</t>
  </si>
  <si>
    <t>AHU-100-BHS-MZ-02; AHU type, cooling capacity, &amp; supply air flow as per the requirement</t>
  </si>
  <si>
    <t>AHU-100-BHS-MZ-03; AHU type, cooling capacity, &amp; supply air flow as per the requirement</t>
  </si>
  <si>
    <t>AHU-100-BHS-MZ-04; AHU type, cooling capacity, &amp; supply air flow as per the requirement</t>
  </si>
  <si>
    <t>AHU-100-BHS-MZ-05; AHU type, cooling capacity, &amp; supply air flow as per the requirement</t>
  </si>
  <si>
    <t>AHU-100-BHS-MZ-06; AHU type, cooling capacity, &amp; supply air flow as per the requirement</t>
  </si>
  <si>
    <t>AHU-100-BHS-MZ-07; AHU type, cooling capacity, &amp; supply air flow as per the requirement</t>
  </si>
  <si>
    <t>AHU-100-BHS-MZ-12; AHU type, cooling capacity, &amp; supply air flow as per the requirement</t>
  </si>
  <si>
    <t>Computer Room Air Conditioners, complete with refrigerant pipes and electrical connections to local outlets, in accordance with the drawings and specifications</t>
  </si>
  <si>
    <t>Computer room air conditioning units; total cooling capacity 18.8 kW; Flow Rate 1605 L/s As required ; Ref CRAC-100-BHS-L0-01A &amp; 01B (1 Standby &amp; 1 active)</t>
  </si>
  <si>
    <t>Computer room air conditioning units; total cooling capacity 18.8 kW; Flow Rate 1605 L/s As required ; Ref CRAC-100-BHS-L0-02A &amp; 02B (1 Standby &amp; 1 active)</t>
  </si>
  <si>
    <t>23 81 26 SPLIT-SYSTEM AIR-CONDITIONERS</t>
  </si>
  <si>
    <t>Fan coil with condensing unit (Split DX type), complete with refrigerant pipes and electrical connections to local outlets, installing on prepared bases, in accordance with the drawings and specifications</t>
  </si>
  <si>
    <t>Decorative wall Split type air-conditioning units; total cooling capacity 3.5 kW; Flow Rate - As required ; Ref SRAC-100-BHS-L0-FD-01A, 01B</t>
  </si>
  <si>
    <t>23 82 19 FAN COIL UNITS</t>
  </si>
  <si>
    <t>Fan coil units in double skin casing construction, include for connection to supply/return air ductwork, supply/return chilled water pipe work, and electrical connections to local outlets, fixing in position, in accordance with the drawings and specifications</t>
  </si>
  <si>
    <t>Fan coil units ducted type</t>
  </si>
  <si>
    <t>FCU-100-BHS-L0-BHS-MV-01A, 01B; Total cooling capacity; 1.7 kW, Supply air flow; 90 L/s</t>
  </si>
  <si>
    <t>FCU-100-BHS-L0-FD-05A, 05B; Total cooling capacity; 3.0 kW, Supply air flow; 240 L/s</t>
  </si>
  <si>
    <t>Fan coil Units Exposed type</t>
  </si>
  <si>
    <t>FCU-100-BHS-L0-03; Total cooling capacity; 0.6 kW, Supply air flow; 45 L/s</t>
  </si>
  <si>
    <t>FCU-100-BHS-L0-06; Total cooling capacity; 0.7 kW, Supply air flow; 50 L/s</t>
  </si>
  <si>
    <t>FCU-100-BHS-L0-05; Total cooling capacity; 1.2 kW, Supply air flow; 80 L/s</t>
  </si>
  <si>
    <t>FCU-100-BHS-L0-04; Total cooling capacity; 1.4 kW, Supply air flow; 105 L/s</t>
  </si>
  <si>
    <t>FCU-100-BHS-L0-08; Total cooling capacity; 1.6 kW, Supply air flow; 135 L/s</t>
  </si>
  <si>
    <t>FCU-100-BHS-FD-L0-03A&amp;03B; Total cooling capacity; 4.2 kW, Supply air flow; 335 L/s</t>
  </si>
  <si>
    <t>ADDITIONAL ITEMS</t>
  </si>
  <si>
    <t>Div-23/1</t>
  </si>
  <si>
    <t>Div-23/2</t>
  </si>
  <si>
    <t>Div-23/3</t>
  </si>
  <si>
    <t>Div-23/4</t>
  </si>
  <si>
    <t>Div-23/5</t>
  </si>
  <si>
    <t>Div-23/6</t>
  </si>
  <si>
    <t>Div-23/7</t>
  </si>
  <si>
    <t>Div-23/8</t>
  </si>
  <si>
    <t>Div-23/9</t>
  </si>
  <si>
    <t>Div-23/10</t>
  </si>
  <si>
    <t>Div-23/11</t>
  </si>
  <si>
    <t>Div-23/12</t>
  </si>
  <si>
    <t>Div-23/13</t>
  </si>
  <si>
    <t>Div-23/14</t>
  </si>
  <si>
    <t>Div-23/15</t>
  </si>
  <si>
    <t>Div-23/16</t>
  </si>
  <si>
    <t>Div-23/17</t>
  </si>
  <si>
    <t>Div-23/18</t>
  </si>
  <si>
    <t>Div-23/19</t>
  </si>
  <si>
    <t>Div-23/20</t>
  </si>
  <si>
    <t>Div-23/21</t>
  </si>
  <si>
    <t>Div-23/22</t>
  </si>
  <si>
    <t>Div-23/23</t>
  </si>
  <si>
    <t>Div-23/24</t>
  </si>
  <si>
    <t>Div-23/25</t>
  </si>
  <si>
    <t>Div-23/26</t>
  </si>
  <si>
    <t>DIVISION 26 - ELECTRICAL</t>
  </si>
  <si>
    <t>26 05 13 - MEDIUM VOLTAGE CALBE</t>
  </si>
  <si>
    <t>Medium voltage electrical power cable, in accordance with the drawings and specifications</t>
  </si>
  <si>
    <t>3C,120mm² PVC/XLPE/Cu</t>
  </si>
  <si>
    <t>26 05 19 - LOW-VOLTAGE ELECTRIC POWER CONDUCTORS AND CABLES</t>
  </si>
  <si>
    <t>Low voltage LS0H/XLPE/CU + LS0H/CU electrical power cable, in accordance with the drawings and specifications</t>
  </si>
  <si>
    <t>2C,25mm² + 1C,25mm²</t>
  </si>
  <si>
    <t>2C,4mm² + 1C,4mm²</t>
  </si>
  <si>
    <t>2C,10mm² + 1C,10mm²</t>
  </si>
  <si>
    <t>2C,50mm² + 1C,25mm²</t>
  </si>
  <si>
    <t>3C,25mm² + 1C,16mm³</t>
  </si>
  <si>
    <t>3C,25mm² + 3C,4mm²</t>
  </si>
  <si>
    <t>3C,35mm² + 3C,6mm²</t>
  </si>
  <si>
    <t>4C,10mm² + 1C,10mm²</t>
  </si>
  <si>
    <t>4C,120mm² + 1C,70mm²</t>
  </si>
  <si>
    <t>26 05 19 - LOW-VOLTAGE ELECTRIC POWER CONDUCTORS AND CABLES (CONT'D)</t>
  </si>
  <si>
    <t>4C,150mm² + 1C,95mm²</t>
  </si>
  <si>
    <t>4C,16mm²</t>
  </si>
  <si>
    <t>4C,25mm² + 1C,25mm²</t>
  </si>
  <si>
    <t>4C,4mm² + 1C,4mm²</t>
  </si>
  <si>
    <t>4C,16mm² + 1C,16mm²</t>
  </si>
  <si>
    <t>4C,25mm² + 1C,16mm²</t>
  </si>
  <si>
    <t>4C,35mm² + 1C,16mm²</t>
  </si>
  <si>
    <t>4C,240mm² + 1C,120mm²</t>
  </si>
  <si>
    <t>4C,300mm² + 1C,150mm²</t>
  </si>
  <si>
    <t>2(4C,240mm²) + 1C,240mm²</t>
  </si>
  <si>
    <t>Low voltage FR6 + FRE electrical power cable, in accordance with the drawings and specifications</t>
  </si>
  <si>
    <t>Low voltage AWA/LS0H/XLPE/CU electrical power cable, in accordance with the drawings and specifications</t>
  </si>
  <si>
    <t>23SC,630mm²</t>
  </si>
  <si>
    <t>26 05 26 - GROUNDING AND BONDING FOR ELECTRICAL SYSTEM</t>
  </si>
  <si>
    <t>Earthing and bonding accessories, cables and connections including terminations and conduits, in accordance with the drawings and specifications</t>
  </si>
  <si>
    <t>6 Way Earth bar</t>
  </si>
  <si>
    <t>120mm² Copper, PVC</t>
  </si>
  <si>
    <t>Earth test link</t>
  </si>
  <si>
    <t>Earth Pit - Earthing</t>
  </si>
  <si>
    <t>Allow for interconnecting earth bars in MV rooms</t>
  </si>
  <si>
    <t>Allow for interconnecting earth bars in LV rooms</t>
  </si>
  <si>
    <t>Allow for earth bars at mechanical room</t>
  </si>
  <si>
    <t>Allow for earth bars at Electrical room</t>
  </si>
  <si>
    <t>Earth bar at FD room (Communication)</t>
  </si>
  <si>
    <t>26 05 33 - RACEWAYS AND BOXES FOR ELECTRICAL SYSTEM</t>
  </si>
  <si>
    <t>Floor boxes including outlets and all related accessories and fixing, in accordance with the drawings and specifications</t>
  </si>
  <si>
    <t>Floor Box Type A</t>
  </si>
  <si>
    <t>Floor Box Type B</t>
  </si>
  <si>
    <t>Floor Box Type C</t>
  </si>
  <si>
    <t>26 05 36 - CABLE TRAYS FOR ELECTRICAL SYSTEM</t>
  </si>
  <si>
    <t>Cable trays including all related accessories and fixing, in accordance with the drawings and specifications</t>
  </si>
  <si>
    <t>1x150 mm Cable tray</t>
  </si>
  <si>
    <t>1x300 mm Cable tray</t>
  </si>
  <si>
    <t>1x450 mm Cable tray</t>
  </si>
  <si>
    <t>1x600 mm Cable tray</t>
  </si>
  <si>
    <t>1x900 mm Cable tray</t>
  </si>
  <si>
    <t>3x600 mm Cable tray</t>
  </si>
  <si>
    <t>3x900 mm Cable tray</t>
  </si>
  <si>
    <t>1x450 mm Cable tray Riser</t>
  </si>
  <si>
    <t>1x600 mm Cable tray Riser</t>
  </si>
  <si>
    <t>1x900 mm Cable tray Riser</t>
  </si>
  <si>
    <t>1x300 mm cable tray in trench</t>
  </si>
  <si>
    <t>PVC cable sleeves, in accordance with the drawings and specifications</t>
  </si>
  <si>
    <t>26 09 14.10,11 &amp; 15 - SUPERVISORY CONTROL AND DATA ACQUISITION SYSTEM</t>
  </si>
  <si>
    <t>SCADA equipment, devices, accessories, software, and hardware as specified in the specification section (26 0914.10,260914.11,260914.15) and drawing DAR-NBIA-FD-100-ELE-DE-01-0060XX040-C</t>
  </si>
  <si>
    <t>SCADA controllers including rack and cabinet ethernet switches and other necessary accessories, in accordance with the drawings and specifications</t>
  </si>
  <si>
    <t>BHS-SC-01</t>
  </si>
  <si>
    <t>PLC's</t>
  </si>
  <si>
    <t>Wiring and conduiting as required, in accordance with the drawings and specifications</t>
  </si>
  <si>
    <t>Ring main unit</t>
  </si>
  <si>
    <t>Transformers</t>
  </si>
  <si>
    <t>PLC/MSB</t>
  </si>
  <si>
    <t>Note: (SCADA field devices shall be priced within the rate of relevant electrical Equipment)</t>
  </si>
  <si>
    <t>26 09 43 - NETWORK LIGHTING CONTROLS</t>
  </si>
  <si>
    <t>Lighting control system devices including all related accessories and fixing, in accordance with the drawings and specifications</t>
  </si>
  <si>
    <t>Ceiling mounted occupancy sensor; Ultrasonic</t>
  </si>
  <si>
    <t>Occupancy sensor; Ultrasonic hallway</t>
  </si>
  <si>
    <t>To Ceiling mounted occupancy sensor; Ultrasonic</t>
  </si>
  <si>
    <t>To Occupancy sensor; Ultrasonic hallway</t>
  </si>
  <si>
    <t>26 12 00 - MEDIUM-VOLTAGE TRANSFORMER</t>
  </si>
  <si>
    <t>Medium voltage transformer, in accordance with the drawings and specifications</t>
  </si>
  <si>
    <t>26 13 00 MEDIUM-VOLTAGE SWITCHGEAR</t>
  </si>
  <si>
    <t>Ring main unit, in accordance with the drawings and specifications</t>
  </si>
  <si>
    <t>BHS-RMU-01, 11544 kW</t>
  </si>
  <si>
    <t>BHS-RMU-02, 16777 kW</t>
  </si>
  <si>
    <t>26 24 13 - SWITCHBOARDS</t>
  </si>
  <si>
    <t>Main switchboards, in accordance with the drawings and specifications</t>
  </si>
  <si>
    <t>BHS-MSB-01, 15-ways with 4P 2x 4000AT/4000AF PACB mains, 13 nr MCCBs and 10 nr kWh meters, CL-1154.4 kW</t>
  </si>
  <si>
    <t>BHS-MSB-02, 15-ways with 4P 1x 4000AT/4000AF PACB mains, 12 nr MCCBs and 11 nr kWh meters, CL-1677.7 kW</t>
  </si>
  <si>
    <t>Main switchboards fed from essential power supply, in accordance with the drawings and specifications</t>
  </si>
  <si>
    <t>MTB-EMSB-01, 14 ways with 4P 1x 5000AT/5000AF PACB mains, 12 nr MCCBs and 11 nr kWh meters, CL-223.7 kW</t>
  </si>
  <si>
    <t>26 24 16- PANELBOARDS</t>
  </si>
  <si>
    <t>Primary distribution boards, in accordance with the drawings and specifications</t>
  </si>
  <si>
    <t>PB; CL-194.2kW</t>
  </si>
  <si>
    <t>Primary distribution boards fed from UPS, in accordance with the drawings and specifications</t>
  </si>
  <si>
    <t>UPB; CL-44.6 kW</t>
  </si>
  <si>
    <t>UPB; CL-153.6 kW</t>
  </si>
  <si>
    <t>26 24 16- PANELBOARDS (CONT'D)</t>
  </si>
  <si>
    <t>Distribution boards, in accordance with the drawings and specifications</t>
  </si>
  <si>
    <t>BHS-DB-L0-P04, CL-1 KW</t>
  </si>
  <si>
    <t>BHS-DB-L0-L04, CL-5.5 KW</t>
  </si>
  <si>
    <t>BHS-DB-L0-L01,BHS-DB-L1-L01, CL-6.5 KW</t>
  </si>
  <si>
    <t>BHS-DB-L0-P01, CL-7.3 KW</t>
  </si>
  <si>
    <t>BHS-DB-L0-L03, CL-9.1 KW</t>
  </si>
  <si>
    <t>BHS-DB-L0-L02, CL-11.6 KW</t>
  </si>
  <si>
    <t>BHS-DB-L1-P02. CL-18.2 KW</t>
  </si>
  <si>
    <t>BHS-DB-L0-P06 DB; CL-21 KW</t>
  </si>
  <si>
    <t>BHS-DB-L0-P05, CL-21.2 KW</t>
  </si>
  <si>
    <t>BHS-DB-L0-P02, CL-25.6 KW</t>
  </si>
  <si>
    <t>BHS-DB-L0-P03, CL-28.9 KW</t>
  </si>
  <si>
    <t>BHS-DB-L1-P01, CL-35 KW</t>
  </si>
  <si>
    <t>Distribution boards fed from UPS as specified and in compliance with the project specification and drawings</t>
  </si>
  <si>
    <t>BHS-UDB-L0-G04, CL-0.6 KW</t>
  </si>
  <si>
    <t>BHS-UDB-L0-G03, CL-0.7 KW</t>
  </si>
  <si>
    <t>BHS-UDB-L0-G02, CL-3 KW</t>
  </si>
  <si>
    <t>Distribution boards fed from UPS, in accordance with the drawings and specifications</t>
  </si>
  <si>
    <t>BHS-UDB-L0-S04, CL-4 KW</t>
  </si>
  <si>
    <t>BHS-UDB-L0-S03, CL-4.2 KW</t>
  </si>
  <si>
    <t>BHS-UDB-L0-G01, CL-6.8 KW</t>
  </si>
  <si>
    <t>BHS-UDB-L0-P01, CL-7 KW</t>
  </si>
  <si>
    <t>BHS-UDB-L0-S01,BHS-UDB-L0-S02, CL-20 KW</t>
  </si>
  <si>
    <t>BHS-UDB-L1-S01,BHS-UDB-L1-S02 CL-20.4 KW</t>
  </si>
  <si>
    <t>BHS-UDB-L1-G01CL-22.5 KW</t>
  </si>
  <si>
    <t>26 24 19 MOTOR CONTROL CENTERS</t>
  </si>
  <si>
    <t>Motor control centers, in accordance with the drawings and specifications</t>
  </si>
  <si>
    <t>BHS-MCC-L1-01, CL-345.1KW</t>
  </si>
  <si>
    <t>26 24 19 MOTOR CONTROL CENTERS (CONT'D)</t>
  </si>
  <si>
    <t>Motor control panels</t>
  </si>
  <si>
    <t>Motor control panels, in accordance with the drawings and specifications</t>
  </si>
  <si>
    <t>BHS-MCP-L1-01, CL-188.3 KW</t>
  </si>
  <si>
    <t>Variable frequency drive, in accordance with the drawings and specifications</t>
  </si>
  <si>
    <t>VFD 40A, 4P, weatherproof</t>
  </si>
  <si>
    <t>26 25 00 - ENCLOSED BUS ASSEMBLIES</t>
  </si>
  <si>
    <t>Low voltage electrical busbars, in accordance with the drawings and specifications</t>
  </si>
  <si>
    <t>Copper busbar, 4000A + 2000A (E)</t>
  </si>
  <si>
    <t>26 27 26 - WIRING DEVICES</t>
  </si>
  <si>
    <t>Light switches, in accordance with the drawings and specifications</t>
  </si>
  <si>
    <t>1 Way, 1 Gang Type S1</t>
  </si>
  <si>
    <t>1 Way, 1 Gang Type S2</t>
  </si>
  <si>
    <t>1 Way, 1 Gang Type S3</t>
  </si>
  <si>
    <t>26 27 26 - WIRING DEVICES (CONT'D)</t>
  </si>
  <si>
    <t>To 1 Way, 1 Gang Type S1</t>
  </si>
  <si>
    <t>To 1 Way, 1 Gang Type S2</t>
  </si>
  <si>
    <t>To 1 Way, 1 Gang Type S3</t>
  </si>
  <si>
    <t>Small power devices including all related accessories and fixing, in accordance with the drawings and specifications</t>
  </si>
  <si>
    <t>20A, 2P Electrical outlet</t>
  </si>
  <si>
    <t>20A, 2P Electrical outlet fed from Emergency supply</t>
  </si>
  <si>
    <t>20A, 2P Electrical outlet fed from Emergency supply weatherproof</t>
  </si>
  <si>
    <t>20A, 2P Electrical outlet weatherproof</t>
  </si>
  <si>
    <t>13A Single socket outlet , Type - R1</t>
  </si>
  <si>
    <t>13A Single socket outlet , Type - R2</t>
  </si>
  <si>
    <t>13A Single socket outlet , Type - R3</t>
  </si>
  <si>
    <t>13A Single socket outlet , Type - R5</t>
  </si>
  <si>
    <t>13A Duplex socket outlet , Type - R1</t>
  </si>
  <si>
    <t>13A Duplex socket outlet , Type - R3</t>
  </si>
  <si>
    <t>13A Single socket outlet supplied from UPS , Type - R1</t>
  </si>
  <si>
    <t>13A Duplex socket outlet supplied from UPS , Type - R1</t>
  </si>
  <si>
    <t>13A Duplex socket outlet supplied from UPS , Type - R3</t>
  </si>
  <si>
    <t>26 27 26 WIRING DEVICES (CONT'D)</t>
  </si>
  <si>
    <t>Small Power Installation (Cont'd)</t>
  </si>
  <si>
    <t>13A Duplex socket outlet supplied from UPS , Type - R5</t>
  </si>
  <si>
    <t>16A Single phase industrial socket, IP66 , Type - R41</t>
  </si>
  <si>
    <t>To 20A, 2P Electrical outlet</t>
  </si>
  <si>
    <t>To 20A, 2P Electrical outlet fed from Emergency supply</t>
  </si>
  <si>
    <t>To 20A, 2P Electrical outlet fed from Emergency supply weatherproof</t>
  </si>
  <si>
    <t>To 20A, 2P Electrical outlet weatherproof</t>
  </si>
  <si>
    <t>To 13A Single socket outlet , Type - R1</t>
  </si>
  <si>
    <t>To 13A Single socket outlet , Type - R2</t>
  </si>
  <si>
    <t>To 13A Single socket outlet , Type - R3</t>
  </si>
  <si>
    <t>To 13A Single socket outlet , Type - R5</t>
  </si>
  <si>
    <t>To 13A Duplex socket outlet , Type - R1</t>
  </si>
  <si>
    <t>Wiring and conduiting (Cont'd)</t>
  </si>
  <si>
    <t>To 13A Duplex socket outlet , Type - R3</t>
  </si>
  <si>
    <t>To 13A Single socket outlet supplied from UPS , Type - R1</t>
  </si>
  <si>
    <t>To 13A Duplex socket outlet supplied from UPS , Type - R1</t>
  </si>
  <si>
    <t>To 13A Duplex socket outlet supplied from UPS , Type - R3</t>
  </si>
  <si>
    <t>To 13A Duplex socket outlet supplied from UPS , Type - R5</t>
  </si>
  <si>
    <t>To 16A Single phase industrial socket, IP66 , Type - R41</t>
  </si>
  <si>
    <t>To Floor Box Type A</t>
  </si>
  <si>
    <t>To Floor Box Type B</t>
  </si>
  <si>
    <t>To Floor Box Type C</t>
  </si>
  <si>
    <t>26 28 16 ENCLOSED SWITCHES AND CIRCUIT BREAKERS</t>
  </si>
  <si>
    <t>Disconnector, in accordance with the drawings and specifications</t>
  </si>
  <si>
    <t>16A, 2P Switch disconnector weatherproof</t>
  </si>
  <si>
    <t>16A, 4P Switch disconnector</t>
  </si>
  <si>
    <t>20A, 2P Switch disconnector</t>
  </si>
  <si>
    <t>20A, 2P Switch disconnector weatherproof</t>
  </si>
  <si>
    <t>40A, 4P Switch disconnector</t>
  </si>
  <si>
    <t>40A, 4P Switch disconnector weatherproof</t>
  </si>
  <si>
    <t>63A, 3P Switch disconnector weatherproof</t>
  </si>
  <si>
    <t>63A, 4P Switch disconnector weatherproof</t>
  </si>
  <si>
    <t>26 33 23- CENTRAL BATTERY INVERTER</t>
  </si>
  <si>
    <t>Central battery system equipment including all related accessories and fixing, in accordance with the drawings and specifications</t>
  </si>
  <si>
    <t>BHS-CBS-L0-01,BHS-CBS-L0-03 ; CL-0.8 KW</t>
  </si>
  <si>
    <t>BHS-CBS-L0-04, CL-1.3 KW</t>
  </si>
  <si>
    <t>BHS-CBS-L0-02, CL-1.4 KW</t>
  </si>
  <si>
    <t>BHS-CBS-L1-01, CL-1.9 KW</t>
  </si>
  <si>
    <t>Emergency central battery system equipment including all related accessories and fixing, in accordance with the drawings and specifications</t>
  </si>
  <si>
    <t>ECBS; CL-6.1 KW</t>
  </si>
  <si>
    <t>26 33 53 STATIC UNINTERRUPTABLE POWER SUPPLY</t>
  </si>
  <si>
    <t>UPS including batteries and static transfer switch, in accordance with the drawings and specifications</t>
  </si>
  <si>
    <t>UPS; 50KVA</t>
  </si>
  <si>
    <t>UPS; 200.0KVA</t>
  </si>
  <si>
    <t>26 35 33 POWER FACTOR CORRECTION CAPACITORS</t>
  </si>
  <si>
    <t>Capacitor bank, in accordance with the drawings and specifications</t>
  </si>
  <si>
    <t>PFC; 300 KVAR</t>
  </si>
  <si>
    <t>26 41 13 LIGHTING PROTECTION FOR STRUCTURES</t>
  </si>
  <si>
    <t>Lightning protection accessories, cables and connections including termination and conduits, in accordance with the drawings and specifications</t>
  </si>
  <si>
    <t>25mmx3mm Copper tape</t>
  </si>
  <si>
    <t>120mm² bare Annealed stranded copper conductor</t>
  </si>
  <si>
    <t>1 x 120mm² (down conductor to earth pit)</t>
  </si>
  <si>
    <t>Connection between Copper tape and down conductor</t>
  </si>
  <si>
    <t>Connection between down Conductors and Earth pit</t>
  </si>
  <si>
    <t>Earth pit</t>
  </si>
  <si>
    <t>Lightning protection accessories (Cont'd)</t>
  </si>
  <si>
    <t>Exothermic welding connection</t>
  </si>
  <si>
    <t>Vertical conductors</t>
  </si>
  <si>
    <t>Square clamp</t>
  </si>
  <si>
    <t>26 51 00 INTERIOR LIGHTING</t>
  </si>
  <si>
    <t>Lighting fixtures in accordance with the drawings and specifications</t>
  </si>
  <si>
    <t>Acrylate optic LED light, 160W; IP-65, Ref A</t>
  </si>
  <si>
    <t>Ceiling recessed downlight, 13.2W; IP54, Ref D1</t>
  </si>
  <si>
    <t>LED downlight, 32W; IP40, Ref D2</t>
  </si>
  <si>
    <t>Batten LED, 35.6W; IP20, Ref F1</t>
  </si>
  <si>
    <t>Batten LED, 35.6W; IP20, Ref F11</t>
  </si>
  <si>
    <t>LED Light, 21.7W; IP66, Ref F2</t>
  </si>
  <si>
    <t>26 51 00 INTERIOR LIGHTING (CONT'D)</t>
  </si>
  <si>
    <t>LED Light, 21.7W; IP67, Ref F21</t>
  </si>
  <si>
    <t>Wall mounted luminaire, 36W; IP65, Ref O1</t>
  </si>
  <si>
    <t>Panel LED luminaire, 36.5W; IP44, Ref E2</t>
  </si>
  <si>
    <t>To light fittings</t>
  </si>
  <si>
    <t>Emergency Lighting</t>
  </si>
  <si>
    <t>LED Exit sign wall mounted, IP20, Ref EA5</t>
  </si>
  <si>
    <t>LED Exit light, Ref EB5</t>
  </si>
  <si>
    <t>LED Safety luminaire, 2x4W ; IP65, Ref EM1</t>
  </si>
  <si>
    <t>LED Safety luminaire, 2x4W ; IP65, Ref EM11</t>
  </si>
  <si>
    <t>LED Safety luminaire, 5.8W ; IP20, Ref EM2</t>
  </si>
  <si>
    <t>LED Safety luminaire, 4.5W ; IP65, Ref EM5</t>
  </si>
  <si>
    <t>Ref. O2E</t>
  </si>
  <si>
    <t>To emergency light fittings</t>
  </si>
  <si>
    <t>Exterior Lighting</t>
  </si>
  <si>
    <t>Outdoor floodlight, 6.1W; IP66, Ref PR01</t>
  </si>
  <si>
    <t>Wall mounted LED luminaire, 49W; IP66, Ref PR02</t>
  </si>
  <si>
    <t>To exterior light fittings</t>
  </si>
  <si>
    <t>Page Div 26/1</t>
  </si>
  <si>
    <t>Page Div 26/2</t>
  </si>
  <si>
    <t>Page Div 26/3</t>
  </si>
  <si>
    <t>Page Div 26/4</t>
  </si>
  <si>
    <t>Page Div 26/5</t>
  </si>
  <si>
    <t>Page Div 26/6</t>
  </si>
  <si>
    <t>Page Div 26/7</t>
  </si>
  <si>
    <t>Page Div 26/8</t>
  </si>
  <si>
    <t>Page Div 26/9</t>
  </si>
  <si>
    <t>Page Div 26/10</t>
  </si>
  <si>
    <t>Page Div 26/11</t>
  </si>
  <si>
    <t>Page Div 26/12</t>
  </si>
  <si>
    <t>Page Div 26/13</t>
  </si>
  <si>
    <t>Page Div 26/14</t>
  </si>
  <si>
    <t>Page Div 26/15</t>
  </si>
  <si>
    <t>Page Div 26/16</t>
  </si>
  <si>
    <t>Page Div 26/17</t>
  </si>
  <si>
    <t>Page Div 26/18</t>
  </si>
  <si>
    <t>Page Div 26/19</t>
  </si>
  <si>
    <t>DIVISION 27 - COMMUNICATIONS</t>
  </si>
  <si>
    <t>27 10 00 - COMMON CLAUSES FOR STRUCTURED CABLING (EN)</t>
  </si>
  <si>
    <t>Cable trays, in accordance with the drawings and specifications</t>
  </si>
  <si>
    <t>GSM Cable Tray</t>
  </si>
  <si>
    <t>300mm x 50mm size</t>
  </si>
  <si>
    <t>TETRA Cable Tray</t>
  </si>
  <si>
    <t>27 10 00 - COMMON CLAUSES FOR STRUCTURED CABLING (EN) (CONT'D)</t>
  </si>
  <si>
    <t>Horizontal ICT &amp; Security cable tray</t>
  </si>
  <si>
    <t>100m x 50mm size</t>
  </si>
  <si>
    <t>300mm x 100mm size</t>
  </si>
  <si>
    <t>450mm x 100mm size</t>
  </si>
  <si>
    <t>27 11 00 - COMMUNICATIONS EQUIPMENT ROOM FITTINGS (EN)</t>
  </si>
  <si>
    <t>Freestanding Cabinet - 45U ( ICT/Security)</t>
  </si>
  <si>
    <t>Freestanding Cabinet - 45U (PAVA)</t>
  </si>
  <si>
    <t>27 13 00 - COMMUNICATIONS BACKBONE CABLING (EN)</t>
  </si>
  <si>
    <t>Communications backbone cabling, in accordance with the drawings and specifications</t>
  </si>
  <si>
    <t>ICT/Security Fiber Optic Cable</t>
  </si>
  <si>
    <t>PA Fiber Optic Cable</t>
  </si>
  <si>
    <t>24-core single mode fiber optic cable</t>
  </si>
  <si>
    <t>27 15 00 - COMMUNICATIONS HORIZONTAL CABLING (EN)</t>
  </si>
  <si>
    <t>Network outlets, in accordance with the drawings and specifications</t>
  </si>
  <si>
    <t>Wall mounted</t>
  </si>
  <si>
    <t>Security outlet - 1 number of data ports</t>
  </si>
  <si>
    <t>ICT outlet - 4 number of data ports</t>
  </si>
  <si>
    <t>ICT outlet - 2 number of data ports</t>
  </si>
  <si>
    <t>ICT outlet for wall mounted utility phone 1 number of ports</t>
  </si>
  <si>
    <t>ICT outlet - 1 number of data port and 1 number of port for standard IP telephone</t>
  </si>
  <si>
    <t>27 15 00 - COMMUNICATIONS HORIZONTAL CABLING (EN) (CONT'D)</t>
  </si>
  <si>
    <t>Wall mounted (Cont'd)</t>
  </si>
  <si>
    <t>ICT outlet - 1 number of data port</t>
  </si>
  <si>
    <t>Floor mounted</t>
  </si>
  <si>
    <t>ICT outlet - 2 number of data ports and 1 number of port for standard IP telephone</t>
  </si>
  <si>
    <t>ICT outlet - 2 number of data ports weatherproof</t>
  </si>
  <si>
    <t>Ceiling mounted</t>
  </si>
  <si>
    <t>Security outlet - 1 number of data port</t>
  </si>
  <si>
    <t>Fiber optic outlets for baggage screening System</t>
  </si>
  <si>
    <t>27 21 09 - DATA COMMUNICATIONS FOR CAMPUS NETWORK</t>
  </si>
  <si>
    <t>Network equipment, in accordance with the drawings and specifications</t>
  </si>
  <si>
    <t>ICT/Security</t>
  </si>
  <si>
    <t>48 Port copper Switch</t>
  </si>
  <si>
    <t>27 21 33 - WIRELESS DATA NETWORK</t>
  </si>
  <si>
    <t>WLAN system equipment and devices, in accordance with the drawings and specifications</t>
  </si>
  <si>
    <t>Ceiling mounted Access point</t>
  </si>
  <si>
    <t>Wall mounted Access point</t>
  </si>
  <si>
    <t>Note: System Headend Equipment measured elsewhere</t>
  </si>
  <si>
    <t>27 31 23 - IT BASED TELEPHONY COMMUNICATION SYSTEM</t>
  </si>
  <si>
    <t>Voice over internet protocol (VOIP), in accordance with the drawings and specifications</t>
  </si>
  <si>
    <t>Install, configure, test &amp; commission Normal desk mounted telephone (supply of equipment included in Provisional Sum Bill No. 13)</t>
  </si>
  <si>
    <t>Install, configure, test &amp; commission Enhanced desk mounted telephone (supply of equipment included in Provisional Sum Bill No. 13)</t>
  </si>
  <si>
    <t>Install, configure, test &amp; commission Conference desk mounted telephone (supply of equipment included in Provisional Sum Bill No. 13)</t>
  </si>
  <si>
    <t>27 32 41 - PUBLIC SAFETY RADIO SYSTEM AND COMMERCIAL CELLULAR DAS SOLUTION</t>
  </si>
  <si>
    <t>Trunked radio system devices, in accordance with the drawings and specifications</t>
  </si>
  <si>
    <t>Cellular DAS antenna wall mounted</t>
  </si>
  <si>
    <t>Cellular DAS antenna ceiling mounted</t>
  </si>
  <si>
    <t>Tetra and LTE DAS antenna wall mounted</t>
  </si>
  <si>
    <t>Tetra and LTE DAS antenna ceiling mounted</t>
  </si>
  <si>
    <t>To Cellular DAS antenna wall mounted</t>
  </si>
  <si>
    <t>To Cellular DAS antenna ceiling mounted</t>
  </si>
  <si>
    <t>To Tetra and LTE DAS antenna wall mounted</t>
  </si>
  <si>
    <t>To Tetra and LTE DAS antenna ceiling mounted</t>
  </si>
  <si>
    <t>Allow for cables &amp; accessories as required</t>
  </si>
  <si>
    <t>Integrated Audio Visual System Equipment at meeting room, in accordance with the drawings and specifications</t>
  </si>
  <si>
    <t>Install, configure, test &amp; commission 75" FPD (supply of equipment included in Provisional Sum Bill No. 13)</t>
  </si>
  <si>
    <t>Audio</t>
  </si>
  <si>
    <t>Ceiling Speaker</t>
  </si>
  <si>
    <t>Wall Plate</t>
  </si>
  <si>
    <t>Touch Panel</t>
  </si>
  <si>
    <t>Audio Visual Rack complete with equipment</t>
  </si>
  <si>
    <t>Allow for Audio video cables as required</t>
  </si>
  <si>
    <t>27 51 17 - IP-BASED PUBLIC ADDRESS SYSTEMS</t>
  </si>
  <si>
    <t>Public Address and Voice Alarm system equipment, in accordance with the drawings and specifications</t>
  </si>
  <si>
    <t>Ambient noise sensor</t>
  </si>
  <si>
    <t>Life Safety Module</t>
  </si>
  <si>
    <t>Amplifier</t>
  </si>
  <si>
    <t>Digital Signal processing audio processors (DSP)</t>
  </si>
  <si>
    <t>Speakers, in accordance with the drawings and specifications</t>
  </si>
  <si>
    <t>Ceiling speaker - Type 1</t>
  </si>
  <si>
    <t>Line array speaker - Type 2</t>
  </si>
  <si>
    <t>Wall mounted speaker - Type 3</t>
  </si>
  <si>
    <t>To Ceiling speaker - Type 1</t>
  </si>
  <si>
    <t>To Line array speaker - Type 2</t>
  </si>
  <si>
    <t>27 51 29.15 -DISABLED TOILET ALARM SYSTEM</t>
  </si>
  <si>
    <t>Disable Toilet Alarm System Equipment and devices, in accordance with the drawings and specifications</t>
  </si>
  <si>
    <t>Ceiling Pull Switch</t>
  </si>
  <si>
    <t>Emergency Button</t>
  </si>
  <si>
    <t>Light and Sound Unit</t>
  </si>
  <si>
    <t>Reset Point</t>
  </si>
  <si>
    <t>Controller</t>
  </si>
  <si>
    <t>Panic Bar</t>
  </si>
  <si>
    <t>To Ceiling Pull Switch</t>
  </si>
  <si>
    <t>To Emergency Button</t>
  </si>
  <si>
    <t>To Light and Sound Unit</t>
  </si>
  <si>
    <t>To Reset Point</t>
  </si>
  <si>
    <t>To Panic Bar</t>
  </si>
  <si>
    <t>27 61 19 -ELECTRONIC VISUAL INFORMATION DISPLAY SYSTEM (EVIDS)</t>
  </si>
  <si>
    <t>Install, configure, test &amp; commission 47" Size Baggage Information Display (supply of equipment included in Provisional Sum Bill No. 13)</t>
  </si>
  <si>
    <t>Screen Controller</t>
  </si>
  <si>
    <t>Allow for cables and accessories as required</t>
  </si>
  <si>
    <t>Page Div 27/1</t>
  </si>
  <si>
    <t>Page Div 27/2</t>
  </si>
  <si>
    <t>Page Div 27/3</t>
  </si>
  <si>
    <t>Page Div 27/4</t>
  </si>
  <si>
    <t>Page Div 27/5</t>
  </si>
  <si>
    <t>Page Div 27/6</t>
  </si>
  <si>
    <t>Page Div 27/7</t>
  </si>
  <si>
    <t>Page Div 27/8</t>
  </si>
  <si>
    <t>Page Div 27/9</t>
  </si>
  <si>
    <t>Page Div 27/10</t>
  </si>
  <si>
    <t>Page Div 27/11</t>
  </si>
  <si>
    <t>Page Div 27/12</t>
  </si>
  <si>
    <t>DIVISION 28 - ELECTRONIC SAFETY AND SECURITY</t>
  </si>
  <si>
    <t>28 13 00   ACCESS CONTROL SOFTWARE AND DATABASE MANAGEMENT &amp; 28 15 00  ACCESS CONTROL HARDWARE DEVICES</t>
  </si>
  <si>
    <t>Access Control hardware devices, in accordance with the drawings and specifications</t>
  </si>
  <si>
    <t>Type 1BF</t>
  </si>
  <si>
    <t>Intelligent Door Panel ( IDP)</t>
  </si>
  <si>
    <t>Interface Communication Box  (ICB)</t>
  </si>
  <si>
    <t>Door position switch</t>
  </si>
  <si>
    <t>Biometric Card Reader</t>
  </si>
  <si>
    <t>Local sounder</t>
  </si>
  <si>
    <t>Type 1CF</t>
  </si>
  <si>
    <t>Card reader</t>
  </si>
  <si>
    <t>28 13 00   ACCESS CONTROL SOFTWARE AND DATABASE MANAGEMENT &amp; 28 15 00  ACCESS CONTROL HARDWARE DEVICES (CONT'D)</t>
  </si>
  <si>
    <t>Access Control hardware devices (cont'd)</t>
  </si>
  <si>
    <t>Type 1CP</t>
  </si>
  <si>
    <t>Card reader with Pin Pad</t>
  </si>
  <si>
    <t>Type 2BF</t>
  </si>
  <si>
    <t>Type 2CC</t>
  </si>
  <si>
    <t>Type 2CF</t>
  </si>
  <si>
    <t>Type 2CP</t>
  </si>
  <si>
    <t>Type 4CF</t>
  </si>
  <si>
    <t>Interior Camera</t>
  </si>
  <si>
    <t>Ceiling mounted, 5MP</t>
  </si>
  <si>
    <t>Wall mounted, 5MP</t>
  </si>
  <si>
    <t>Licenses as Specified</t>
  </si>
  <si>
    <t xml:space="preserve">Camera license </t>
  </si>
  <si>
    <t>28 46 21.11 - ADDRESABLE FIRE ALARM SYSTEM</t>
  </si>
  <si>
    <t>Fire alarm control panel</t>
  </si>
  <si>
    <t>Photoelectric smoke detector, above false ceiling</t>
  </si>
  <si>
    <t>Photoelectric smoke detector</t>
  </si>
  <si>
    <t>Smoke/heat detector combination</t>
  </si>
  <si>
    <t>Addressable input monitor module</t>
  </si>
  <si>
    <t>28 46 21.11 - ADDRESABLE FIRE ALARM SYSTEM (CONT'D)</t>
  </si>
  <si>
    <t>Fire alarm system devices (Cont'd)</t>
  </si>
  <si>
    <t>Addressable input monitor module in 2 number of modules</t>
  </si>
  <si>
    <t>Addressable input monitor module in 3 number of modules</t>
  </si>
  <si>
    <t>Addressable output control module</t>
  </si>
  <si>
    <t>Addressable output control module in 3 number of modules</t>
  </si>
  <si>
    <t>Pull station/ fire alarm box</t>
  </si>
  <si>
    <t>Combination horn wall mounted, 15 candela rating</t>
  </si>
  <si>
    <t>Combination horn wall mounted, 30 candela rating</t>
  </si>
  <si>
    <t>Combination horn wall mounted, 110 candela rating</t>
  </si>
  <si>
    <t>To Photoelectric smoke detector, above false ceiling</t>
  </si>
  <si>
    <t>To Photoelectric smoke detector</t>
  </si>
  <si>
    <t>To Smoke/heat detector combination</t>
  </si>
  <si>
    <t>To Addressable input monitor module</t>
  </si>
  <si>
    <t>To Addressable input monitor module in 2 number of modules</t>
  </si>
  <si>
    <t>Cables and conduits to fire alarm devices (cont'd)</t>
  </si>
  <si>
    <t>To Addressable input monitor module in 3 number of modules</t>
  </si>
  <si>
    <t>To Addressable output control module</t>
  </si>
  <si>
    <t>To Addressable output control module in 3 number of modules</t>
  </si>
  <si>
    <t>To Pull station/ fire alarm box</t>
  </si>
  <si>
    <t>To Combination horn wall mounted, 15 candela rating</t>
  </si>
  <si>
    <t>To Combination horn wall mounted, 30 candela rating</t>
  </si>
  <si>
    <t>To Combination horn wall mounted, 110 candela rating</t>
  </si>
  <si>
    <t>Very Early Smoke Detection Apparatus System (VESDA)</t>
  </si>
  <si>
    <t>Very Early Smoke Detection Apparatus System equipment and devices in accordance with the drawings (DAR-NBIA-FD-FRD-DW-01-005XX002-B) and specifications</t>
  </si>
  <si>
    <t>Standard sampling point including capillary tube, Compression adaptor connected to Air sampling line</t>
  </si>
  <si>
    <t>Page Div 28/1</t>
  </si>
  <si>
    <t>Page Div 28/2</t>
  </si>
  <si>
    <t>Page Div 28/3</t>
  </si>
  <si>
    <t>Page Div 28/4</t>
  </si>
  <si>
    <t>Page Div 28/5</t>
  </si>
  <si>
    <t>Page Div 28/6</t>
  </si>
  <si>
    <t>Page Div 28/7</t>
  </si>
  <si>
    <t>Page Div 28/8</t>
  </si>
  <si>
    <t>BILL NO. 5 - BAGGAGE HANDLIMG BUILDING</t>
  </si>
  <si>
    <t>DIVISION 31 - EARTHWORK</t>
  </si>
  <si>
    <t>31 10 00 - SITE CLEARING</t>
  </si>
  <si>
    <t>Site clearing, removing trees and disposal</t>
  </si>
  <si>
    <t>31 20 00 - EARTH MOVING</t>
  </si>
  <si>
    <t>Excavation</t>
  </si>
  <si>
    <t>Disposal of excavated material</t>
  </si>
  <si>
    <t>Engineering filling</t>
  </si>
  <si>
    <t>Filling</t>
  </si>
  <si>
    <t>Page Div 31/1</t>
  </si>
  <si>
    <t>Page Div 31/2</t>
  </si>
  <si>
    <t>Type 2A3X-200; 200mm thick</t>
  </si>
  <si>
    <t>Type 2A2X-400; 400mm thick</t>
  </si>
  <si>
    <t>Type 2A21-150; 150mm thick</t>
  </si>
  <si>
    <t>Porcelain 150x75mm tiles (Glazed finish, Matte), in accordance with the drawings and specifications.</t>
  </si>
  <si>
    <t>Porcelain 1200x600mm tiles (Matt unglazed finish, Non-Slip), in accordance with the drawings and specifications.</t>
  </si>
  <si>
    <t>Ceramic 300x600mm, 7mm thick tiles (Glazed, Gloss, White colour), full body, in accordance with the drawings and specifications.</t>
  </si>
  <si>
    <t>Mineral fiber tile suspended ceiling, including suspension system, supports, hangers, edge trims and angles, complete, in accordance with the drawings and specifications.</t>
  </si>
  <si>
    <t>Rectangular shaped solid metal, Ref. 09:CG07.</t>
  </si>
  <si>
    <t>Ceramic 300x300mm, 8mm thick (Homogenous, Matte Medium Grey Color), in accordance with the drawings and specifications.</t>
  </si>
  <si>
    <t>Floors; type 09:TL02</t>
  </si>
  <si>
    <t>Floor; type 09:FF32</t>
  </si>
  <si>
    <t>Sides of Upstand beams</t>
  </si>
  <si>
    <t>Upstand beams</t>
  </si>
  <si>
    <t>Small power devices including all related accessories and fixing, in accordance with the drawings and specifications (Cont'd)</t>
  </si>
  <si>
    <t>To Linear light fittings (for 18m)</t>
  </si>
  <si>
    <t>Modular desk system, side by side for 2, Ref. 12:SF31 [B]</t>
  </si>
  <si>
    <t>Modular desk system, side by side for 3, Ref. 12:SF31 [D]</t>
  </si>
  <si>
    <t>08 33 23 - OVERHEAD COILING DOORS (CONT'D)</t>
  </si>
  <si>
    <t>Page Div 8/12</t>
  </si>
  <si>
    <t>Skirting; type 09:TL22</t>
  </si>
  <si>
    <t>EL-10</t>
  </si>
  <si>
    <t>EL-11</t>
  </si>
  <si>
    <t>Porcelain 1200 x 600mm tiles (Polished finish), in accordance with the drawings and specifications.</t>
  </si>
  <si>
    <t>Walls, Ref. 09:TL21(A),Type 2 - Terrazzo imitation colour.</t>
  </si>
  <si>
    <t>Walls, Ref. 09:TL21(B) -Type 2-Llight grey colour.</t>
  </si>
  <si>
    <t>Porcelain 150x75mm tiles (Glazed finish, Matted), in accordance with the drawings and specifications.</t>
  </si>
  <si>
    <t>Walls, Ref. [09:TL20A] - Green colour</t>
  </si>
  <si>
    <t>Stainless steel (316 grade) fabrication for walls, including fittings and fixings, in accordance with the drawings and specifications.</t>
  </si>
  <si>
    <t>Antique bronze hairline finish, Ref. (05:SS04), 20mm thick</t>
  </si>
  <si>
    <t>26 05 36 - CABLE TRAYS FOR ELECTRICAL SYSTEM (CONT'D)</t>
  </si>
  <si>
    <t>26 28 16 ENCLOSED SWITCHES AND CIRCUIT BREAKERS (CONT'D)</t>
  </si>
  <si>
    <t>Chilled water pipework</t>
  </si>
  <si>
    <t>To 20mm diameter</t>
  </si>
  <si>
    <t>To 25mm diameter</t>
  </si>
  <si>
    <t>To 32mm diameter</t>
  </si>
  <si>
    <t>To 40mm diameter</t>
  </si>
  <si>
    <t>To 50mm diameter</t>
  </si>
  <si>
    <t>To 80mm diameter</t>
  </si>
  <si>
    <t>To 150mm diameter</t>
  </si>
  <si>
    <t>To 200mm diameter</t>
  </si>
  <si>
    <t>Chilled water pipework (Cont'd)</t>
  </si>
  <si>
    <t>To 65mm diameter</t>
  </si>
  <si>
    <t>Condensate drain pipework</t>
  </si>
  <si>
    <t>Circular Flexible Ductwork</t>
  </si>
  <si>
    <t xml:space="preserve">23 73 13 - MODULAR INDOOR CENTRAL-STATION AIR-HANDLING UNITS </t>
  </si>
  <si>
    <t>Flush valves type 1 2- auto sensor with override button (Urinal) -  FX53</t>
  </si>
  <si>
    <t xml:space="preserve">200mm diameter </t>
  </si>
  <si>
    <t>25 mm diameter</t>
  </si>
  <si>
    <t>LED Exit sign recessed mounted, IP20, Ref EA3</t>
  </si>
  <si>
    <t>20mm diameter meter air sampling pipe including fitting and accessories</t>
  </si>
  <si>
    <t>24 Port Fiber Patch Panel ( for connecting 24 fiber cable)</t>
  </si>
  <si>
    <t>24 Port Copper Patch panel</t>
  </si>
  <si>
    <t>Globe valves</t>
  </si>
  <si>
    <t>Backflow preventor</t>
  </si>
  <si>
    <t xml:space="preserve"> 50mm diameter</t>
  </si>
  <si>
    <t>Floor waste</t>
  </si>
  <si>
    <t>Type 2A51-250; 250mm thick</t>
  </si>
  <si>
    <t>Type 2A5X-250; 250mm thick</t>
  </si>
  <si>
    <t>Toilet/pantry exhaust fans</t>
  </si>
  <si>
    <t>Type 2A53-250; 250mm thick</t>
  </si>
  <si>
    <t>Type 2A22-250; 250mm thick</t>
  </si>
  <si>
    <t>NEW BUGESERA INTERNATIONAL AIRPORT</t>
  </si>
  <si>
    <t>PACKAGE NO. HIAEP-NBIA-002</t>
  </si>
  <si>
    <t>Volume 4 - Bills of Quantities</t>
  </si>
  <si>
    <t>Prepared by:</t>
  </si>
  <si>
    <t>D. G. Jones &amp; Partners</t>
  </si>
  <si>
    <t>Office 202, 2nd Floor</t>
  </si>
  <si>
    <t>Jaidah Square</t>
  </si>
  <si>
    <t>PO Box 3385</t>
  </si>
  <si>
    <t>Doha, Qatar</t>
  </si>
  <si>
    <t>doha@dgjones.com</t>
  </si>
  <si>
    <t>Rev. 1, April 2024</t>
  </si>
  <si>
    <t>INDEX</t>
  </si>
  <si>
    <t>Pages</t>
  </si>
  <si>
    <t>Division 3</t>
  </si>
  <si>
    <t>Concrete</t>
  </si>
  <si>
    <t>Division 4</t>
  </si>
  <si>
    <t>Masonry</t>
  </si>
  <si>
    <t>Division 5</t>
  </si>
  <si>
    <t>Metals</t>
  </si>
  <si>
    <t>Division 6</t>
  </si>
  <si>
    <t>Wood And Plastics</t>
  </si>
  <si>
    <t>Division 7</t>
  </si>
  <si>
    <t>Thermal And Moisture Protection</t>
  </si>
  <si>
    <t>Division 8</t>
  </si>
  <si>
    <t>Openings</t>
  </si>
  <si>
    <t>Division 9</t>
  </si>
  <si>
    <t>Finishes</t>
  </si>
  <si>
    <t>Division 10</t>
  </si>
  <si>
    <t>Specialties</t>
  </si>
  <si>
    <t>Division 11</t>
  </si>
  <si>
    <t>Equipment</t>
  </si>
  <si>
    <t>Division 12</t>
  </si>
  <si>
    <t>Furnishings</t>
  </si>
  <si>
    <t>Division 21</t>
  </si>
  <si>
    <t>Fire Suppression</t>
  </si>
  <si>
    <t>Division 22</t>
  </si>
  <si>
    <t>Plumbing</t>
  </si>
  <si>
    <t>Division 23</t>
  </si>
  <si>
    <t>Heating, Ventilating And Air Conditioning</t>
  </si>
  <si>
    <t>Division 26</t>
  </si>
  <si>
    <t>Electrical</t>
  </si>
  <si>
    <t>Division 27</t>
  </si>
  <si>
    <t>Communications</t>
  </si>
  <si>
    <t>Division 28</t>
  </si>
  <si>
    <t>Electronic Safety And Security</t>
  </si>
  <si>
    <t>Division 31</t>
  </si>
  <si>
    <t>Earthwork</t>
  </si>
  <si>
    <t>Summary</t>
  </si>
  <si>
    <t>Summary/1 to Summary/1</t>
  </si>
  <si>
    <t>SUMMARY</t>
  </si>
  <si>
    <t>From
Page</t>
  </si>
  <si>
    <t>Amount
US$</t>
  </si>
  <si>
    <t>Total Carried to General Summary US$</t>
  </si>
  <si>
    <t>BAGGAGE HANDLING BUILDING</t>
  </si>
  <si>
    <t>BILL NO. 5</t>
  </si>
  <si>
    <t>Unit</t>
  </si>
  <si>
    <t>Description</t>
  </si>
  <si>
    <t>Leaf type A01-A; Size 1100 x 2250mm high;
45 minutes fire rated</t>
  </si>
  <si>
    <t>Leaf type A01-A; Size 1300 x 1400mm high;
45 minutes fire rated</t>
  </si>
  <si>
    <t>Leaf type A01-A; Size 1300 x 2500mm high; 
45 minutes fire rated</t>
  </si>
  <si>
    <t>Leaf type A01-B; Size 1100 x 2500mm high; 
45 minutes fire rated</t>
  </si>
  <si>
    <t>Leaf type A12; Size 2000 x 2250mm high; 
45 minutes fire rated</t>
  </si>
  <si>
    <t>Leaf type A12; Size 2000 x 2300mm high;
45 minutes fire rated</t>
  </si>
  <si>
    <t>Leaf type A13; Size 2000 x 2250mm high; 
45 minutes fire rated</t>
  </si>
  <si>
    <t>Leaf type A13; Size 2200 x 3000mm high; 
45 minutes fire rated</t>
  </si>
  <si>
    <t>Leaf type A14; Size 1000 x 2000mm high; 
45 minutes fire rated</t>
  </si>
  <si>
    <t>Leaf type A01-A; Size 1100 x 2200mm high; 
90 minutes fire rated</t>
  </si>
  <si>
    <t>Leaf type A01-A; Size 1100 x 2250mm high; 
90 minutes fire rated</t>
  </si>
  <si>
    <t>Leaf type A01-A; Size 1100 x 2500mm high;
90 minutes fire rated</t>
  </si>
  <si>
    <t>Leaf type A01-A; Size 1200 x 3000mm high; 
90 minutes fire rated</t>
  </si>
  <si>
    <t>Leaf type A01-A; Size 1300 x 1400mm high; 
90 minutes fire rated</t>
  </si>
  <si>
    <t>Leaf type A01-A; Size 1300 x 2600mm high; 
90 minutes fire rated</t>
  </si>
  <si>
    <t>Leaf type A01-B; Size 1000 x 2200mm high; 
90 minutes fire rated</t>
  </si>
  <si>
    <t>Leaf type A01-B; Size 1000 x 2250mm high; 
90 minutes fire rated</t>
  </si>
  <si>
    <t>Leaf type A01-B; Size 1100 x 2500mm high; 
90 minutes fire rated</t>
  </si>
  <si>
    <t>Leaf type A05; Size 1100 x 2500mm high; 
90 minutes fire rated</t>
  </si>
  <si>
    <t>Leaf type A11; Size 1500 x 2250mm high;
90 minutes fire rated</t>
  </si>
  <si>
    <t>Leaf type A11; Size 1500 x 2500mm high; 
90 minutes fire rated</t>
  </si>
  <si>
    <t>Leaf type A12; Size 2000 x 2300mm high;
90 minutes fire rated</t>
  </si>
  <si>
    <t>Leaf type A12; Size 2000 x 2500mm high; 
90 minutes fire rated</t>
  </si>
  <si>
    <t>Leaf type A13; Size 2100 x 2600mm high; 
90 minutes fire rated</t>
  </si>
  <si>
    <t>Leaf type A13; Size 2100 x 3000mm high;
90 minutes fire rated</t>
  </si>
  <si>
    <t>Leaf type A13; Size 2150 x 2500mm high; 
90 minutes fire rated</t>
  </si>
  <si>
    <t>Leaf type A13; Size 2200 x 2500mm high;
90 minutes fire rated</t>
  </si>
  <si>
    <t>Leaf type A13; Size 2500 x 3000mm high; 
90 minutes fire rated</t>
  </si>
  <si>
    <t>Leaf type A14; Size 1400 x 2000mm high; 
90 minutes fire rated</t>
  </si>
  <si>
    <t>Leaf type A15; Size 2300 x 2500mm high; 
90 minutes fire rated</t>
  </si>
  <si>
    <t>Leaf type E40; Size 5240 x 4000mm high;
90 minutes fire rated</t>
  </si>
  <si>
    <t>09 30 13 - CERAMIC TILING (CONT'D)</t>
  </si>
  <si>
    <t>Mineral fiber perforated 600x600mm specialty ceiling; 
type 09:CG70</t>
  </si>
  <si>
    <t>Page Div 9/6</t>
  </si>
  <si>
    <t>Toilet roll holder; type 1- multiple roll, surface mounted;
10:TA01</t>
  </si>
  <si>
    <t>Hand soap dispenser; type 3 -  deck mount (automatic); 
10:TA12</t>
  </si>
  <si>
    <t>22 11 19 - DOMESTIC WATER PIPING SPECIALTIES
(CONT'D)</t>
  </si>
  <si>
    <t>MTB-HWST-100-BHS-L0 01-01 &amp; 01-02  Hot water circulation pumps flow rate 0.17 l/s with 21m of head 
(1 Acting + 1 Stand by)</t>
  </si>
  <si>
    <t>HSCP-100-BHS-L0 01-01 &amp; 01-02  Hot water circulation pumps flow rate 23 l/s with 75m of head
(1 Acting + 1 Stand by)</t>
  </si>
  <si>
    <t>PU-100-BHS-L0 01-01  Hot water circulation pumps flow rate 0.4 l/s with 25m of head duplex type  
(1 Acting + 1 Stand by)</t>
  </si>
  <si>
    <t>ET-100-BHS-L0-01-01 Water storage tank capacity 550L,
heater</t>
  </si>
  <si>
    <t>Sewage inspection chambers Ref; SWIC 
(1200x1200 mm size)</t>
  </si>
  <si>
    <t>Flush valves type 1 - auto sensor with override button (WC) - 
FX52</t>
  </si>
  <si>
    <t>Total Brought Forward from Page No. 19 (Cont'd)</t>
  </si>
  <si>
    <t>50mm thick mineral fiber insulation with Aluminum jacket
(Cont'd)</t>
  </si>
  <si>
    <t>Total Brought Forward from Page No. 27 (Cont'd)</t>
  </si>
  <si>
    <t>Allow for interconnecting main earth bar with mechanical 
room and electrical room</t>
  </si>
  <si>
    <t>Allow for connection earth cable between BD rooms and 
FD rooms</t>
  </si>
  <si>
    <t>Dry type transformer, 2000kVA; Ref -BHS-TR-01 and
BHS-TR-02</t>
  </si>
  <si>
    <t>26 41 13 LIGHTING PROTECTION FOR STRUCTURES 
(CONT'D)</t>
  </si>
  <si>
    <t>Total Brough Forward from Page No. 20 (Cont'd)</t>
  </si>
  <si>
    <t>27 41 16.21 - INTERGRATED AUDIO VISUAL
SYSTEMS AND EQUIPMENT FOR MEETING ROOMS</t>
  </si>
  <si>
    <t>Install, configure, test &amp; commission Wall mounted 
telephone (supply of equipment included in Provisional Sum Bill No. 13)</t>
  </si>
  <si>
    <t>Div 3/1 to Div 3/5</t>
  </si>
  <si>
    <t>Div 4/1 to Div 4/4</t>
  </si>
  <si>
    <t>Div 5/1 to Div 5/4</t>
  </si>
  <si>
    <t>Div 6/1 to Div 6/3</t>
  </si>
  <si>
    <t>Div 7/1 to Div 7/6</t>
  </si>
  <si>
    <t>Div 8/1 to Div 8/13</t>
  </si>
  <si>
    <t>Div 9/1 to Div 9/7</t>
  </si>
  <si>
    <t>Div 10/1 to Div 10/6</t>
  </si>
  <si>
    <t>Div 11/1 to Div 11/3</t>
  </si>
  <si>
    <t>Div 12/1 to Div 12/5</t>
  </si>
  <si>
    <t>Div 21/1 to Div 21/7</t>
  </si>
  <si>
    <t>Div 22/1 to Div 22/20</t>
  </si>
  <si>
    <t>Div 23/1 to Div 23/28</t>
  </si>
  <si>
    <t>Div 26/1 to Div 26/21</t>
  </si>
  <si>
    <t>Div 27/1 to Div 27/13</t>
  </si>
  <si>
    <t>Div 28/1 to Div 28/9</t>
  </si>
  <si>
    <t>Div 31/1 to Div 31/3</t>
  </si>
  <si>
    <t>DIV 3/5</t>
  </si>
  <si>
    <t>DIV 4/4</t>
  </si>
  <si>
    <t>DIV 5/4</t>
  </si>
  <si>
    <t>DIV 6/3</t>
  </si>
  <si>
    <t>DIV 7/6</t>
  </si>
  <si>
    <t>DIV 9/7</t>
  </si>
  <si>
    <t>DIV 11/3</t>
  </si>
  <si>
    <t>DIV 12/5</t>
  </si>
  <si>
    <t>DIV 21/7</t>
  </si>
  <si>
    <t>DIV 22/20</t>
  </si>
  <si>
    <t>DIV 23/28</t>
  </si>
  <si>
    <t>DIV 26/21</t>
  </si>
  <si>
    <t>DIV 27/13</t>
  </si>
  <si>
    <t>DIV 28/9</t>
  </si>
  <si>
    <t>DIV 31/3</t>
  </si>
  <si>
    <t>Supply, return and exhaust air diffuser and grilles/registers (Cont'd)</t>
  </si>
  <si>
    <t>32A Three phase industrial socket, IP66 , Type - R45</t>
  </si>
  <si>
    <t>To 32A Three phase industrial socket, IP66 , Type - R45</t>
  </si>
  <si>
    <t>Precast concrete shaft covers  above mechanical openings; in accordance with the drawings and specifications.</t>
  </si>
  <si>
    <t>Cast-in-place reinforced lightweight concrete with 35Mpa cylinder compressive strength (28 days) slab on metal deck in accordance with the drawings and specifications (metal deck measured separately).</t>
  </si>
  <si>
    <t>Concrete slabs over metal deck, overall 150mm thick.</t>
  </si>
  <si>
    <t>Light weight concrete reinforced screed laid to fall with minimum 50 mm thickness, density not to exceed 1000 Kg/m³, in accordance with the drawings (DAR-NBIA-FC-100-ARC-DW-05-501XXXXX,detail 01) and specifications.</t>
  </si>
  <si>
    <t>Screed to below the stone wool insulation at roof.</t>
  </si>
  <si>
    <t>Formwork, in accordance with the drawings and specifications.</t>
  </si>
  <si>
    <t>Cast-in-place plain concrete with 20 MPa cylinder compressive strength (28 days), in accordance with the drawings and specifications.</t>
  </si>
  <si>
    <t>Cast-in-place reinforced concrete with 35 MPa cylinder compressive strength (28 days), in accordance with the drawings and specifications.</t>
  </si>
  <si>
    <t>Cast-in-place reinforced concrete with 50 MPa cylinder compressive strength (28 days),in accordance with the drawings and specifications.</t>
  </si>
  <si>
    <t>Sheet vapor retarder, polythene sheet thickness not less than 0.25mm as per the specification and drawings.</t>
  </si>
  <si>
    <t>Concrete masonry blocks including mortar for bedding and jointing, anchors, and metal lath, in accordance with the drawings and specifications.</t>
  </si>
  <si>
    <t>Cast-in-place concrete lintels, including formwork and reinforcement, in accordance with the drawings and specifications.</t>
  </si>
  <si>
    <t>Structural steel members, including manufacturing, erection, welding, fire protection coating as required, in accordance with the drawings and specifications.</t>
  </si>
  <si>
    <t>Steel decking with welded and bolted connections, in accordance with the drawings and specifications (concrete topping measured separately).</t>
  </si>
  <si>
    <t>Chequered plates decking with welded and bolted connections, in accordance with the drawings and specifications.</t>
  </si>
  <si>
    <t>Chequered plate (8mm tk) decks for staircases.</t>
  </si>
  <si>
    <t>Aluminium trench gutter, including fittings and fixings, in accordance with the drawings and specifications.</t>
  </si>
  <si>
    <t>Balustrades and handrails, constructed from metal handrail, intermediate and bottom rails, posts, including finish, cover plates, anchor bolts, fittings and fixings, complete in accordance with drawings and specifications.</t>
  </si>
  <si>
    <t>Type R32; 1250mm high metal balustrade.</t>
  </si>
  <si>
    <t>Balustrades; aluminum perforated panels AL02; including aluminum perimeter frame; fittings and fixings, in accordance with the drawings and specifications.</t>
  </si>
  <si>
    <t>1260mm high; steel balustrade; as Dwg. FAC-DW-05-627XXXXX-C</t>
  </si>
  <si>
    <t>Waterproofing membrane for concrete in direct contact with soil, in accordance with the drawings and specifications.</t>
  </si>
  <si>
    <t>Flat and vertical covering in sub-structure elements.</t>
  </si>
  <si>
    <t>Cement-sand plaster 50mm layer for protection of horizontal waterproofing membrane, in accordance with the drawings and specifications.</t>
  </si>
  <si>
    <t>Flat covering in sub-structure elements.</t>
  </si>
  <si>
    <t>Protection board 6mm thick for vertical waterproofing membrane, in accordance with the drawings and specifications.</t>
  </si>
  <si>
    <t>Vertical covering in sub-structure elements.</t>
  </si>
  <si>
    <t>Liquid applied waterproofing membrane, single component modified polyurethane, bitumen free complete, in accordance with the drawings and specifications.</t>
  </si>
  <si>
    <t>Tapered PIR thermal insulation boards, in accordance with the drawings and specifications.</t>
  </si>
  <si>
    <t>Mechanically fixed Rock wool thermal insulation, in accordance with the drawings and specifications.</t>
  </si>
  <si>
    <t>Roofs; 50mm thick; fire resistant, staggered in two layers.</t>
  </si>
  <si>
    <t>Lining to parapet walls; 100mm thick.</t>
  </si>
  <si>
    <t>Roofs; 50mm thick.</t>
  </si>
  <si>
    <t>Foil faced and taped mineral wool insulation, in accordance with the drawings and specifications.</t>
  </si>
  <si>
    <t>Aluminium solid sheet cladding, including painted secondary steel framing and supports where required, fittings and fixings, in accordance with the drawings and specifications.</t>
  </si>
  <si>
    <t>Cladding to roof edge parapet; 3mm thick.</t>
  </si>
  <si>
    <t>Inner face of parapets.</t>
  </si>
  <si>
    <t>Aluminium composite cladding panels, fabricated from aluminium sheets exterior face with powder coating finish, including painted secondary structure steel framing and supports where required, aluminium extruded fin profiles and channel border frames, fittings and fixings, in accordance with the drawings and specifications.</t>
  </si>
  <si>
    <t>EPDM sheet roofing, flexible sheet formed from a terpolymer of ethylene propylene diene, black colour, fully bonded, in accordance with the drawings and specifications.</t>
  </si>
  <si>
    <t>EPDM water proofing membrane, geotextile, non woven thermally bonded continuous polypropylene filaments, in accordance with the drawings and specifications.</t>
  </si>
  <si>
    <t>Drainage board, in accordance with the drawings and specifications.</t>
  </si>
  <si>
    <t>Aluminium standing seam roof system fixed to structural steel framework (structural steels are measured separately), including vapor barrier, halter clips with thermal pad, rockwool insulation, trims, flashings, cover plates, fittings and fixings, complete as shown on dwg FAC-DW-05-700XXXXX, in accordance with the drawings and specifications.</t>
  </si>
  <si>
    <t>Metal strips, trims and features, including fittings and fixings, in accordance with the drawings and specifications.</t>
  </si>
  <si>
    <t>Movement joints in accordance with the drawings and specifications.</t>
  </si>
  <si>
    <t>Movement joint; exterior type with cover as shown on dwg ARC-DW-05-630XXXXX.</t>
  </si>
  <si>
    <t>Fabricated steel doors in steel frame with non-combustible thermal and acoustic insulation infill as needed, complete in accordance to the drawings and specifications (door hardware measured separately).</t>
  </si>
  <si>
    <t>Roller Doors, including supports, power connections, complete in accordance with drawings and door schedule specifications (door hardware measured separately).</t>
  </si>
  <si>
    <t>Power operated glass doors, including supports, fixings, power connections, complete in accordance with drawings, door schedule and specifications (door hardware measured separately).</t>
  </si>
  <si>
    <t>Leaf type C32-B; Size 2500 x 2200mm high.</t>
  </si>
  <si>
    <t>Door hardware set, complete in accordance with the drawings and schedule specifications.</t>
  </si>
  <si>
    <t>Silvered flat glass mirror with film backing, complete in accordance with the drawings and specifications.</t>
  </si>
  <si>
    <t>Fabricated aluminium/alloy fixed louvers with drainable blades, tempered as required, complete in accordance with the drawings and specifications.</t>
  </si>
  <si>
    <t>Cement-sand plaster, plain finish, in accordance with the drawings and specifications.</t>
  </si>
  <si>
    <t>Gypsum dry wall partitions, fire-resistance and acoustic rated assembly as indicated on drawings, complete in accordance with the drawings and specifications.</t>
  </si>
  <si>
    <t>Suspended ceiling gypsum board, moisture resistant, including bulkheads and acoustical sealant, complete in accordance with the drawings and specifications.</t>
  </si>
  <si>
    <t>Suspended ceiling metal panel, complete in accordance with the drawings and specifications.</t>
  </si>
  <si>
    <t>Rubber tiles and fittings, in accordance with the drawings and specifications.</t>
  </si>
  <si>
    <t>Resinous flooring in smooth and high gloss finish, complete in accordance with the drawings and specifications.</t>
  </si>
  <si>
    <t>Skirting; type 09:PT41</t>
  </si>
  <si>
    <t>Hardener/ Sealer dust-proof coating, to concrete surfaces, complete in accordance with the drawings and specifications.</t>
  </si>
  <si>
    <t>Floors; type 03:PT60</t>
  </si>
  <si>
    <t>Treads and risers to stairs; type 03:PT60</t>
  </si>
  <si>
    <t>Soil-resistant heavy duty carpet, complete in accordance with the drawings and specifications.</t>
  </si>
  <si>
    <t>Acrylic-emulsion latex paint, water resistant suitable for repeated washing and scrubbing, to concrete, masonry, render and plaster, in accordance with the drawings and specifications.</t>
  </si>
  <si>
    <t>Polyurethane coating, in accordance with the drawings and specifications.</t>
  </si>
  <si>
    <t>Wall mount room identification sign pictogram + text; Type SR02</t>
  </si>
  <si>
    <t>TC01; Extra over for door opening; size 710 x 2000mm high.</t>
  </si>
  <si>
    <t>TC01; Extra over for door opening; size 815 x 2000mm high.</t>
  </si>
  <si>
    <t>Range of  Four cubicles; comprising three sides and one front; type TC-02; Side - 1690mm / Front - 4625mm/ Height 2700mm.</t>
  </si>
  <si>
    <t>Range of  Five cubicles; comprising four sides and one front; type TC-02; Side - 1690mm / Front - 4625mm/ Height 2700mm.</t>
  </si>
  <si>
    <t>TC02 ; Extra over for door opening; size 710 x 2000mm high.</t>
  </si>
  <si>
    <t>Rubber bumper guard; fixed to wall; type 10:GD02 (2 numbers; 200mm high each).</t>
  </si>
  <si>
    <t>Wall Protection rails; 600mm height post and 3mm Galvanize rail.</t>
  </si>
  <si>
    <t>Corner guard; type 10:GD04; 1250mm high.</t>
  </si>
  <si>
    <t>Range of  Four cubicles; comprising three sides and one front; type TC-01; Side - 1750mm / Front - 4900mm/ Height 2100mm.</t>
  </si>
  <si>
    <t>Range of Six cubicles; comprising five sides and one front; type TC-01; Side - 2000mm / Front - 7600mm/ Height 2100mm.</t>
  </si>
  <si>
    <t>Columns protection covers, including 800 height &amp; 5mm thick metal and Yellow and black strips accessories, fittings and fixings, complete, as specified and as shown on drawings Ref: DAR-NBIA-FD-ARC-DW-05-950XXXXX-B detail 7.</t>
  </si>
  <si>
    <t>Hook; Janitor room</t>
  </si>
  <si>
    <t>Portable fire extinguishers, including supports and fixing brackets, in accordance with the drawings and specifications.</t>
  </si>
  <si>
    <t>Fire Hose Cabinet with indicated butterfly valve for each including all accessories and landing valve where necessary in compliance with Civil Defense Department's requirement, in accordance with the drawings and specifications.</t>
  </si>
  <si>
    <t>Solid surface 12mm thick counter top (12:SP01), with 100mm heigh front edge and 240mm heigh backsplash with upper leg wall (200mm width) and 670mm bottom leg wall including holes cutouts to smooth, even curves finish assembling and fabricating in accordance with the drawings and specifications (DAR-NBIA-FD-100-ARC-DW-05-720XXXXX).</t>
  </si>
  <si>
    <t>Counter top size;  2500 x 450 mm; including 2 holes.</t>
  </si>
  <si>
    <t>Counter top size; 4900 x 450 mm; including 4 holes.</t>
  </si>
  <si>
    <t>Solid surface 12mm thick counter top (12:SP01), with 100mm heigh front edge and 250mm heigh backsplash with upper leg wall 335mm long (175mm width and 160mm heigh) and 650mm bottom leg wall including holes cutouts to smooth, even curves finish assembling and fabricating in accordance with the drawings and specifications (DAR-NBIA-FD-100-ARC-DW-05-702XXXXX).</t>
  </si>
  <si>
    <t>Counter top size; 6650 x 500 mm; including 5 holes.</t>
  </si>
  <si>
    <t>Solid surface 12mm thick counter top (12:SP01), with 50mm heigh front edge and backsplash  including one hole cutouts to smooth, even curves finish assembling and fabricating in accordance with the drawings and specifications (DAR-NBIA-FD-100-ARC-DW-05-663XXXXX).</t>
  </si>
  <si>
    <t>Counter top size; 2400 x 650 mm.</t>
  </si>
  <si>
    <t>Steel pipes and fittings complete with threaded/grooved end and approved type joints, in accordance with the drawings and specifications.</t>
  </si>
  <si>
    <t>Steel pipes with threaded/grooved end and fittings, in accordance with the drawings and specifications.</t>
  </si>
  <si>
    <t>Steel pipes with threaded/grooved end and fittings, in accordance with the drawings and specifications (Cont'd).</t>
  </si>
  <si>
    <t>Allow for Drain pipes and fittings, in accordance with the 
requirement.</t>
  </si>
  <si>
    <t>Alarm Check Valves Assembly with fittings and all necessary accessories, with necessary switches, alarms, butterfly valves and connection to pipe works, in accordance with the drawings and specifications.</t>
  </si>
  <si>
    <t>200 mm diameter Alarm Check Valve with Butterfly Valve &amp; Water Flow Switch.</t>
  </si>
  <si>
    <t>Drain point &amp; Test Drain Valve located at end of each line/riser and connection to nearest drain point, in accordance with the requirement.</t>
  </si>
  <si>
    <t>Zone control valve assembly, in accordance with the drawings and specifications.</t>
  </si>
  <si>
    <t>Sprinklers including fixing in position and jointing to pipework, in accordance with the drawings and specifications.</t>
  </si>
  <si>
    <t>Four way fire department connections (FDC) Including check valve, ball drip valve &amp; all other accessories for both Stand Pipe System &amp; Sprinkler Pipe System.</t>
  </si>
  <si>
    <t>Inert gas system complete with piping and piping specialties, Nozzles, extinguishing agent, extinguishing agent container, detection and alarm devices, control and alarm panels, selector valves, connections for integration with VAC and fire alarm and all necessary accessories as per NFPA, in accordance with the drawings and specifications.</t>
  </si>
  <si>
    <t>Rainwater inspection chambers Ref; RWIC (1200x1200 mm size)</t>
  </si>
  <si>
    <t>Isolating valves, in accordance with the drawings and 
specifications.</t>
  </si>
  <si>
    <t>Two Port motorized pressure independent control valve (modulating type) with screwed or flanged ends, in accordance with the drawings and specifications.</t>
  </si>
  <si>
    <t>Orifice plate balancing valves (flow measurement device) with screwed or flanged ends, in accordance with the drawings and specifications.</t>
  </si>
  <si>
    <t>Allow for Orifice plate balancing valves on chilled water pipes where necessary.</t>
  </si>
  <si>
    <t>Drain Cock with screwed ends, in accordance with the drawings and specifications.</t>
  </si>
  <si>
    <t>Strainers 'Y' type with screwed or flanged ends, in accordance with the drawings and specifications.</t>
  </si>
  <si>
    <t>Balancing valves with screwed or flanged ends, in accordance with the drawings and specifications.</t>
  </si>
  <si>
    <t>Gate valves with screwed or flanged ends, in accordance with the drawings and specifications.</t>
  </si>
  <si>
    <t>Automatic air vent with screwed or flanged ends, in accordance with the drawings and specifications.</t>
  </si>
  <si>
    <t>Allow Automatic air valves on chilled water pipes where
necessary.</t>
  </si>
  <si>
    <t>50mm thick mineral fiber blanket insulation with foil and paper jacket, fixing with approved adhesive and sealing joints, in accordance with the drawings and specifications.</t>
  </si>
  <si>
    <t>Supply and return air duct including plenums.</t>
  </si>
  <si>
    <t>25mm thick mineral fiber blanket insulation with foil and paper jacket, fixing with approved adhesive and sealing joints, in accordance with the drawings and specifications.</t>
  </si>
  <si>
    <t>Out-Side air duct including plenums.</t>
  </si>
  <si>
    <t>50mm thick mineral fiber blanket insulation with Aluminum jacket, fixing with approved adhesive and sealing joints, in accordance with the drawings and specifications.</t>
  </si>
  <si>
    <t>25mm thick mineral fiber blanket insulation with Aluminum jacket, fixing with approved adhesive and sealing joints, in accordance with the drawings and specifications.</t>
  </si>
  <si>
    <t>50mm thick mineral fiber insulation with foil and paper jacket and vapor retarder, fixing with approved adhesive and sealing joints, in accordance with the drawings and specifications.</t>
  </si>
  <si>
    <t>50mm thick mineral fiber insulation with Aluminum jacket and vapor retarder, fixing with approved adhesive and sealing joints, in accordance with the drawings and specifications.</t>
  </si>
  <si>
    <t>19mm thick flexible elastomeric insulation with foil and paper jacket and vapor retarder, fixing with approved adhesive and sealing joints, in accordance with the drawings and specifications.</t>
  </si>
  <si>
    <t>19mm thick flexible elastomeric insulation with Aluminum jacket and vapor retarder, fixing with approved adhesive and sealing joints, in accordance with the drawings and specifications.</t>
  </si>
  <si>
    <t>Control panels, incorporated with software and programming, in accordance with the drawings and specifications.</t>
  </si>
  <si>
    <t>Sensors, in accordance with the drawings and specifications.</t>
  </si>
  <si>
    <t>Allow for interfacing all related accessories as per the drawing and specifications.</t>
  </si>
  <si>
    <t>Space temperature sensor.</t>
  </si>
  <si>
    <t>Black steel piping and fitting complete with screwed or welded joints including cleaning and flushing, include for de-scaling and all preparations on inside and outside before assembling, in accordance with the drawings and specifications.</t>
  </si>
  <si>
    <t>Pre-Insulated piping and fitting complete with screwed or welded joints, include for de-scaling of inside and outside pipes, laying in buried concrete trench, in accordance with the drawings and specifications (concrete trench measured elsewhere).</t>
  </si>
  <si>
    <t>Allow for chilled water supply/return pipe including fittings where necessary.</t>
  </si>
  <si>
    <t>Cable type leak detection and location system consisting of microprocessor based monitoring unit, sensing cable and auxiliary equipment, in accordance with the drawings and specifications.</t>
  </si>
  <si>
    <t>Leak detection system for pre-insulated piping system.</t>
  </si>
  <si>
    <t>Schedule 40 PVC pipe and fitting complete with solvent-welded joints for condensate drain pipes, in accordance with the drawings and specifications.</t>
  </si>
  <si>
    <t>Chilled water pumps, in accordance with the drawings and specifications.</t>
  </si>
  <si>
    <t>Single Stage vertical in-line pump, Design flow 5.9 L/s, Design head 61m; Ref SCHWP-100-BHS-L0-04A, 04B (1 Acting 1 Stand by)</t>
  </si>
  <si>
    <t>Ducts and casings fabricated in hot-dipped galvanized steel sheets to ASTM A653/A 653 M with G90 (Z275) coating including all fittings, cross joints, reinforcements, stiffeners and access panels as specified; include for supports, brackets and hangers in accordance with the specification.</t>
  </si>
  <si>
    <t>24g Thick rectangular ductwork; largest side not exceeding 300mm.</t>
  </si>
  <si>
    <t>22g Thick rectangular ductwork; largest side over 325mm but not exceeding 450mm.</t>
  </si>
  <si>
    <t>Ditto; largest side over 475mm but not exceeding 750mm.</t>
  </si>
  <si>
    <t>Ditto; largest side over 1075mm but not exceeding 1500mm.</t>
  </si>
  <si>
    <t>20g Thick rectangular ductwork; largest side over 775mm but not exceeding 1050mm.</t>
  </si>
  <si>
    <t>18g Thick rectangular ductwork; largest side over 1525mm
but Not exceeding 1800mm.</t>
  </si>
  <si>
    <t>Locker room shower exhaust ducts and casings fabricated in Aluminum sheets 1.3mm thick including all fittings, in accordance with the drawings and specifications.</t>
  </si>
  <si>
    <t>UPS ducts and casings fabricated in Stainless Steel sheets with 1.3mm thickness including all fittings, in accordance with the drawings and specifications.</t>
  </si>
  <si>
    <t>Rectangular ductwork; largest side not exceeding 300mm.</t>
  </si>
  <si>
    <t>Rectangular ductwork; largest side over 1075mm but not exceeding 1500mm</t>
  </si>
  <si>
    <t>Volume control dampers, fixing in ductwork or opening in walls, in accordance with the drawings and specifications.</t>
  </si>
  <si>
    <t>Fire dampers with access panels, fixing in ductwork or opening in walls, in accordance with the drawings and specifications.</t>
  </si>
  <si>
    <t>Back draft dampers, fixing in ductwork or opening in walls, in accordance with the drawings and specifications.</t>
  </si>
  <si>
    <t>Sound attenuators (duct silencers), fixing in ductwork, where necessary, in accordance with the drawings and specifications.</t>
  </si>
  <si>
    <t>Flexible ductwork for supply, return and extract air, including insulation, in accordance with the drawings and specifications.</t>
  </si>
  <si>
    <t>In line Centrifugal extract fans complete with associated controls and accessories, fixing in position, in accordance with the drawings and specifications.</t>
  </si>
  <si>
    <t>In line Centrifugal fresh air fans complete with associated controls and accessories, fixing in position, in accordance with the drawings and specifications.</t>
  </si>
  <si>
    <t>Variable air volume terminals complete with associated controls and accessories, fixing in position in accordance with manufacturer's recommendations including sound attenuators connections to duct work and electrical connection to local outlets, in accordance with the drawings and specifications.</t>
  </si>
  <si>
    <t>Supply, return and exhaust air diffuser and grilles/registers as shown on schedule, fixing in position, connecting to ductwork with flexible connections where needed, in accordance with the drawings and specifications.</t>
  </si>
  <si>
    <t>01Slot 1200x100mm; Type SFBD-1</t>
  </si>
  <si>
    <t>706x319mm; Type DJD-2</t>
  </si>
  <si>
    <t>01Slot 1200x100mm; Type RFBD-1</t>
  </si>
  <si>
    <t>01 Slots 1200x20mm; Type ELBD-1</t>
  </si>
  <si>
    <t>600x600mm; Type SCD-1</t>
  </si>
  <si>
    <t>600x600mm; Type SCD-2</t>
  </si>
  <si>
    <t>600x600mm; Type SCD-3</t>
  </si>
  <si>
    <t>600x600mm; Type RCD -1</t>
  </si>
  <si>
    <t>600x600mm; Type RCD -2</t>
  </si>
  <si>
    <t>600x600mm; Type RCD -3</t>
  </si>
  <si>
    <t>150x150mm; Type SR-1</t>
  </si>
  <si>
    <t>300x200mm; Type SR-3</t>
  </si>
  <si>
    <t>150x150mm; Type ER-1</t>
  </si>
  <si>
    <t>300x250mm; Type ER-3</t>
  </si>
  <si>
    <t>600x350mm; Type ER-7</t>
  </si>
  <si>
    <t>300x250mm; Type RR-3</t>
  </si>
  <si>
    <t>Solar collectors including necessary enclosure, back sheet, absorber plate, insulation, mountings, in accordance with the drawings and specifications.</t>
  </si>
  <si>
    <t>Air handling units complete with associated controls, disposable filters, accessories and anti-vibration mounting, include for flexible connections to supply/ return air duct, supply/ return chilled water pipework, motorized dampers and electrical connections to local isolators/ control panels, installing on prepared bases, in accordance with the drawings and specifications.</t>
  </si>
  <si>
    <t>EAF-100-BHS-L0-UPS-01A &amp; 01B, Air Flow; 155 L/s, ESP 200 Pa     (1 acting 1 stand by explosion proof)</t>
  </si>
  <si>
    <t>Cabinet including Equipment, Cable manager, power distribution unit, Cooling fans in accordance with the drawings and specifications.</t>
  </si>
  <si>
    <t>Cabinet including, Cable manager, power distribution unit, Cooling fans in accordance with the drawings and specifications.</t>
  </si>
  <si>
    <t>Cable ladders, in accordance with the drawings and specifications.</t>
  </si>
  <si>
    <t>Install, configure, test &amp; commission Camera for video teleconferencing (supply of equipment included in Provisional Sum Bill No. 13)</t>
  </si>
  <si>
    <t>Electronic visual information display system Equipment and devices, in accordance with the drawings and specifications.</t>
  </si>
  <si>
    <t>Surveillance cameras, fittings and accessories, including enclosures and mounting hardware, in accordance with the drawings and specifications.</t>
  </si>
  <si>
    <t>Fire alarm system equipment, in accordance with the drawings and specifications.</t>
  </si>
  <si>
    <t>Fire alarm system devices including fixing, and necessary accessories, in accordance with the drawings and specifications.</t>
  </si>
  <si>
    <t>DIV 8/13</t>
  </si>
  <si>
    <t>DIV 10/6</t>
  </si>
  <si>
    <t>BILLNO.5-BAGGAGEHANDLINGBUILDING</t>
  </si>
  <si>
    <t>DIVISION06-WOODANDPLASTICS</t>
  </si>
  <si>
    <t>UNITRATE(US$)</t>
  </si>
  <si>
    <t>TOTAL</t>
  </si>
  <si>
    <t>GrossRate</t>
  </si>
  <si>
    <t>F=B+C+D+E</t>
  </si>
  <si>
    <t>G=AxF</t>
  </si>
  <si>
    <t>064023-INTERIORARCHITECTURALWOODWORK</t>
  </si>
  <si>
    <t>Woodenskirting,includingfinishandfixings,inaccordancewiththedrawingsandspecifications.</t>
  </si>
  <si>
    <t>Skirting,100mmhigh;Ref.06:WD03</t>
  </si>
  <si>
    <t>Included</t>
  </si>
  <si>
    <t>Excluded</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</si>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</sst>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4" formatCode="_(&quot;$&quot;* #,##0.00_);_(&quot;$&quot;* \(#,##0.00\);_(&quot;$&quot;* &quot;-&quot;??_);_(@_)"/>
    <numFmt numFmtId="43" formatCode="_(* #,##0.00_);_(* \(#,##0.00\);_(* &quot;-&quot;??_);_(@_)"/>
    <numFmt numFmtId="164" formatCode="_-* #,##0.00_-;\-* #,##0.00_-;_-* &quot;-&quot;??_-;_-@_-"/>
    <numFmt numFmtId="165" formatCode="_-* #,##0.00_-;_-* #,##0.00\-;_-* &quot;-&quot;??_-;_-@_-"/>
    <numFmt numFmtId="166" formatCode="_-* #,##0_-;_-* #,##0\-;_-* &quot;-&quot;??_-;_-@_-"/>
    <numFmt numFmtId="167" formatCode="0.0"/>
  </numFmts>
  <fonts count="68" x14ac:knownFonts="1">
    <font>
      <sz val="10"/>
      <name val="Times New Roman"/>
      <charset val="178"/>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0"/>
      <name val="Arial"/>
      <family val="2"/>
    </font>
    <font>
      <sz val="12"/>
      <name val="Times New Roman"/>
      <family val="1"/>
      <charset val="178"/>
    </font>
    <font>
      <sz val="12"/>
      <name val="Times New Roman"/>
      <family val="1"/>
    </font>
    <font>
      <b/>
      <sz val="11"/>
      <name val="Arial"/>
      <family val="2"/>
    </font>
    <font>
      <sz val="12"/>
      <name val="Arial"/>
      <family val="2"/>
    </font>
    <font>
      <sz val="11"/>
      <color indexed="8"/>
      <name val="Calibri"/>
      <family val="2"/>
    </font>
    <font>
      <sz val="11"/>
      <color indexed="8"/>
      <name val="Arial"/>
      <family val="2"/>
    </font>
    <font>
      <i/>
      <sz val="11"/>
      <name val="Arial"/>
      <family val="2"/>
    </font>
    <font>
      <sz val="12"/>
      <name val="Times"/>
      <family val="1"/>
    </font>
    <font>
      <u/>
      <sz val="12"/>
      <name val="Times New Roman"/>
      <family val="1"/>
    </font>
    <font>
      <sz val="11"/>
      <name val="Arial"/>
      <family val="2"/>
    </font>
    <font>
      <b/>
      <u/>
      <sz val="11"/>
      <name val="Arial"/>
      <family val="2"/>
    </font>
    <font>
      <sz val="11"/>
      <color theme="1"/>
      <name val="Arial"/>
      <family val="2"/>
    </font>
    <font>
      <u/>
      <sz val="11"/>
      <color theme="1"/>
      <name val="Arial"/>
      <family val="2"/>
    </font>
    <font>
      <b/>
      <sz val="11"/>
      <color indexed="8"/>
      <name val="Arial"/>
      <family val="2"/>
    </font>
    <font>
      <u/>
      <sz val="11"/>
      <name val="Arial"/>
      <family val="2"/>
    </font>
    <font>
      <b/>
      <u/>
      <sz val="11"/>
      <color theme="1"/>
      <name val="Arial"/>
      <family val="2"/>
    </font>
    <font>
      <sz val="10"/>
      <name val="Times New Roman"/>
      <family val="1"/>
    </font>
    <font>
      <sz val="11"/>
      <color rgb="FFFF0000"/>
      <name val="Arial"/>
      <family val="2"/>
    </font>
    <font>
      <b/>
      <sz val="11"/>
      <color theme="1"/>
      <name val="Arial"/>
      <family val="2"/>
    </font>
    <font>
      <u/>
      <sz val="11"/>
      <color indexed="8"/>
      <name val="Arial"/>
      <family val="2"/>
    </font>
    <font>
      <b/>
      <i/>
      <sz val="11"/>
      <name val="Arial"/>
      <family val="2"/>
    </font>
    <font>
      <sz val="11"/>
      <name val="Times New Roman"/>
      <family val="1"/>
    </font>
    <font>
      <u/>
      <sz val="11"/>
      <color rgb="FFFF0000"/>
      <name val="Arial"/>
      <family val="2"/>
    </font>
    <font>
      <sz val="12.5"/>
      <name val="Times New Roman"/>
      <family val="1"/>
    </font>
    <font>
      <strike/>
      <sz val="11"/>
      <name val="Arial"/>
      <family val="2"/>
    </font>
    <font>
      <b/>
      <strike/>
      <sz val="11"/>
      <name val="Arial"/>
      <family val="2"/>
    </font>
    <font>
      <sz val="8"/>
      <name val="Times New Roman"/>
      <family val="1"/>
    </font>
    <font>
      <sz val="11"/>
      <color theme="9" tint="-0.249977111117893"/>
      <name val="Arial"/>
      <family val="2"/>
    </font>
    <font>
      <u/>
      <sz val="11"/>
      <color theme="9" tint="-0.249977111117893"/>
      <name val="Arial"/>
      <family val="2"/>
    </font>
    <font>
      <b/>
      <u/>
      <sz val="11"/>
      <name val="Times New Roman"/>
      <family val="1"/>
    </font>
    <font>
      <sz val="11"/>
      <name val="Times New Roman"/>
      <family val="1"/>
      <charset val="178"/>
    </font>
    <font>
      <u/>
      <sz val="11"/>
      <name val="Times New Roman"/>
      <family val="1"/>
      <charset val="178"/>
    </font>
    <font>
      <u/>
      <sz val="12"/>
      <name val="Arial"/>
      <family val="2"/>
    </font>
    <font>
      <u/>
      <sz val="11"/>
      <color rgb="FF000000"/>
      <name val="Arial"/>
      <family val="2"/>
    </font>
    <font>
      <sz val="11"/>
      <color rgb="FF000000"/>
      <name val="Arial"/>
      <family val="2"/>
    </font>
    <font>
      <sz val="10"/>
      <name val="Times New Roman"/>
      <family val="1"/>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i/>
      <sz val="11"/>
      <color rgb="FF7F7F7F"/>
      <name val="Aptos Narrow"/>
      <family val="2"/>
      <scheme val="minor"/>
    </font>
    <font>
      <sz val="11"/>
      <color theme="0"/>
      <name val="Aptos Narrow"/>
      <family val="2"/>
      <scheme val="minor"/>
    </font>
    <font>
      <u/>
      <sz val="11"/>
      <color rgb="FF0000FF"/>
      <name val="Arial"/>
      <family val="2"/>
    </font>
    <font>
      <b/>
      <sz val="11"/>
      <color rgb="FFFF0000"/>
      <name val="Arial"/>
      <family val="2"/>
    </font>
    <font>
      <sz val="12"/>
      <color theme="1"/>
      <name val="Aptos Narrow"/>
      <family val="2"/>
      <scheme val="minor"/>
    </font>
    <font>
      <sz val="11"/>
      <color rgb="FF0000FF"/>
      <name val="Arial"/>
      <family val="2"/>
    </font>
    <font>
      <b/>
      <u/>
      <sz val="11"/>
      <color rgb="FF0000FF"/>
      <name val="Arial"/>
      <family val="2"/>
    </font>
  </fonts>
  <fills count="3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6">
    <border>
      <left/>
      <right/>
      <top/>
      <bottom/>
      <diagonal/>
    </border>
    <border>
      <left style="thin">
        <color indexed="64"/>
      </left>
      <right style="thin">
        <color indexed="64"/>
      </right>
      <top/>
      <bottom/>
      <diagonal/>
    </border>
    <border>
      <left style="thin">
        <color indexed="64"/>
      </left>
      <right style="double">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thin">
        <color auto="1"/>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double">
        <color auto="1"/>
      </top>
      <bottom/>
      <diagonal/>
    </border>
    <border>
      <left/>
      <right/>
      <top style="double">
        <color indexed="64"/>
      </top>
      <bottom style="thin">
        <color indexed="64"/>
      </bottom>
      <diagonal/>
    </border>
    <border>
      <left/>
      <right style="double">
        <color auto="1"/>
      </right>
      <top style="double">
        <color auto="1"/>
      </top>
      <bottom style="thin">
        <color indexed="64"/>
      </bottom>
      <diagonal/>
    </border>
    <border>
      <left style="thin">
        <color auto="1"/>
      </left>
      <right style="double">
        <color auto="1"/>
      </right>
      <top style="double">
        <color auto="1"/>
      </top>
      <bottom/>
      <diagonal/>
    </border>
    <border>
      <left style="double">
        <color auto="1"/>
      </left>
      <right/>
      <top/>
      <bottom/>
      <diagonal/>
    </border>
    <border>
      <left style="thin">
        <color indexed="64"/>
      </left>
      <right style="thin">
        <color indexed="64"/>
      </right>
      <top style="thin">
        <color indexed="64"/>
      </top>
      <bottom style="double">
        <color indexed="64"/>
      </bottom>
      <diagonal/>
    </border>
    <border>
      <left/>
      <right style="thin">
        <color auto="1"/>
      </right>
      <top style="thin">
        <color auto="1"/>
      </top>
      <bottom style="double">
        <color indexed="64"/>
      </bottom>
      <diagonal/>
    </border>
    <border>
      <left style="thin">
        <color indexed="64"/>
      </left>
      <right style="double">
        <color indexed="64"/>
      </right>
      <top style="thin">
        <color auto="1"/>
      </top>
      <bottom style="double">
        <color auto="1"/>
      </bottom>
      <diagonal/>
    </border>
    <border>
      <left style="double">
        <color auto="1"/>
      </left>
      <right style="double">
        <color auto="1"/>
      </right>
      <top/>
      <bottom/>
      <diagonal/>
    </border>
    <border>
      <left style="thin">
        <color indexed="64"/>
      </left>
      <right/>
      <top/>
      <bottom/>
      <diagonal/>
    </border>
    <border>
      <left style="thin">
        <color indexed="64"/>
      </left>
      <right/>
      <top style="thin">
        <color auto="1"/>
      </top>
      <bottom style="double">
        <color auto="1"/>
      </bottom>
      <diagonal/>
    </border>
    <border>
      <left/>
      <right style="double">
        <color indexed="64"/>
      </right>
      <top/>
      <bottom/>
      <diagonal/>
    </border>
    <border>
      <left style="double">
        <color indexed="64"/>
      </left>
      <right style="thin">
        <color indexed="64"/>
      </right>
      <top style="thin">
        <color auto="1"/>
      </top>
      <bottom style="double">
        <color auto="1"/>
      </bottom>
      <diagonal/>
    </border>
    <border>
      <left style="double">
        <color auto="1"/>
      </left>
      <right style="double">
        <color indexed="64"/>
      </right>
      <top style="thin">
        <color auto="1"/>
      </top>
      <bottom style="double">
        <color auto="1"/>
      </bottom>
      <diagonal/>
    </border>
    <border>
      <left/>
      <right style="double">
        <color indexed="64"/>
      </right>
      <top style="thin">
        <color auto="1"/>
      </top>
      <bottom style="double">
        <color auto="1"/>
      </bottom>
      <diagonal/>
    </border>
    <border>
      <left style="double">
        <color auto="1"/>
      </left>
      <right/>
      <top style="double">
        <color auto="1"/>
      </top>
      <bottom/>
      <diagonal/>
    </border>
    <border>
      <left style="double">
        <color auto="1"/>
      </left>
      <right/>
      <top style="thin">
        <color auto="1"/>
      </top>
      <bottom style="double">
        <color auto="1"/>
      </bottom>
      <diagonal/>
    </border>
    <border>
      <left/>
      <right/>
      <top style="thin">
        <color indexed="64"/>
      </top>
      <bottom style="double">
        <color indexed="64"/>
      </bottom>
      <diagonal/>
    </border>
    <border>
      <left/>
      <right style="thin">
        <color auto="1"/>
      </right>
      <top style="double">
        <color auto="1"/>
      </top>
      <bottom/>
      <diagonal/>
    </border>
    <border>
      <left style="double">
        <color auto="1"/>
      </left>
      <right style="thin">
        <color auto="1"/>
      </right>
      <top style="double">
        <color auto="1"/>
      </top>
      <bottom/>
      <diagonal/>
    </border>
    <border>
      <left style="double">
        <color auto="1"/>
      </left>
      <right style="thin">
        <color indexed="64"/>
      </right>
      <top/>
      <bottom/>
      <diagonal/>
    </border>
    <border>
      <left style="thin">
        <color auto="1"/>
      </left>
      <right style="thin">
        <color auto="1"/>
      </right>
      <top style="double">
        <color auto="1"/>
      </top>
      <bottom style="double">
        <color auto="1"/>
      </bottom>
      <diagonal/>
    </border>
    <border>
      <left style="thin">
        <color auto="1"/>
      </left>
      <right/>
      <top style="double">
        <color indexed="64"/>
      </top>
      <bottom style="thin">
        <color indexed="64"/>
      </bottom>
      <diagonal/>
    </border>
    <border>
      <left style="thin">
        <color rgb="FF000000"/>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style="double">
        <color auto="1"/>
      </right>
      <top style="double">
        <color auto="1"/>
      </top>
      <bottom/>
      <diagonal/>
    </border>
    <border>
      <left style="double">
        <color auto="1"/>
      </left>
      <right style="thin">
        <color indexed="64"/>
      </right>
      <top style="double">
        <color auto="1"/>
      </top>
      <bottom style="double">
        <color auto="1"/>
      </bottom>
      <diagonal/>
    </border>
    <border>
      <left/>
      <right style="thin">
        <color auto="1"/>
      </right>
      <top style="double">
        <color auto="1"/>
      </top>
      <bottom style="double">
        <color auto="1"/>
      </bottom>
      <diagonal/>
    </border>
  </borders>
  <cellStyleXfs count="136">
    <xf numFmtId="0" fontId="0" fillId="0" borderId="0"/>
    <xf numFmtId="165" fontId="31" fillId="0" borderId="0" applyFont="0" applyFill="0" applyBorder="0" applyAlignment="0" applyProtection="0"/>
    <xf numFmtId="0" fontId="14" fillId="0" borderId="0"/>
    <xf numFmtId="0" fontId="14" fillId="0" borderId="0"/>
    <xf numFmtId="164" fontId="13" fillId="0" borderId="0" applyFont="0" applyFill="0" applyBorder="0" applyAlignment="0" applyProtection="0"/>
    <xf numFmtId="0" fontId="13" fillId="0" borderId="0"/>
    <xf numFmtId="43" fontId="19" fillId="0" borderId="0" applyFont="0" applyFill="0" applyBorder="0" applyAlignment="0" applyProtection="0"/>
    <xf numFmtId="0" fontId="13" fillId="0" borderId="0"/>
    <xf numFmtId="0" fontId="14" fillId="0" borderId="0"/>
    <xf numFmtId="0" fontId="26" fillId="0" borderId="0"/>
    <xf numFmtId="0" fontId="31" fillId="0" borderId="0"/>
    <xf numFmtId="0" fontId="14" fillId="0" borderId="0"/>
    <xf numFmtId="0" fontId="14" fillId="0" borderId="0"/>
    <xf numFmtId="0" fontId="14" fillId="0" borderId="0"/>
    <xf numFmtId="164" fontId="13" fillId="0" borderId="0" applyFont="0" applyFill="0" applyBorder="0" applyAlignment="0" applyProtection="0"/>
    <xf numFmtId="0" fontId="13" fillId="0" borderId="0"/>
    <xf numFmtId="0" fontId="31" fillId="0" borderId="0"/>
    <xf numFmtId="0" fontId="31" fillId="0" borderId="0"/>
    <xf numFmtId="0" fontId="13" fillId="0" borderId="0"/>
    <xf numFmtId="164" fontId="13" fillId="0" borderId="0" applyFont="0" applyFill="0" applyBorder="0" applyAlignment="0" applyProtection="0"/>
    <xf numFmtId="0" fontId="13" fillId="0" borderId="0"/>
    <xf numFmtId="0" fontId="13" fillId="0" borderId="0"/>
    <xf numFmtId="0" fontId="26" fillId="0" borderId="0"/>
    <xf numFmtId="0" fontId="14" fillId="0" borderId="0"/>
    <xf numFmtId="164" fontId="13" fillId="0" borderId="0" applyFont="0" applyFill="0" applyBorder="0" applyAlignment="0" applyProtection="0"/>
    <xf numFmtId="0" fontId="13" fillId="0" borderId="0"/>
    <xf numFmtId="0" fontId="31" fillId="0" borderId="0"/>
    <xf numFmtId="0" fontId="31" fillId="0" borderId="0"/>
    <xf numFmtId="0" fontId="31" fillId="0" borderId="0"/>
    <xf numFmtId="0" fontId="31" fillId="0" borderId="0"/>
    <xf numFmtId="0" fontId="31" fillId="0" borderId="0"/>
    <xf numFmtId="0" fontId="31" fillId="0" borderId="0"/>
    <xf numFmtId="164"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alignment horizontal="justify" vertical="top" wrapText="1"/>
    </xf>
    <xf numFmtId="14" fontId="16" fillId="0" borderId="0"/>
    <xf numFmtId="0" fontId="31" fillId="0" borderId="0"/>
    <xf numFmtId="0" fontId="13" fillId="0" borderId="0"/>
    <xf numFmtId="14" fontId="15" fillId="0" borderId="0"/>
    <xf numFmtId="14" fontId="16" fillId="0" borderId="0"/>
    <xf numFmtId="0" fontId="14" fillId="0" borderId="0"/>
    <xf numFmtId="14" fontId="16" fillId="0" borderId="0"/>
    <xf numFmtId="0" fontId="38" fillId="0" borderId="0"/>
    <xf numFmtId="164" fontId="13" fillId="0" borderId="0" applyFont="0" applyFill="0" applyBorder="0" applyAlignment="0" applyProtection="0"/>
    <xf numFmtId="0" fontId="13" fillId="0" borderId="0"/>
    <xf numFmtId="164" fontId="13" fillId="0" borderId="0" applyFont="0" applyFill="0" applyBorder="0" applyAlignment="0" applyProtection="0"/>
    <xf numFmtId="0" fontId="13" fillId="0" borderId="0"/>
    <xf numFmtId="164" fontId="12" fillId="0" borderId="0" applyFont="0" applyFill="0" applyBorder="0" applyAlignment="0" applyProtection="0"/>
    <xf numFmtId="0" fontId="12" fillId="0" borderId="0"/>
    <xf numFmtId="0" fontId="11" fillId="0" borderId="0"/>
    <xf numFmtId="0" fontId="10" fillId="0" borderId="0"/>
    <xf numFmtId="164" fontId="10" fillId="0" borderId="0" applyFont="0" applyFill="0" applyBorder="0" applyAlignment="0" applyProtection="0"/>
    <xf numFmtId="0" fontId="9" fillId="0" borderId="0"/>
    <xf numFmtId="164" fontId="9" fillId="0" borderId="0" applyFont="0" applyFill="0" applyBorder="0" applyAlignment="0" applyProtection="0"/>
    <xf numFmtId="0" fontId="8" fillId="0" borderId="0"/>
    <xf numFmtId="164" fontId="8" fillId="0" borderId="0" applyFont="0" applyFill="0" applyBorder="0" applyAlignment="0" applyProtection="0"/>
    <xf numFmtId="164" fontId="7" fillId="0" borderId="0" applyFont="0" applyFill="0" applyBorder="0" applyAlignment="0" applyProtection="0"/>
    <xf numFmtId="0" fontId="7" fillId="0" borderId="0"/>
    <xf numFmtId="0" fontId="26" fillId="0" borderId="0"/>
    <xf numFmtId="164" fontId="6" fillId="0" borderId="0" applyFont="0" applyFill="0" applyBorder="0" applyAlignment="0" applyProtection="0"/>
    <xf numFmtId="0" fontId="6" fillId="0" borderId="0"/>
    <xf numFmtId="0" fontId="6" fillId="0" borderId="0"/>
    <xf numFmtId="164" fontId="5" fillId="0" borderId="0" applyFont="0" applyFill="0" applyBorder="0" applyAlignment="0" applyProtection="0"/>
    <xf numFmtId="0" fontId="5" fillId="0" borderId="0"/>
    <xf numFmtId="0" fontId="31" fillId="0" borderId="0"/>
    <xf numFmtId="0" fontId="5" fillId="0" borderId="0"/>
    <xf numFmtId="164" fontId="5" fillId="0" borderId="0" applyFont="0" applyFill="0" applyBorder="0" applyAlignment="0" applyProtection="0"/>
    <xf numFmtId="0" fontId="5" fillId="0" borderId="0"/>
    <xf numFmtId="0" fontId="5" fillId="0" borderId="0"/>
    <xf numFmtId="0" fontId="5" fillId="0" borderId="0"/>
    <xf numFmtId="164" fontId="5" fillId="0" borderId="0" applyFont="0" applyFill="0" applyBorder="0" applyAlignment="0" applyProtection="0"/>
    <xf numFmtId="0" fontId="5" fillId="0" borderId="0"/>
    <xf numFmtId="43" fontId="5" fillId="0" borderId="0" applyFont="0" applyFill="0" applyBorder="0" applyAlignment="0" applyProtection="0"/>
    <xf numFmtId="165" fontId="31"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64" fontId="4"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3" fillId="0" borderId="0"/>
    <xf numFmtId="0" fontId="3" fillId="0" borderId="0"/>
    <xf numFmtId="44" fontId="50" fillId="0" borderId="0" applyFont="0" applyFill="0" applyBorder="0" applyAlignment="0" applyProtection="0"/>
    <xf numFmtId="42" fontId="50" fillId="0" borderId="0" applyFont="0" applyFill="0" applyBorder="0" applyAlignment="0" applyProtection="0"/>
    <xf numFmtId="9" fontId="50" fillId="0" borderId="0" applyFont="0" applyFill="0" applyBorder="0" applyAlignment="0" applyProtection="0"/>
    <xf numFmtId="0" fontId="51" fillId="0" borderId="0" applyNumberFormat="0" applyFill="0" applyBorder="0" applyAlignment="0" applyProtection="0"/>
    <xf numFmtId="0" fontId="52" fillId="0" borderId="33" applyNumberFormat="0" applyFill="0" applyAlignment="0" applyProtection="0"/>
    <xf numFmtId="0" fontId="53" fillId="0" borderId="34" applyNumberFormat="0" applyFill="0" applyAlignment="0" applyProtection="0"/>
    <xf numFmtId="0" fontId="54" fillId="0" borderId="35" applyNumberFormat="0" applyFill="0" applyAlignment="0" applyProtection="0"/>
    <xf numFmtId="0" fontId="54" fillId="0" borderId="0" applyNumberFormat="0" applyFill="0" applyBorder="0" applyAlignment="0" applyProtection="0"/>
    <xf numFmtId="0" fontId="55" fillId="3" borderId="0" applyNumberFormat="0" applyBorder="0" applyAlignment="0" applyProtection="0"/>
    <xf numFmtId="0" fontId="56" fillId="4" borderId="0" applyNumberFormat="0" applyBorder="0" applyAlignment="0" applyProtection="0"/>
    <xf numFmtId="0" fontId="57" fillId="5" borderId="36" applyNumberFormat="0" applyAlignment="0" applyProtection="0"/>
    <xf numFmtId="0" fontId="58" fillId="6" borderId="37" applyNumberFormat="0" applyAlignment="0" applyProtection="0"/>
    <xf numFmtId="0" fontId="59" fillId="6" borderId="36" applyNumberFormat="0" applyAlignment="0" applyProtection="0"/>
    <xf numFmtId="0" fontId="60" fillId="0" borderId="38" applyNumberFormat="0" applyFill="0" applyAlignment="0" applyProtection="0"/>
    <xf numFmtId="0" fontId="50" fillId="7" borderId="39" applyNumberFormat="0" applyFont="0" applyAlignment="0" applyProtection="0"/>
    <xf numFmtId="0" fontId="61" fillId="0" borderId="0" applyNumberFormat="0" applyFill="0" applyBorder="0" applyAlignment="0" applyProtection="0"/>
    <xf numFmtId="0" fontId="6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6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65" fillId="0" borderId="0"/>
    <xf numFmtId="164" fontId="65" fillId="0" borderId="0" applyFont="0" applyFill="0" applyBorder="0" applyAlignment="0" applyProtection="0"/>
  </cellStyleXfs>
  <cellXfs count="1112">
    <xf numFmtId="0" fontId="0" fillId="0" borderId="0" xfId="0"/>
    <xf numFmtId="0" fontId="18" fillId="0" borderId="0" xfId="3" applyFont="1" applyAlignment="1">
      <alignment vertical="center" wrapText="1"/>
    </xf>
    <xf numFmtId="0" fontId="24" fillId="0" borderId="0" xfId="3" applyFont="1" applyAlignment="1">
      <alignment vertical="center" wrapText="1"/>
    </xf>
    <xf numFmtId="49" fontId="24" fillId="0" borderId="0" xfId="3" applyNumberFormat="1" applyFont="1" applyAlignment="1">
      <alignment horizontal="center" vertical="top"/>
    </xf>
    <xf numFmtId="0" fontId="24" fillId="0" borderId="0" xfId="3" applyFont="1" applyAlignment="1">
      <alignment vertical="top" wrapText="1"/>
    </xf>
    <xf numFmtId="3" fontId="24" fillId="0" borderId="0" xfId="3" applyNumberFormat="1" applyFont="1" applyAlignment="1">
      <alignment horizontal="center"/>
    </xf>
    <xf numFmtId="0" fontId="24" fillId="0" borderId="0" xfId="3" applyFont="1" applyAlignment="1">
      <alignment horizontal="center"/>
    </xf>
    <xf numFmtId="3" fontId="29" fillId="0" borderId="1" xfId="0" applyNumberFormat="1" applyFont="1" applyBorder="1" applyAlignment="1">
      <alignment horizontal="center" vertical="top"/>
    </xf>
    <xf numFmtId="0" fontId="24" fillId="0" borderId="0" xfId="12" applyFont="1" applyAlignment="1">
      <alignment vertical="center"/>
    </xf>
    <xf numFmtId="3" fontId="24" fillId="0" borderId="1" xfId="0" applyNumberFormat="1" applyFont="1" applyBorder="1" applyAlignment="1">
      <alignment horizontal="center" vertical="top"/>
    </xf>
    <xf numFmtId="3" fontId="24" fillId="0" borderId="1" xfId="0" applyNumberFormat="1" applyFont="1" applyBorder="1" applyAlignment="1">
      <alignment horizontal="center" vertical="center"/>
    </xf>
    <xf numFmtId="3" fontId="24" fillId="0" borderId="18" xfId="0" applyNumberFormat="1" applyFont="1" applyBorder="1" applyAlignment="1">
      <alignment horizontal="center" vertical="center"/>
    </xf>
    <xf numFmtId="0" fontId="24" fillId="2" borderId="0" xfId="12" applyFont="1" applyFill="1" applyAlignment="1">
      <alignment vertical="center"/>
    </xf>
    <xf numFmtId="0" fontId="28" fillId="0" borderId="0" xfId="25" applyFont="1" applyAlignment="1">
      <alignment horizontal="right" vertical="center"/>
    </xf>
    <xf numFmtId="49" fontId="24" fillId="0" borderId="0" xfId="3" applyNumberFormat="1" applyFont="1" applyAlignment="1">
      <alignment horizontal="center" vertical="center"/>
    </xf>
    <xf numFmtId="3" fontId="24" fillId="0" borderId="0" xfId="3" applyNumberFormat="1" applyFont="1" applyAlignment="1">
      <alignment horizontal="center" vertical="center"/>
    </xf>
    <xf numFmtId="0" fontId="24" fillId="0" borderId="0" xfId="3" applyFont="1" applyAlignment="1">
      <alignment horizontal="center" vertical="center"/>
    </xf>
    <xf numFmtId="0" fontId="28" fillId="0" borderId="0" xfId="88" applyFont="1" applyAlignment="1">
      <alignment horizontal="right" vertical="center"/>
    </xf>
    <xf numFmtId="3" fontId="17" fillId="0" borderId="1" xfId="8" applyNumberFormat="1" applyFont="1" applyBorder="1" applyAlignment="1">
      <alignment horizontal="center" vertical="center"/>
    </xf>
    <xf numFmtId="0" fontId="24" fillId="0" borderId="1" xfId="11" applyFont="1" applyBorder="1" applyAlignment="1">
      <alignment vertical="center"/>
    </xf>
    <xf numFmtId="3" fontId="24" fillId="0" borderId="1" xfId="12" applyNumberFormat="1" applyFont="1" applyBorder="1" applyAlignment="1">
      <alignment horizontal="center" vertical="center"/>
    </xf>
    <xf numFmtId="0" fontId="29" fillId="0" borderId="1" xfId="2" applyFont="1" applyBorder="1" applyAlignment="1">
      <alignment horizontal="left" vertical="center" wrapText="1"/>
    </xf>
    <xf numFmtId="0" fontId="24" fillId="0" borderId="1" xfId="2" applyFont="1" applyBorder="1" applyAlignment="1">
      <alignment horizontal="left" vertical="center" wrapText="1"/>
    </xf>
    <xf numFmtId="0" fontId="24" fillId="0" borderId="1" xfId="2" applyFont="1" applyBorder="1" applyAlignment="1">
      <alignment horizontal="left" vertical="top" wrapText="1"/>
    </xf>
    <xf numFmtId="0" fontId="24" fillId="0" borderId="1" xfId="13" applyFont="1" applyBorder="1" applyAlignment="1">
      <alignment vertical="top" wrapText="1"/>
    </xf>
    <xf numFmtId="0" fontId="24" fillId="0" borderId="1" xfId="11" applyFont="1" applyBorder="1" applyAlignment="1">
      <alignment vertical="top"/>
    </xf>
    <xf numFmtId="0" fontId="25" fillId="0" borderId="1" xfId="2" applyFont="1" applyBorder="1" applyAlignment="1">
      <alignment horizontal="left" vertical="top" wrapText="1"/>
    </xf>
    <xf numFmtId="3" fontId="24" fillId="0" borderId="1" xfId="2" applyNumberFormat="1" applyFont="1" applyBorder="1" applyAlignment="1">
      <alignment horizontal="center" vertical="top"/>
    </xf>
    <xf numFmtId="3" fontId="24" fillId="0" borderId="1" xfId="11" applyNumberFormat="1" applyFont="1" applyBorder="1" applyAlignment="1">
      <alignment horizontal="center" vertical="top"/>
    </xf>
    <xf numFmtId="0" fontId="29" fillId="0" borderId="3" xfId="0" applyFont="1" applyBorder="1" applyAlignment="1">
      <alignment horizontal="left" vertical="top" wrapText="1"/>
    </xf>
    <xf numFmtId="0" fontId="24" fillId="0" borderId="18" xfId="0" applyFont="1" applyBorder="1" applyAlignment="1">
      <alignment horizontal="center" vertical="center"/>
    </xf>
    <xf numFmtId="166" fontId="24" fillId="0" borderId="18" xfId="0" applyNumberFormat="1" applyFont="1" applyBorder="1" applyAlignment="1">
      <alignment horizontal="center" vertical="center"/>
    </xf>
    <xf numFmtId="0" fontId="24" fillId="0" borderId="18" xfId="16" applyFont="1" applyBorder="1" applyAlignment="1">
      <alignment horizontal="center" vertical="center"/>
    </xf>
    <xf numFmtId="3" fontId="24" fillId="0" borderId="18" xfId="12" applyNumberFormat="1" applyFont="1" applyBorder="1" applyAlignment="1">
      <alignment horizontal="center" vertical="center"/>
    </xf>
    <xf numFmtId="0" fontId="26" fillId="0" borderId="3" xfId="17" applyFont="1" applyBorder="1" applyAlignment="1">
      <alignment horizontal="left" vertical="top" wrapText="1"/>
    </xf>
    <xf numFmtId="0" fontId="27" fillId="0" borderId="3" xfId="17" applyFont="1" applyBorder="1" applyAlignment="1">
      <alignment horizontal="left" vertical="top" wrapText="1"/>
    </xf>
    <xf numFmtId="0" fontId="26" fillId="0" borderId="3" xfId="0" applyFont="1" applyBorder="1" applyAlignment="1">
      <alignment horizontal="left" vertical="top" wrapText="1"/>
    </xf>
    <xf numFmtId="0" fontId="24" fillId="0" borderId="3" xfId="2" applyFont="1" applyBorder="1" applyAlignment="1">
      <alignment vertical="top" wrapText="1"/>
    </xf>
    <xf numFmtId="0" fontId="29" fillId="0" borderId="3" xfId="2" applyFont="1" applyBorder="1" applyAlignment="1">
      <alignment vertical="top" wrapText="1"/>
    </xf>
    <xf numFmtId="0" fontId="24" fillId="0" borderId="1" xfId="0" applyFont="1" applyBorder="1" applyAlignment="1">
      <alignment horizontal="left" vertical="top" wrapText="1"/>
    </xf>
    <xf numFmtId="0" fontId="29" fillId="0" borderId="1" xfId="2" applyFont="1" applyBorder="1" applyAlignment="1">
      <alignment horizontal="left" vertical="top" wrapText="1"/>
    </xf>
    <xf numFmtId="0" fontId="29" fillId="0" borderId="1" xfId="0" applyFont="1" applyBorder="1" applyAlignment="1">
      <alignment horizontal="left" vertical="top" wrapText="1"/>
    </xf>
    <xf numFmtId="0" fontId="23" fillId="0" borderId="9" xfId="25" applyFont="1" applyBorder="1" applyAlignment="1">
      <alignment horizontal="left" vertical="top" wrapText="1"/>
    </xf>
    <xf numFmtId="3" fontId="22" fillId="0" borderId="9" xfId="25" applyNumberFormat="1" applyFont="1" applyBorder="1" applyAlignment="1">
      <alignment horizontal="center"/>
    </xf>
    <xf numFmtId="4" fontId="25" fillId="0" borderId="1" xfId="25" applyNumberFormat="1" applyFont="1" applyBorder="1" applyAlignment="1">
      <alignment vertical="top" wrapText="1"/>
    </xf>
    <xf numFmtId="0" fontId="24" fillId="0" borderId="1" xfId="25" applyFont="1" applyBorder="1" applyAlignment="1">
      <alignment horizontal="left" vertical="top" wrapText="1"/>
    </xf>
    <xf numFmtId="0" fontId="17" fillId="0" borderId="13" xfId="16" applyFont="1" applyBorder="1" applyAlignment="1">
      <alignment horizontal="center" vertical="center"/>
    </xf>
    <xf numFmtId="0" fontId="33" fillId="0" borderId="18" xfId="2" applyFont="1" applyBorder="1" applyAlignment="1">
      <alignment horizontal="center" vertical="center" wrapText="1"/>
    </xf>
    <xf numFmtId="0" fontId="17" fillId="0" borderId="1" xfId="16" applyFont="1" applyBorder="1" applyAlignment="1">
      <alignment horizontal="center" vertical="center"/>
    </xf>
    <xf numFmtId="0" fontId="24" fillId="0" borderId="13" xfId="17" quotePrefix="1" applyFont="1" applyBorder="1" applyAlignment="1">
      <alignment horizontal="center" vertical="top"/>
    </xf>
    <xf numFmtId="0" fontId="24" fillId="0" borderId="1" xfId="17" applyFont="1" applyBorder="1" applyAlignment="1">
      <alignment horizontal="center" vertical="center"/>
    </xf>
    <xf numFmtId="0" fontId="29" fillId="0" borderId="1" xfId="2" applyFont="1" applyBorder="1" applyAlignment="1">
      <alignment vertical="top" wrapText="1"/>
    </xf>
    <xf numFmtId="0" fontId="24" fillId="0" borderId="1" xfId="2" applyFont="1" applyBorder="1" applyAlignment="1">
      <alignment vertical="top" wrapText="1"/>
    </xf>
    <xf numFmtId="0" fontId="28" fillId="0" borderId="14" xfId="25" applyFont="1" applyBorder="1" applyAlignment="1">
      <alignment horizontal="left" vertical="center"/>
    </xf>
    <xf numFmtId="0" fontId="28" fillId="0" borderId="14" xfId="25" applyFont="1" applyBorder="1" applyAlignment="1">
      <alignment horizontal="center" vertical="center"/>
    </xf>
    <xf numFmtId="0" fontId="24" fillId="0" borderId="18" xfId="2" applyFont="1" applyBorder="1" applyAlignment="1">
      <alignment vertical="top" wrapText="1"/>
    </xf>
    <xf numFmtId="0" fontId="24" fillId="0" borderId="1" xfId="12" applyFont="1" applyBorder="1" applyAlignment="1">
      <alignment vertical="center"/>
    </xf>
    <xf numFmtId="0" fontId="24" fillId="0" borderId="18" xfId="17" applyFont="1" applyBorder="1" applyAlignment="1">
      <alignment horizontal="center" vertical="center"/>
    </xf>
    <xf numFmtId="0" fontId="24" fillId="0" borderId="7" xfId="2" applyFont="1" applyBorder="1" applyAlignment="1">
      <alignment vertical="top" wrapText="1"/>
    </xf>
    <xf numFmtId="0" fontId="24" fillId="0" borderId="1" xfId="0" applyFont="1" applyBorder="1" applyAlignment="1">
      <alignment vertical="top" wrapText="1"/>
    </xf>
    <xf numFmtId="0" fontId="24" fillId="0" borderId="1" xfId="0" applyFont="1" applyBorder="1" applyAlignment="1">
      <alignment vertical="center" wrapText="1"/>
    </xf>
    <xf numFmtId="0" fontId="29" fillId="0" borderId="1" xfId="25" applyFont="1" applyBorder="1" applyAlignment="1">
      <alignment horizontal="left" vertical="center" wrapText="1"/>
    </xf>
    <xf numFmtId="0" fontId="29" fillId="0" borderId="3" xfId="25" applyFont="1" applyBorder="1" applyAlignment="1">
      <alignment horizontal="left" vertical="center" wrapText="1"/>
    </xf>
    <xf numFmtId="0" fontId="24" fillId="0" borderId="3" xfId="0" applyFont="1" applyBorder="1" applyAlignment="1">
      <alignment vertical="top" wrapText="1"/>
    </xf>
    <xf numFmtId="0" fontId="24" fillId="0" borderId="3" xfId="0" applyFont="1" applyBorder="1" applyAlignment="1">
      <alignment vertical="center" wrapText="1"/>
    </xf>
    <xf numFmtId="0" fontId="28" fillId="0" borderId="1" xfId="25" applyFont="1" applyBorder="1" applyAlignment="1">
      <alignment horizontal="left" vertical="center"/>
    </xf>
    <xf numFmtId="0" fontId="28" fillId="0" borderId="1" xfId="25" applyFont="1" applyBorder="1" applyAlignment="1">
      <alignment horizontal="center" vertical="center"/>
    </xf>
    <xf numFmtId="0" fontId="28" fillId="0" borderId="18" xfId="25" applyFont="1" applyBorder="1" applyAlignment="1">
      <alignment horizontal="center" vertical="center"/>
    </xf>
    <xf numFmtId="0" fontId="30" fillId="0" borderId="18" xfId="0" applyFont="1" applyBorder="1" applyAlignment="1" applyProtection="1">
      <alignment horizontal="left" vertical="center" wrapText="1"/>
      <protection hidden="1"/>
    </xf>
    <xf numFmtId="0" fontId="24" fillId="0" borderId="1" xfId="25" applyFont="1" applyBorder="1" applyAlignment="1">
      <alignment horizontal="left" vertical="center" wrapText="1"/>
    </xf>
    <xf numFmtId="0" fontId="24" fillId="0" borderId="1" xfId="25" applyFont="1" applyBorder="1" applyAlignment="1">
      <alignment vertical="top"/>
    </xf>
    <xf numFmtId="0" fontId="23" fillId="0" borderId="1" xfId="25" applyFont="1" applyBorder="1" applyAlignment="1">
      <alignment horizontal="left" vertical="top" wrapText="1"/>
    </xf>
    <xf numFmtId="3" fontId="22" fillId="0" borderId="1" xfId="25" applyNumberFormat="1" applyFont="1" applyBorder="1" applyAlignment="1">
      <alignment horizontal="center"/>
    </xf>
    <xf numFmtId="0" fontId="28" fillId="0" borderId="21" xfId="25" applyFont="1" applyBorder="1" applyAlignment="1">
      <alignment horizontal="left" vertical="center" wrapText="1" indent="1"/>
    </xf>
    <xf numFmtId="0" fontId="28" fillId="0" borderId="14" xfId="25" applyFont="1" applyBorder="1" applyAlignment="1">
      <alignment vertical="center" wrapText="1"/>
    </xf>
    <xf numFmtId="0" fontId="28" fillId="0" borderId="14" xfId="25" applyFont="1" applyBorder="1" applyAlignment="1">
      <alignment vertical="center"/>
    </xf>
    <xf numFmtId="0" fontId="24" fillId="0" borderId="13" xfId="11" applyFont="1" applyBorder="1" applyAlignment="1">
      <alignment horizontal="center" vertical="center"/>
    </xf>
    <xf numFmtId="0" fontId="24" fillId="0" borderId="13" xfId="2" applyFont="1" applyBorder="1" applyAlignment="1">
      <alignment horizontal="center" vertical="center"/>
    </xf>
    <xf numFmtId="0" fontId="24" fillId="0" borderId="13" xfId="11" applyFont="1" applyBorder="1" applyAlignment="1">
      <alignment horizontal="center" vertical="top"/>
    </xf>
    <xf numFmtId="0" fontId="24" fillId="0" borderId="29" xfId="88" applyFont="1" applyBorder="1" applyAlignment="1">
      <alignment horizontal="center" vertical="center"/>
    </xf>
    <xf numFmtId="0" fontId="24" fillId="0" borderId="13" xfId="88" applyFont="1" applyBorder="1" applyAlignment="1">
      <alignment horizontal="center" vertical="center"/>
    </xf>
    <xf numFmtId="4" fontId="25" fillId="0" borderId="1" xfId="88" applyNumberFormat="1" applyFont="1" applyBorder="1" applyAlignment="1">
      <alignment vertical="top" wrapText="1"/>
    </xf>
    <xf numFmtId="3" fontId="29" fillId="0" borderId="1" xfId="0" applyNumberFormat="1" applyFont="1" applyBorder="1" applyAlignment="1">
      <alignment horizontal="center" vertical="center"/>
    </xf>
    <xf numFmtId="37" fontId="24" fillId="0" borderId="1" xfId="0" applyNumberFormat="1" applyFont="1" applyBorder="1" applyAlignment="1">
      <alignment horizontal="center" vertical="center"/>
    </xf>
    <xf numFmtId="0" fontId="24" fillId="0" borderId="13" xfId="0" applyFont="1" applyBorder="1" applyAlignment="1">
      <alignment horizontal="center" vertical="center"/>
    </xf>
    <xf numFmtId="0" fontId="24" fillId="0" borderId="1" xfId="16" applyFont="1" applyBorder="1" applyAlignment="1">
      <alignment vertical="top" wrapText="1"/>
    </xf>
    <xf numFmtId="0" fontId="28" fillId="0" borderId="25" xfId="88" applyFont="1" applyBorder="1" applyAlignment="1">
      <alignment horizontal="right" vertical="center"/>
    </xf>
    <xf numFmtId="0" fontId="28" fillId="0" borderId="14" xfId="88" applyFont="1" applyBorder="1" applyAlignment="1">
      <alignment horizontal="left" vertical="center"/>
    </xf>
    <xf numFmtId="0" fontId="28" fillId="0" borderId="14" xfId="88" applyFont="1" applyBorder="1" applyAlignment="1">
      <alignment horizontal="center" vertical="center"/>
    </xf>
    <xf numFmtId="0" fontId="24" fillId="0" borderId="1" xfId="88" applyFont="1" applyBorder="1" applyAlignment="1">
      <alignment vertical="top"/>
    </xf>
    <xf numFmtId="3" fontId="24" fillId="0" borderId="1" xfId="2" applyNumberFormat="1" applyFont="1" applyBorder="1" applyAlignment="1">
      <alignment horizontal="center" vertical="center"/>
    </xf>
    <xf numFmtId="3" fontId="24" fillId="0" borderId="1" xfId="11" applyNumberFormat="1" applyFont="1" applyBorder="1" applyAlignment="1">
      <alignment horizontal="center" vertical="center"/>
    </xf>
    <xf numFmtId="0" fontId="28" fillId="0" borderId="25" xfId="88" applyFont="1" applyBorder="1" applyAlignment="1">
      <alignment horizontal="left" vertical="center" wrapText="1"/>
    </xf>
    <xf numFmtId="0" fontId="28" fillId="0" borderId="14" xfId="88" applyFont="1" applyBorder="1" applyAlignment="1">
      <alignment vertical="center" wrapText="1"/>
    </xf>
    <xf numFmtId="0" fontId="28" fillId="0" borderId="14" xfId="88" applyFont="1" applyBorder="1" applyAlignment="1">
      <alignment vertical="center"/>
    </xf>
    <xf numFmtId="0" fontId="25" fillId="0" borderId="1" xfId="2" applyFont="1" applyBorder="1" applyAlignment="1">
      <alignment vertical="top" wrapText="1"/>
    </xf>
    <xf numFmtId="0" fontId="24" fillId="0" borderId="19" xfId="80" applyNumberFormat="1" applyFont="1" applyFill="1" applyBorder="1" applyAlignment="1" applyProtection="1">
      <alignment horizontal="center" vertical="center"/>
    </xf>
    <xf numFmtId="0" fontId="24" fillId="0" borderId="18" xfId="80" applyNumberFormat="1" applyFont="1" applyFill="1" applyBorder="1" applyAlignment="1" applyProtection="1">
      <alignment horizontal="center" vertical="center"/>
    </xf>
    <xf numFmtId="0" fontId="24" fillId="0" borderId="29" xfId="11" applyFont="1" applyBorder="1" applyAlignment="1">
      <alignment horizontal="center" vertical="center"/>
    </xf>
    <xf numFmtId="0" fontId="24" fillId="0" borderId="29" xfId="2" applyFont="1" applyBorder="1" applyAlignment="1">
      <alignment horizontal="center" vertical="center"/>
    </xf>
    <xf numFmtId="0" fontId="24" fillId="0" borderId="29" xfId="2" applyFont="1" applyBorder="1" applyAlignment="1">
      <alignment horizontal="center" vertical="top"/>
    </xf>
    <xf numFmtId="0" fontId="24" fillId="0" borderId="29" xfId="11" applyFont="1" applyBorder="1" applyAlignment="1">
      <alignment horizontal="center" vertical="top"/>
    </xf>
    <xf numFmtId="3" fontId="24" fillId="0" borderId="1" xfId="0" applyNumberFormat="1" applyFont="1" applyBorder="1" applyAlignment="1">
      <alignment horizontal="center"/>
    </xf>
    <xf numFmtId="3" fontId="24" fillId="0" borderId="1" xfId="12" applyNumberFormat="1" applyFont="1" applyBorder="1" applyAlignment="1">
      <alignment horizontal="center"/>
    </xf>
    <xf numFmtId="0" fontId="24" fillId="0" borderId="29" xfId="25" quotePrefix="1" applyFont="1" applyBorder="1" applyAlignment="1">
      <alignment horizontal="center" vertical="top"/>
    </xf>
    <xf numFmtId="3" fontId="24" fillId="0" borderId="18" xfId="0" applyNumberFormat="1" applyFont="1" applyBorder="1" applyAlignment="1">
      <alignment horizontal="center"/>
    </xf>
    <xf numFmtId="0" fontId="26" fillId="0" borderId="0" xfId="133" applyFont="1"/>
    <xf numFmtId="0" fontId="33" fillId="0" borderId="0" xfId="133" applyFont="1" applyAlignment="1">
      <alignment horizontal="center"/>
    </xf>
    <xf numFmtId="0" fontId="26" fillId="0" borderId="0" xfId="133" applyFont="1" applyAlignment="1">
      <alignment horizontal="center"/>
    </xf>
    <xf numFmtId="0" fontId="27" fillId="0" borderId="0" xfId="133" applyFont="1"/>
    <xf numFmtId="0" fontId="49" fillId="0" borderId="0" xfId="133" applyFont="1" applyAlignment="1">
      <alignment vertical="center"/>
    </xf>
    <xf numFmtId="0" fontId="49" fillId="0" borderId="0" xfId="133" applyFont="1"/>
    <xf numFmtId="0" fontId="63" fillId="0" borderId="0" xfId="0" applyFont="1"/>
    <xf numFmtId="0" fontId="30" fillId="0" borderId="0" xfId="133" applyFont="1" applyAlignment="1">
      <alignment horizontal="center"/>
    </xf>
    <xf numFmtId="0" fontId="26" fillId="0" borderId="40" xfId="133" applyFont="1" applyBorder="1" applyAlignment="1">
      <alignment horizontal="center" wrapText="1"/>
    </xf>
    <xf numFmtId="0" fontId="26" fillId="0" borderId="8" xfId="133" applyFont="1" applyBorder="1"/>
    <xf numFmtId="0" fontId="26" fillId="0" borderId="41" xfId="133" applyFont="1" applyBorder="1" applyAlignment="1">
      <alignment horizontal="center" wrapText="1"/>
    </xf>
    <xf numFmtId="0" fontId="26" fillId="0" borderId="41" xfId="133" applyFont="1" applyBorder="1" applyAlignment="1">
      <alignment vertical="center"/>
    </xf>
    <xf numFmtId="0" fontId="24" fillId="0" borderId="41" xfId="2" applyFont="1" applyBorder="1" applyAlignment="1">
      <alignment vertical="top"/>
    </xf>
    <xf numFmtId="0" fontId="26" fillId="0" borderId="41" xfId="0" applyFont="1" applyBorder="1" applyAlignment="1">
      <alignment horizontal="center" vertical="center"/>
    </xf>
    <xf numFmtId="0" fontId="26" fillId="0" borderId="0" xfId="133" applyFont="1" applyAlignment="1">
      <alignment vertical="center"/>
    </xf>
    <xf numFmtId="0" fontId="24" fillId="0" borderId="41" xfId="2" applyFont="1" applyBorder="1"/>
    <xf numFmtId="0" fontId="26" fillId="0" borderId="40" xfId="133" applyFont="1" applyBorder="1"/>
    <xf numFmtId="0" fontId="26" fillId="0" borderId="18" xfId="133" applyFont="1" applyBorder="1"/>
    <xf numFmtId="0" fontId="26" fillId="0" borderId="42" xfId="133" applyFont="1" applyBorder="1" applyAlignment="1">
      <alignment vertical="center"/>
    </xf>
    <xf numFmtId="0" fontId="26" fillId="0" borderId="40" xfId="133" applyFont="1" applyBorder="1" applyAlignment="1">
      <alignment vertical="center"/>
    </xf>
    <xf numFmtId="0" fontId="26" fillId="0" borderId="8" xfId="133" applyFont="1" applyBorder="1" applyAlignment="1">
      <alignment vertical="center"/>
    </xf>
    <xf numFmtId="0" fontId="24" fillId="0" borderId="41" xfId="2" applyFont="1" applyBorder="1" applyAlignment="1">
      <alignment vertical="center"/>
    </xf>
    <xf numFmtId="0" fontId="20" fillId="0" borderId="0" xfId="7" applyFont="1"/>
    <xf numFmtId="0" fontId="21" fillId="0" borderId="14" xfId="5" applyFont="1" applyBorder="1" applyAlignment="1">
      <alignment horizontal="center" wrapText="1"/>
    </xf>
    <xf numFmtId="0" fontId="20" fillId="0" borderId="0" xfId="7" applyFont="1" applyAlignment="1">
      <alignment horizontal="center"/>
    </xf>
    <xf numFmtId="0" fontId="22" fillId="0" borderId="28" xfId="7" applyFont="1" applyBorder="1" applyAlignment="1">
      <alignment horizontal="center" vertical="top"/>
    </xf>
    <xf numFmtId="0" fontId="23" fillId="0" borderId="9" xfId="7" applyFont="1" applyBorder="1" applyAlignment="1">
      <alignment horizontal="left" vertical="top" wrapText="1"/>
    </xf>
    <xf numFmtId="3" fontId="22" fillId="0" borderId="9" xfId="7" applyNumberFormat="1" applyFont="1" applyBorder="1" applyAlignment="1">
      <alignment horizontal="center"/>
    </xf>
    <xf numFmtId="0" fontId="22" fillId="0" borderId="29" xfId="7" applyFont="1" applyBorder="1" applyAlignment="1">
      <alignment horizontal="center" vertical="top"/>
    </xf>
    <xf numFmtId="0" fontId="25" fillId="0" borderId="1" xfId="0" applyFont="1" applyBorder="1" applyAlignment="1">
      <alignment horizontal="left" vertical="top" wrapText="1"/>
    </xf>
    <xf numFmtId="3" fontId="22" fillId="0" borderId="1" xfId="7" applyNumberFormat="1" applyFont="1" applyBorder="1" applyAlignment="1">
      <alignment horizontal="center"/>
    </xf>
    <xf numFmtId="0" fontId="23" fillId="0" borderId="1" xfId="7" applyFont="1" applyBorder="1" applyAlignment="1">
      <alignment horizontal="left" vertical="top" wrapText="1"/>
    </xf>
    <xf numFmtId="3" fontId="17" fillId="0" borderId="18" xfId="8" applyNumberFormat="1" applyFont="1" applyBorder="1" applyAlignment="1">
      <alignment horizontal="center" vertical="center"/>
    </xf>
    <xf numFmtId="0" fontId="26" fillId="0" borderId="29" xfId="9" applyBorder="1" applyAlignment="1">
      <alignment horizontal="center" vertical="top"/>
    </xf>
    <xf numFmtId="0" fontId="27" fillId="0" borderId="1" xfId="9" applyFont="1" applyBorder="1" applyAlignment="1">
      <alignment vertical="top" wrapText="1"/>
    </xf>
    <xf numFmtId="3" fontId="26" fillId="0" borderId="18" xfId="9" applyNumberFormat="1" applyBorder="1" applyAlignment="1">
      <alignment horizontal="center"/>
    </xf>
    <xf numFmtId="0" fontId="26" fillId="0" borderId="18" xfId="9" applyBorder="1" applyAlignment="1">
      <alignment horizontal="center"/>
    </xf>
    <xf numFmtId="0" fontId="26" fillId="0" borderId="1" xfId="9" applyBorder="1" applyAlignment="1">
      <alignment vertical="top" wrapText="1"/>
    </xf>
    <xf numFmtId="0" fontId="30" fillId="0" borderId="1" xfId="9" applyFont="1" applyBorder="1" applyAlignment="1">
      <alignment vertical="top" wrapText="1"/>
    </xf>
    <xf numFmtId="166" fontId="26" fillId="0" borderId="18" xfId="0" applyNumberFormat="1" applyFont="1" applyBorder="1" applyAlignment="1">
      <alignment horizontal="left" vertical="top"/>
    </xf>
    <xf numFmtId="0" fontId="24" fillId="0" borderId="0" xfId="3" applyFont="1" applyAlignment="1">
      <alignment vertical="center"/>
    </xf>
    <xf numFmtId="0" fontId="24" fillId="0" borderId="18" xfId="0" applyFont="1" applyBorder="1" applyAlignment="1">
      <alignment horizontal="left" vertical="top"/>
    </xf>
    <xf numFmtId="0" fontId="26" fillId="0" borderId="18" xfId="0" applyFont="1" applyBorder="1" applyAlignment="1">
      <alignment horizontal="left" vertical="top"/>
    </xf>
    <xf numFmtId="0" fontId="28" fillId="0" borderId="21" xfId="7" applyFont="1" applyBorder="1" applyAlignment="1">
      <alignment horizontal="right" vertical="center"/>
    </xf>
    <xf numFmtId="0" fontId="28" fillId="0" borderId="14" xfId="7" applyFont="1" applyBorder="1" applyAlignment="1">
      <alignment horizontal="left" vertical="center"/>
    </xf>
    <xf numFmtId="0" fontId="28" fillId="0" borderId="14" xfId="7" applyFont="1" applyBorder="1" applyAlignment="1">
      <alignment horizontal="center" vertical="center"/>
    </xf>
    <xf numFmtId="0" fontId="28" fillId="0" borderId="19" xfId="7" applyFont="1" applyBorder="1" applyAlignment="1">
      <alignment horizontal="center" vertical="center"/>
    </xf>
    <xf numFmtId="0" fontId="29" fillId="0" borderId="1" xfId="9" applyFont="1" applyBorder="1" applyAlignment="1">
      <alignment horizontal="left" vertical="top" wrapText="1"/>
    </xf>
    <xf numFmtId="0" fontId="24" fillId="0" borderId="1" xfId="9" applyFont="1" applyBorder="1" applyAlignment="1">
      <alignment horizontal="left" vertical="top" wrapText="1"/>
    </xf>
    <xf numFmtId="0" fontId="26" fillId="0" borderId="3" xfId="9" applyBorder="1" applyAlignment="1">
      <alignment vertical="top" wrapText="1"/>
    </xf>
    <xf numFmtId="0" fontId="48" fillId="0" borderId="1" xfId="0" applyFont="1" applyBorder="1" applyAlignment="1">
      <alignment horizontal="left" vertical="center" wrapText="1"/>
    </xf>
    <xf numFmtId="0" fontId="26" fillId="0" borderId="1" xfId="9" applyBorder="1" applyAlignment="1">
      <alignment horizontal="center"/>
    </xf>
    <xf numFmtId="0" fontId="49" fillId="0" borderId="1" xfId="0" applyFont="1" applyBorder="1" applyAlignment="1">
      <alignment vertical="top" wrapText="1"/>
    </xf>
    <xf numFmtId="0" fontId="28" fillId="0" borderId="13" xfId="7" applyFont="1" applyBorder="1" applyAlignment="1">
      <alignment horizontal="right" vertical="center"/>
    </xf>
    <xf numFmtId="0" fontId="28" fillId="0" borderId="1" xfId="7" applyFont="1" applyBorder="1" applyAlignment="1">
      <alignment horizontal="left" vertical="center"/>
    </xf>
    <xf numFmtId="0" fontId="28" fillId="0" borderId="18" xfId="7" applyFont="1" applyBorder="1" applyAlignment="1">
      <alignment horizontal="center" vertical="center"/>
    </xf>
    <xf numFmtId="0" fontId="26" fillId="0" borderId="13" xfId="9" applyBorder="1" applyAlignment="1">
      <alignment horizontal="center" vertical="top"/>
    </xf>
    <xf numFmtId="0" fontId="22" fillId="0" borderId="13" xfId="0" applyFont="1" applyBorder="1" applyAlignment="1">
      <alignment horizontal="center" vertical="top"/>
    </xf>
    <xf numFmtId="0" fontId="29" fillId="0" borderId="1" xfId="9" applyFont="1" applyBorder="1" applyAlignment="1">
      <alignment vertical="top" wrapText="1"/>
    </xf>
    <xf numFmtId="0" fontId="26" fillId="0" borderId="18" xfId="9" applyBorder="1" applyAlignment="1">
      <alignment horizontal="center" vertical="center"/>
    </xf>
    <xf numFmtId="0" fontId="30" fillId="0" borderId="3" xfId="9" applyFont="1" applyBorder="1" applyAlignment="1">
      <alignment vertical="top" wrapText="1"/>
    </xf>
    <xf numFmtId="0" fontId="29" fillId="0" borderId="3" xfId="9" applyFont="1" applyBorder="1" applyAlignment="1">
      <alignment vertical="top" wrapText="1"/>
    </xf>
    <xf numFmtId="0" fontId="24" fillId="0" borderId="1" xfId="7" applyFont="1" applyBorder="1" applyAlignment="1">
      <alignment vertical="top"/>
    </xf>
    <xf numFmtId="0" fontId="28" fillId="0" borderId="0" xfId="7" applyFont="1" applyAlignment="1">
      <alignment horizontal="right" vertical="center"/>
    </xf>
    <xf numFmtId="0" fontId="28" fillId="0" borderId="21" xfId="7" applyFont="1" applyBorder="1" applyAlignment="1">
      <alignment horizontal="left" vertical="center" wrapText="1" indent="1"/>
    </xf>
    <xf numFmtId="0" fontId="28" fillId="0" borderId="14" xfId="7" applyFont="1" applyBorder="1" applyAlignment="1">
      <alignment vertical="center" wrapText="1"/>
    </xf>
    <xf numFmtId="0" fontId="28" fillId="0" borderId="14" xfId="7" applyFont="1" applyBorder="1" applyAlignment="1">
      <alignment vertical="center"/>
    </xf>
    <xf numFmtId="0" fontId="23" fillId="0" borderId="9" xfId="55" applyFont="1" applyBorder="1" applyAlignment="1">
      <alignment horizontal="left" vertical="top" wrapText="1"/>
    </xf>
    <xf numFmtId="3" fontId="22" fillId="0" borderId="9" xfId="55" applyNumberFormat="1" applyFont="1" applyBorder="1" applyAlignment="1">
      <alignment horizontal="center"/>
    </xf>
    <xf numFmtId="4" fontId="25" fillId="0" borderId="1" xfId="55" applyNumberFormat="1" applyFont="1" applyBorder="1" applyAlignment="1">
      <alignment vertical="top" wrapText="1"/>
    </xf>
    <xf numFmtId="0" fontId="24" fillId="0" borderId="1" xfId="55" applyFont="1" applyBorder="1" applyAlignment="1">
      <alignment horizontal="left" vertical="top" wrapText="1"/>
    </xf>
    <xf numFmtId="0" fontId="24" fillId="0" borderId="3" xfId="0" applyFont="1" applyBorder="1" applyAlignment="1">
      <alignment horizontal="left" vertical="top" wrapText="1"/>
    </xf>
    <xf numFmtId="3" fontId="24" fillId="0" borderId="18" xfId="2" applyNumberFormat="1" applyFont="1" applyBorder="1" applyAlignment="1">
      <alignment horizontal="center" vertical="center"/>
    </xf>
    <xf numFmtId="0" fontId="29" fillId="0" borderId="3" xfId="2" applyFont="1" applyBorder="1" applyAlignment="1">
      <alignment horizontal="left" vertical="top" wrapText="1"/>
    </xf>
    <xf numFmtId="0" fontId="24" fillId="0" borderId="3" xfId="2" applyFont="1" applyBorder="1" applyAlignment="1">
      <alignment horizontal="left" vertical="top" wrapText="1"/>
    </xf>
    <xf numFmtId="0" fontId="28" fillId="0" borderId="14" xfId="55" applyFont="1" applyBorder="1" applyAlignment="1">
      <alignment horizontal="left" vertical="center"/>
    </xf>
    <xf numFmtId="0" fontId="28" fillId="0" borderId="14" xfId="55" applyFont="1" applyBorder="1" applyAlignment="1">
      <alignment horizontal="center" vertical="center"/>
    </xf>
    <xf numFmtId="0" fontId="28" fillId="0" borderId="0" xfId="55" applyFont="1" applyAlignment="1">
      <alignment horizontal="right" vertical="center"/>
    </xf>
    <xf numFmtId="0" fontId="28" fillId="0" borderId="1" xfId="55" applyFont="1" applyBorder="1" applyAlignment="1">
      <alignment horizontal="left" vertical="center"/>
    </xf>
    <xf numFmtId="0" fontId="28" fillId="0" borderId="1" xfId="55" applyFont="1" applyBorder="1" applyAlignment="1">
      <alignment horizontal="center" vertical="center"/>
    </xf>
    <xf numFmtId="0" fontId="24" fillId="0" borderId="1" xfId="2" applyFont="1" applyBorder="1" applyAlignment="1">
      <alignment horizontal="center" vertical="top"/>
    </xf>
    <xf numFmtId="0" fontId="24" fillId="0" borderId="1" xfId="55" applyFont="1" applyBorder="1" applyAlignment="1">
      <alignment vertical="top"/>
    </xf>
    <xf numFmtId="0" fontId="28" fillId="0" borderId="21" xfId="55" applyFont="1" applyBorder="1" applyAlignment="1">
      <alignment horizontal="left" vertical="center" wrapText="1" indent="1"/>
    </xf>
    <xf numFmtId="0" fontId="28" fillId="0" borderId="14" xfId="55" applyFont="1" applyBorder="1" applyAlignment="1">
      <alignment vertical="center" wrapText="1"/>
    </xf>
    <xf numFmtId="0" fontId="28" fillId="0" borderId="14" xfId="55" applyFont="1" applyBorder="1" applyAlignment="1">
      <alignment vertical="center"/>
    </xf>
    <xf numFmtId="0" fontId="24" fillId="0" borderId="28" xfId="55" applyFont="1" applyBorder="1" applyAlignment="1">
      <alignment horizontal="center" vertical="top"/>
    </xf>
    <xf numFmtId="0" fontId="24" fillId="0" borderId="29" xfId="55" applyFont="1" applyBorder="1" applyAlignment="1">
      <alignment horizontal="center" vertical="top"/>
    </xf>
    <xf numFmtId="0" fontId="24" fillId="0" borderId="29" xfId="55" quotePrefix="1" applyFont="1" applyBorder="1" applyAlignment="1">
      <alignment horizontal="center" vertical="center"/>
    </xf>
    <xf numFmtId="0" fontId="24" fillId="0" borderId="29" xfId="36" applyFont="1" applyBorder="1" applyAlignment="1">
      <alignment horizontal="center" vertical="top"/>
    </xf>
    <xf numFmtId="0" fontId="24" fillId="0" borderId="0" xfId="16" applyFont="1" applyAlignment="1">
      <alignment vertical="top" wrapText="1"/>
    </xf>
    <xf numFmtId="0" fontId="28" fillId="0" borderId="21" xfId="55" applyFont="1" applyBorder="1" applyAlignment="1">
      <alignment horizontal="right" vertical="center"/>
    </xf>
    <xf numFmtId="0" fontId="28" fillId="0" borderId="29" xfId="55" applyFont="1" applyBorder="1" applyAlignment="1">
      <alignment horizontal="right" vertical="center"/>
    </xf>
    <xf numFmtId="0" fontId="24" fillId="0" borderId="29" xfId="55" quotePrefix="1" applyFont="1" applyBorder="1" applyAlignment="1">
      <alignment horizontal="center" vertical="top"/>
    </xf>
    <xf numFmtId="3" fontId="24" fillId="0" borderId="18" xfId="0" applyNumberFormat="1" applyFont="1" applyBorder="1" applyAlignment="1">
      <alignment horizontal="center" vertical="top"/>
    </xf>
    <xf numFmtId="0" fontId="24" fillId="0" borderId="18" xfId="0" applyFont="1" applyBorder="1" applyAlignment="1">
      <alignment horizontal="center" vertical="top"/>
    </xf>
    <xf numFmtId="0" fontId="24" fillId="0" borderId="0" xfId="12" applyFont="1" applyAlignment="1">
      <alignment vertical="top"/>
    </xf>
    <xf numFmtId="4" fontId="25" fillId="0" borderId="1" xfId="55" applyNumberFormat="1" applyFont="1" applyBorder="1" applyAlignment="1">
      <alignment wrapText="1"/>
    </xf>
    <xf numFmtId="0" fontId="24" fillId="0" borderId="3" xfId="0" applyFont="1" applyBorder="1" applyAlignment="1">
      <alignment horizontal="left" wrapText="1"/>
    </xf>
    <xf numFmtId="0" fontId="29" fillId="0" borderId="3" xfId="0" applyFont="1" applyBorder="1" applyAlignment="1">
      <alignment horizontal="left" wrapText="1"/>
    </xf>
    <xf numFmtId="0" fontId="22" fillId="0" borderId="28" xfId="15" applyFont="1" applyBorder="1" applyAlignment="1">
      <alignment horizontal="center" vertical="top"/>
    </xf>
    <xf numFmtId="0" fontId="23" fillId="0" borderId="9" xfId="15" applyFont="1" applyBorder="1" applyAlignment="1">
      <alignment horizontal="left" vertical="top" wrapText="1"/>
    </xf>
    <xf numFmtId="3" fontId="22" fillId="0" borderId="9" xfId="15" applyNumberFormat="1" applyFont="1" applyBorder="1" applyAlignment="1">
      <alignment horizontal="center"/>
    </xf>
    <xf numFmtId="0" fontId="25" fillId="0" borderId="1" xfId="11" applyFont="1" applyBorder="1" applyAlignment="1">
      <alignment vertical="center"/>
    </xf>
    <xf numFmtId="0" fontId="27" fillId="0" borderId="3" xfId="65" applyFont="1" applyBorder="1" applyAlignment="1">
      <alignment vertical="top" wrapText="1"/>
    </xf>
    <xf numFmtId="3" fontId="26" fillId="0" borderId="18" xfId="65" applyNumberFormat="1" applyBorder="1" applyAlignment="1">
      <alignment horizontal="center"/>
    </xf>
    <xf numFmtId="0" fontId="26" fillId="0" borderId="18" xfId="16" applyFont="1" applyBorder="1" applyAlignment="1">
      <alignment horizontal="center" vertical="center"/>
    </xf>
    <xf numFmtId="0" fontId="26" fillId="0" borderId="3" xfId="65" applyBorder="1" applyAlignment="1">
      <alignment vertical="top" wrapText="1"/>
    </xf>
    <xf numFmtId="0" fontId="26" fillId="0" borderId="18" xfId="16" applyFont="1" applyBorder="1" applyAlignment="1">
      <alignment horizontal="center"/>
    </xf>
    <xf numFmtId="0" fontId="24" fillId="0" borderId="13" xfId="55" applyFont="1" applyBorder="1" applyAlignment="1">
      <alignment horizontal="center" vertical="center"/>
    </xf>
    <xf numFmtId="0" fontId="24" fillId="0" borderId="1" xfId="55" applyFont="1" applyBorder="1" applyAlignment="1">
      <alignment horizontal="left" vertical="center" wrapText="1"/>
    </xf>
    <xf numFmtId="0" fontId="27" fillId="0" borderId="1" xfId="65" applyFont="1" applyBorder="1" applyAlignment="1">
      <alignment vertical="top" wrapText="1"/>
    </xf>
    <xf numFmtId="0" fontId="24" fillId="0" borderId="13" xfId="55" quotePrefix="1" applyFont="1" applyBorder="1" applyAlignment="1">
      <alignment horizontal="center" vertical="center"/>
    </xf>
    <xf numFmtId="0" fontId="26" fillId="0" borderId="1" xfId="65" applyBorder="1" applyAlignment="1">
      <alignment vertical="top" wrapText="1"/>
    </xf>
    <xf numFmtId="0" fontId="26" fillId="0" borderId="1" xfId="16" applyFont="1" applyBorder="1" applyAlignment="1">
      <alignment horizontal="center" vertical="center"/>
    </xf>
    <xf numFmtId="0" fontId="24" fillId="0" borderId="29" xfId="55" applyFont="1" applyBorder="1" applyAlignment="1">
      <alignment horizontal="center" vertical="center"/>
    </xf>
    <xf numFmtId="0" fontId="29" fillId="0" borderId="3" xfId="55" applyFont="1" applyBorder="1" applyAlignment="1">
      <alignment horizontal="left" vertical="center" wrapText="1"/>
    </xf>
    <xf numFmtId="0" fontId="26" fillId="0" borderId="18" xfId="65" applyBorder="1" applyAlignment="1">
      <alignment horizontal="center"/>
    </xf>
    <xf numFmtId="0" fontId="28" fillId="0" borderId="19" xfId="55" applyFont="1" applyBorder="1" applyAlignment="1">
      <alignment horizontal="center" vertical="center"/>
    </xf>
    <xf numFmtId="0" fontId="26" fillId="0" borderId="13" xfId="55" applyFont="1" applyBorder="1" applyAlignment="1">
      <alignment horizontal="center" vertical="center"/>
    </xf>
    <xf numFmtId="0" fontId="26" fillId="0" borderId="1" xfId="55" applyFont="1" applyBorder="1" applyAlignment="1">
      <alignment horizontal="left" vertical="center" wrapText="1"/>
    </xf>
    <xf numFmtId="3" fontId="26" fillId="0" borderId="1" xfId="0" applyNumberFormat="1" applyFont="1" applyBorder="1" applyAlignment="1">
      <alignment horizontal="center" vertical="center"/>
    </xf>
    <xf numFmtId="3" fontId="26" fillId="0" borderId="18" xfId="12" applyNumberFormat="1" applyFont="1" applyBorder="1" applyAlignment="1">
      <alignment horizontal="center" vertical="center"/>
    </xf>
    <xf numFmtId="0" fontId="26" fillId="0" borderId="13" xfId="15" quotePrefix="1" applyFont="1" applyBorder="1" applyAlignment="1">
      <alignment horizontal="center" vertical="center"/>
    </xf>
    <xf numFmtId="0" fontId="30" fillId="0" borderId="1" xfId="17" applyFont="1" applyBorder="1" applyAlignment="1">
      <alignment horizontal="left" vertical="top" wrapText="1"/>
    </xf>
    <xf numFmtId="3" fontId="26" fillId="0" borderId="1" xfId="0" applyNumberFormat="1" applyFont="1" applyBorder="1" applyAlignment="1">
      <alignment horizontal="center" vertical="center" wrapText="1"/>
    </xf>
    <xf numFmtId="0" fontId="26" fillId="0" borderId="29" xfId="15" quotePrefix="1" applyFont="1" applyBorder="1" applyAlignment="1">
      <alignment horizontal="center" vertical="center"/>
    </xf>
    <xf numFmtId="0" fontId="26" fillId="0" borderId="29" xfId="11" applyFont="1" applyBorder="1" applyAlignment="1">
      <alignment horizontal="center" vertical="center"/>
    </xf>
    <xf numFmtId="0" fontId="27" fillId="0" borderId="3" xfId="2" applyFont="1" applyBorder="1" applyAlignment="1">
      <alignment horizontal="left" vertical="top" wrapText="1"/>
    </xf>
    <xf numFmtId="166" fontId="26" fillId="0" borderId="18" xfId="0" applyNumberFormat="1" applyFont="1" applyBorder="1" applyAlignment="1">
      <alignment horizontal="center" vertical="center" wrapText="1"/>
    </xf>
    <xf numFmtId="0" fontId="26" fillId="0" borderId="3" xfId="2" applyFont="1" applyBorder="1" applyAlignment="1">
      <alignment horizontal="left" vertical="top" wrapText="1"/>
    </xf>
    <xf numFmtId="3" fontId="26" fillId="0" borderId="18" xfId="2" applyNumberFormat="1" applyFont="1" applyBorder="1" applyAlignment="1">
      <alignment horizontal="center" vertical="center" wrapText="1"/>
    </xf>
    <xf numFmtId="0" fontId="26" fillId="0" borderId="18" xfId="17" applyFont="1" applyBorder="1" applyAlignment="1">
      <alignment horizontal="center" vertical="center"/>
    </xf>
    <xf numFmtId="0" fontId="30" fillId="0" borderId="3" xfId="17" applyFont="1" applyBorder="1" applyAlignment="1">
      <alignment horizontal="left" vertical="top" wrapText="1"/>
    </xf>
    <xf numFmtId="0" fontId="29" fillId="0" borderId="0" xfId="17" applyFont="1" applyAlignment="1">
      <alignment vertical="top" wrapText="1"/>
    </xf>
    <xf numFmtId="0" fontId="24" fillId="0" borderId="0" xfId="17" applyFont="1" applyAlignment="1">
      <alignment vertical="top" wrapText="1"/>
    </xf>
    <xf numFmtId="3" fontId="24" fillId="0" borderId="18" xfId="3" applyNumberFormat="1" applyFont="1" applyBorder="1" applyAlignment="1">
      <alignment horizontal="center"/>
    </xf>
    <xf numFmtId="0" fontId="24" fillId="0" borderId="18" xfId="3" applyFont="1" applyBorder="1" applyAlignment="1">
      <alignment horizontal="center"/>
    </xf>
    <xf numFmtId="0" fontId="26" fillId="0" borderId="18" xfId="0" applyFont="1" applyBorder="1" applyAlignment="1">
      <alignment horizontal="center" vertical="center"/>
    </xf>
    <xf numFmtId="0" fontId="24" fillId="0" borderId="1" xfId="15" applyFont="1" applyBorder="1" applyAlignment="1">
      <alignment vertical="top"/>
    </xf>
    <xf numFmtId="0" fontId="28" fillId="0" borderId="21" xfId="15" applyFont="1" applyBorder="1" applyAlignment="1">
      <alignment horizontal="right" vertical="center"/>
    </xf>
    <xf numFmtId="0" fontId="28" fillId="0" borderId="14" xfId="15" applyFont="1" applyBorder="1" applyAlignment="1">
      <alignment horizontal="left" vertical="center"/>
    </xf>
    <xf numFmtId="0" fontId="28" fillId="0" borderId="14" xfId="15" applyFont="1" applyBorder="1" applyAlignment="1">
      <alignment horizontal="center" vertical="center"/>
    </xf>
    <xf numFmtId="0" fontId="28" fillId="0" borderId="0" xfId="15" applyFont="1" applyAlignment="1">
      <alignment horizontal="right" vertical="center"/>
    </xf>
    <xf numFmtId="0" fontId="22" fillId="0" borderId="29" xfId="15" applyFont="1" applyBorder="1" applyAlignment="1">
      <alignment horizontal="center" vertical="top"/>
    </xf>
    <xf numFmtId="0" fontId="23" fillId="0" borderId="1" xfId="15" applyFont="1" applyBorder="1" applyAlignment="1">
      <alignment horizontal="left" vertical="top" wrapText="1"/>
    </xf>
    <xf numFmtId="3" fontId="22" fillId="0" borderId="1" xfId="15" applyNumberFormat="1" applyFont="1" applyBorder="1" applyAlignment="1">
      <alignment horizontal="center"/>
    </xf>
    <xf numFmtId="0" fontId="28" fillId="0" borderId="21" xfId="15" applyFont="1" applyBorder="1" applyAlignment="1">
      <alignment horizontal="left" vertical="center" wrapText="1" indent="1"/>
    </xf>
    <xf numFmtId="0" fontId="28" fillId="0" borderId="14" xfId="15" applyFont="1" applyBorder="1" applyAlignment="1">
      <alignment vertical="center" wrapText="1"/>
    </xf>
    <xf numFmtId="0" fontId="28" fillId="0" borderId="14" xfId="15" applyFont="1" applyBorder="1" applyAlignment="1">
      <alignment vertical="center"/>
    </xf>
    <xf numFmtId="0" fontId="26" fillId="0" borderId="3" xfId="17" applyFont="1" applyBorder="1" applyAlignment="1">
      <alignment horizontal="left" vertical="top"/>
    </xf>
    <xf numFmtId="0" fontId="23" fillId="0" borderId="1" xfId="20" applyFont="1" applyBorder="1" applyAlignment="1">
      <alignment horizontal="left" vertical="top" wrapText="1"/>
    </xf>
    <xf numFmtId="3" fontId="22" fillId="0" borderId="1" xfId="20" applyNumberFormat="1" applyFont="1" applyBorder="1" applyAlignment="1">
      <alignment horizontal="center"/>
    </xf>
    <xf numFmtId="4" fontId="25" fillId="0" borderId="1" xfId="20" applyNumberFormat="1" applyFont="1" applyBorder="1" applyAlignment="1">
      <alignment vertical="top" wrapText="1"/>
    </xf>
    <xf numFmtId="0" fontId="24" fillId="0" borderId="1" xfId="20" applyFont="1" applyBorder="1" applyAlignment="1">
      <alignment horizontal="left" vertical="top" wrapText="1"/>
    </xf>
    <xf numFmtId="0" fontId="27" fillId="0" borderId="3" xfId="0" applyFont="1" applyBorder="1" applyAlignment="1">
      <alignment horizontal="left" vertical="top" wrapText="1"/>
    </xf>
    <xf numFmtId="0" fontId="24" fillId="0" borderId="18" xfId="2" applyFont="1" applyBorder="1" applyAlignment="1">
      <alignment horizontal="center" vertical="center"/>
    </xf>
    <xf numFmtId="0" fontId="28" fillId="0" borderId="14" xfId="20" applyFont="1" applyBorder="1" applyAlignment="1">
      <alignment horizontal="left" vertical="center"/>
    </xf>
    <xf numFmtId="0" fontId="28" fillId="0" borderId="14" xfId="20" applyFont="1" applyBorder="1" applyAlignment="1">
      <alignment horizontal="center" vertical="center"/>
    </xf>
    <xf numFmtId="0" fontId="28" fillId="0" borderId="0" xfId="20" applyFont="1" applyAlignment="1">
      <alignment horizontal="right" vertical="center"/>
    </xf>
    <xf numFmtId="0" fontId="24" fillId="0" borderId="1" xfId="20" applyFont="1" applyBorder="1" applyAlignment="1">
      <alignment vertical="top"/>
    </xf>
    <xf numFmtId="0" fontId="28" fillId="0" borderId="21" xfId="20" applyFont="1" applyBorder="1" applyAlignment="1">
      <alignment horizontal="left" vertical="center" wrapText="1" indent="1"/>
    </xf>
    <xf numFmtId="0" fontId="28" fillId="0" borderId="14" xfId="20" applyFont="1" applyBorder="1" applyAlignment="1">
      <alignment vertical="center" wrapText="1"/>
    </xf>
    <xf numFmtId="0" fontId="28" fillId="0" borderId="14" xfId="20" applyFont="1" applyBorder="1" applyAlignment="1">
      <alignment vertical="center"/>
    </xf>
    <xf numFmtId="0" fontId="22" fillId="0" borderId="29" xfId="20" applyFont="1" applyBorder="1" applyAlignment="1">
      <alignment horizontal="center" vertical="top"/>
    </xf>
    <xf numFmtId="0" fontId="24" fillId="0" borderId="29" xfId="20" applyFont="1" applyBorder="1" applyAlignment="1">
      <alignment horizontal="center" vertical="top"/>
    </xf>
    <xf numFmtId="0" fontId="24" fillId="0" borderId="29" xfId="20" quotePrefix="1" applyFont="1" applyBorder="1" applyAlignment="1">
      <alignment horizontal="center" vertical="center"/>
    </xf>
    <xf numFmtId="0" fontId="24" fillId="0" borderId="29" xfId="20" applyFont="1" applyBorder="1" applyAlignment="1">
      <alignment horizontal="center" vertical="center"/>
    </xf>
    <xf numFmtId="0" fontId="28" fillId="0" borderId="21" xfId="20" applyFont="1" applyBorder="1" applyAlignment="1">
      <alignment horizontal="right" vertical="center"/>
    </xf>
    <xf numFmtId="0" fontId="24" fillId="0" borderId="29" xfId="20" quotePrefix="1" applyFont="1" applyBorder="1" applyAlignment="1">
      <alignment horizontal="center" vertical="top"/>
    </xf>
    <xf numFmtId="0" fontId="27" fillId="0" borderId="3" xfId="22" applyFont="1" applyBorder="1" applyAlignment="1">
      <alignment vertical="top" wrapText="1"/>
    </xf>
    <xf numFmtId="166" fontId="24" fillId="0" borderId="1" xfId="0" applyNumberFormat="1" applyFont="1" applyBorder="1" applyAlignment="1">
      <alignment horizontal="center" vertical="center"/>
    </xf>
    <xf numFmtId="0" fontId="24" fillId="0" borderId="3" xfId="0" applyFont="1" applyBorder="1" applyAlignment="1">
      <alignment horizontal="center" vertical="center"/>
    </xf>
    <xf numFmtId="0" fontId="28" fillId="0" borderId="14" xfId="21" applyFont="1" applyBorder="1" applyAlignment="1">
      <alignment horizontal="center" vertical="center"/>
    </xf>
    <xf numFmtId="0" fontId="28" fillId="0" borderId="0" xfId="21" applyFont="1" applyAlignment="1">
      <alignment horizontal="right" vertical="center"/>
    </xf>
    <xf numFmtId="0" fontId="24" fillId="0" borderId="1" xfId="0" applyFont="1" applyBorder="1" applyAlignment="1">
      <alignment horizontal="center" vertical="center"/>
    </xf>
    <xf numFmtId="0" fontId="28" fillId="0" borderId="1" xfId="21" applyFont="1" applyBorder="1" applyAlignment="1">
      <alignment horizontal="center" vertical="center"/>
    </xf>
    <xf numFmtId="0" fontId="28" fillId="0" borderId="3" xfId="21" applyFont="1" applyBorder="1" applyAlignment="1">
      <alignment horizontal="center" vertical="center"/>
    </xf>
    <xf numFmtId="0" fontId="28" fillId="0" borderId="18" xfId="21" applyFont="1" applyBorder="1" applyAlignment="1">
      <alignment horizontal="center" vertical="center"/>
    </xf>
    <xf numFmtId="0" fontId="20" fillId="0" borderId="18" xfId="21" applyFont="1" applyBorder="1" applyAlignment="1">
      <alignment horizontal="center" vertical="center"/>
    </xf>
    <xf numFmtId="0" fontId="24" fillId="0" borderId="1" xfId="0" applyFont="1" applyBorder="1" applyAlignment="1">
      <alignment vertical="top"/>
    </xf>
    <xf numFmtId="0" fontId="24" fillId="0" borderId="0" xfId="16" applyFont="1" applyAlignment="1">
      <alignment horizontal="center" vertical="center"/>
    </xf>
    <xf numFmtId="0" fontId="20" fillId="0" borderId="1" xfId="21" applyFont="1" applyBorder="1" applyAlignment="1">
      <alignment horizontal="center" vertical="center"/>
    </xf>
    <xf numFmtId="0" fontId="24" fillId="0" borderId="18" xfId="2" applyFont="1" applyBorder="1" applyAlignment="1">
      <alignment horizontal="center" vertical="top"/>
    </xf>
    <xf numFmtId="0" fontId="23" fillId="0" borderId="28" xfId="21" applyFont="1" applyBorder="1" applyAlignment="1">
      <alignment horizontal="left" vertical="top" wrapText="1"/>
    </xf>
    <xf numFmtId="4" fontId="25" fillId="0" borderId="29" xfId="21" applyNumberFormat="1" applyFont="1" applyBorder="1" applyAlignment="1">
      <alignment vertical="top" wrapText="1"/>
    </xf>
    <xf numFmtId="0" fontId="27" fillId="0" borderId="29" xfId="22" applyFont="1" applyBorder="1" applyAlignment="1">
      <alignment vertical="top" wrapText="1"/>
    </xf>
    <xf numFmtId="0" fontId="24" fillId="0" borderId="29" xfId="21" applyFont="1" applyBorder="1" applyAlignment="1">
      <alignment horizontal="left" vertical="top" wrapText="1"/>
    </xf>
    <xf numFmtId="0" fontId="24" fillId="0" borderId="29" xfId="21" applyFont="1" applyBorder="1" applyAlignment="1">
      <alignment horizontal="left" vertical="center" wrapText="1"/>
    </xf>
    <xf numFmtId="0" fontId="29" fillId="0" borderId="29" xfId="21" applyFont="1" applyBorder="1" applyAlignment="1">
      <alignment horizontal="left" vertical="center" wrapText="1"/>
    </xf>
    <xf numFmtId="0" fontId="29" fillId="0" borderId="29" xfId="21" applyFont="1" applyBorder="1" applyAlignment="1">
      <alignment horizontal="left" vertical="top" wrapText="1"/>
    </xf>
    <xf numFmtId="0" fontId="24" fillId="0" borderId="29" xfId="21" applyFont="1" applyBorder="1" applyAlignment="1">
      <alignment vertical="center"/>
    </xf>
    <xf numFmtId="0" fontId="29" fillId="0" borderId="29" xfId="0" applyFont="1" applyBorder="1" applyAlignment="1">
      <alignment horizontal="left" vertical="top" wrapText="1"/>
    </xf>
    <xf numFmtId="0" fontId="24" fillId="0" borderId="29" xfId="2" applyFont="1" applyBorder="1" applyAlignment="1">
      <alignment horizontal="left" vertical="top" wrapText="1"/>
    </xf>
    <xf numFmtId="0" fontId="24" fillId="0" borderId="29" xfId="0" applyFont="1" applyBorder="1" applyAlignment="1">
      <alignment horizontal="left" vertical="top" wrapText="1"/>
    </xf>
    <xf numFmtId="0" fontId="24" fillId="0" borderId="0" xfId="0" applyFont="1" applyAlignment="1">
      <alignment horizontal="center" vertical="center"/>
    </xf>
    <xf numFmtId="0" fontId="28" fillId="0" borderId="21" xfId="21" applyFont="1" applyBorder="1" applyAlignment="1">
      <alignment horizontal="left" vertical="center"/>
    </xf>
    <xf numFmtId="0" fontId="29" fillId="0" borderId="29" xfId="2" applyFont="1" applyBorder="1" applyAlignment="1">
      <alignment horizontal="left" vertical="top" wrapText="1"/>
    </xf>
    <xf numFmtId="0" fontId="27" fillId="0" borderId="29" xfId="9" applyFont="1" applyBorder="1" applyAlignment="1">
      <alignment vertical="top" wrapText="1"/>
    </xf>
    <xf numFmtId="0" fontId="17" fillId="0" borderId="0" xfId="0" applyFont="1" applyAlignment="1">
      <alignment horizontal="center" vertical="center"/>
    </xf>
    <xf numFmtId="0" fontId="26" fillId="0" borderId="29" xfId="9" applyBorder="1" applyAlignment="1">
      <alignment vertical="top" wrapText="1"/>
    </xf>
    <xf numFmtId="0" fontId="18" fillId="0" borderId="29" xfId="2" applyFont="1" applyBorder="1" applyAlignment="1">
      <alignment horizontal="left" vertical="top" wrapText="1"/>
    </xf>
    <xf numFmtId="0" fontId="26" fillId="0" borderId="0" xfId="9" applyAlignment="1">
      <alignment horizontal="center"/>
    </xf>
    <xf numFmtId="0" fontId="28" fillId="0" borderId="29" xfId="21" applyFont="1" applyBorder="1" applyAlignment="1">
      <alignment horizontal="left" vertical="center"/>
    </xf>
    <xf numFmtId="0" fontId="34" fillId="0" borderId="29" xfId="21" applyFont="1" applyBorder="1" applyAlignment="1">
      <alignment horizontal="left" vertical="center" wrapText="1"/>
    </xf>
    <xf numFmtId="0" fontId="20" fillId="0" borderId="29" xfId="21" applyFont="1" applyBorder="1" applyAlignment="1">
      <alignment horizontal="left" vertical="center"/>
    </xf>
    <xf numFmtId="0" fontId="35" fillId="0" borderId="29" xfId="0" applyFont="1" applyBorder="1" applyAlignment="1">
      <alignment horizontal="left" vertical="top" wrapText="1"/>
    </xf>
    <xf numFmtId="0" fontId="17" fillId="0" borderId="29" xfId="0" applyFont="1" applyBorder="1" applyAlignment="1">
      <alignment horizontal="left" vertical="top" wrapText="1"/>
    </xf>
    <xf numFmtId="0" fontId="24" fillId="0" borderId="29" xfId="0" applyFont="1" applyBorder="1" applyAlignment="1">
      <alignment vertical="top"/>
    </xf>
    <xf numFmtId="4" fontId="25" fillId="0" borderId="13" xfId="21" applyNumberFormat="1" applyFont="1" applyBorder="1" applyAlignment="1">
      <alignment vertical="top" wrapText="1"/>
    </xf>
    <xf numFmtId="0" fontId="28" fillId="0" borderId="0" xfId="21" applyFont="1" applyAlignment="1">
      <alignment horizontal="center" vertical="center"/>
    </xf>
    <xf numFmtId="0" fontId="27" fillId="0" borderId="13" xfId="0" applyFont="1" applyBorder="1" applyAlignment="1" applyProtection="1">
      <alignment horizontal="left" vertical="center" wrapText="1"/>
      <protection hidden="1"/>
    </xf>
    <xf numFmtId="0" fontId="26" fillId="0" borderId="29" xfId="0" applyFont="1" applyBorder="1" applyAlignment="1" applyProtection="1">
      <alignment horizontal="left" vertical="center" wrapText="1"/>
      <protection hidden="1"/>
    </xf>
    <xf numFmtId="0" fontId="24" fillId="0" borderId="29" xfId="11" applyFont="1" applyBorder="1" applyAlignment="1">
      <alignment vertical="center"/>
    </xf>
    <xf numFmtId="0" fontId="29" fillId="0" borderId="29" xfId="2" applyFont="1" applyBorder="1" applyAlignment="1">
      <alignment horizontal="left" vertical="center" wrapText="1"/>
    </xf>
    <xf numFmtId="0" fontId="24" fillId="0" borderId="29" xfId="2" applyFont="1" applyBorder="1" applyAlignment="1">
      <alignment horizontal="left" vertical="center" wrapText="1"/>
    </xf>
    <xf numFmtId="0" fontId="24" fillId="0" borderId="29" xfId="21" applyFont="1" applyBorder="1" applyAlignment="1">
      <alignment vertical="top"/>
    </xf>
    <xf numFmtId="0" fontId="24" fillId="0" borderId="29" xfId="13" applyFont="1" applyBorder="1" applyAlignment="1">
      <alignment vertical="top" wrapText="1"/>
    </xf>
    <xf numFmtId="0" fontId="24" fillId="0" borderId="29" xfId="11" applyFont="1" applyBorder="1" applyAlignment="1">
      <alignment vertical="top"/>
    </xf>
    <xf numFmtId="0" fontId="25" fillId="0" borderId="29" xfId="2" applyFont="1" applyBorder="1" applyAlignment="1">
      <alignment horizontal="left" vertical="top" wrapText="1"/>
    </xf>
    <xf numFmtId="0" fontId="23" fillId="0" borderId="29" xfId="21" applyFont="1" applyBorder="1" applyAlignment="1">
      <alignment horizontal="left" vertical="top" wrapText="1"/>
    </xf>
    <xf numFmtId="0" fontId="28" fillId="0" borderId="21" xfId="21" applyFont="1" applyBorder="1" applyAlignment="1">
      <alignment vertical="center" wrapText="1"/>
    </xf>
    <xf numFmtId="0" fontId="26" fillId="0" borderId="29" xfId="9" applyBorder="1" applyAlignment="1">
      <alignment vertical="top"/>
    </xf>
    <xf numFmtId="1" fontId="21" fillId="0" borderId="14" xfId="5" applyNumberFormat="1" applyFont="1" applyBorder="1" applyAlignment="1">
      <alignment horizontal="center" wrapText="1"/>
    </xf>
    <xf numFmtId="1" fontId="22" fillId="0" borderId="9" xfId="0" applyNumberFormat="1" applyFont="1" applyBorder="1" applyAlignment="1">
      <alignment horizontal="center"/>
    </xf>
    <xf numFmtId="1" fontId="29" fillId="0" borderId="1" xfId="0" applyNumberFormat="1" applyFont="1" applyBorder="1" applyAlignment="1">
      <alignment horizontal="center" vertical="top"/>
    </xf>
    <xf numFmtId="1" fontId="24" fillId="0" borderId="1" xfId="0" applyNumberFormat="1" applyFont="1" applyBorder="1" applyAlignment="1">
      <alignment horizontal="center" vertical="top"/>
    </xf>
    <xf numFmtId="1" fontId="24" fillId="0" borderId="1" xfId="0" applyNumberFormat="1" applyFont="1" applyBorder="1" applyAlignment="1">
      <alignment horizontal="center" vertical="center"/>
    </xf>
    <xf numFmtId="1" fontId="24" fillId="0" borderId="1" xfId="0" applyNumberFormat="1" applyFont="1" applyBorder="1" applyAlignment="1">
      <alignment horizontal="center"/>
    </xf>
    <xf numFmtId="1" fontId="28" fillId="0" borderId="14" xfId="0" applyNumberFormat="1" applyFont="1" applyBorder="1" applyAlignment="1">
      <alignment horizontal="center" vertical="center"/>
    </xf>
    <xf numFmtId="1" fontId="17" fillId="0" borderId="1" xfId="0" applyNumberFormat="1" applyFont="1" applyBorder="1" applyAlignment="1">
      <alignment horizontal="center" vertical="center"/>
    </xf>
    <xf numFmtId="1" fontId="18" fillId="0" borderId="1" xfId="0" applyNumberFormat="1" applyFont="1" applyBorder="1" applyAlignment="1">
      <alignment horizontal="center"/>
    </xf>
    <xf numFmtId="1" fontId="18" fillId="0" borderId="18" xfId="0" applyNumberFormat="1" applyFont="1" applyBorder="1" applyAlignment="1">
      <alignment horizontal="center"/>
    </xf>
    <xf numFmtId="1" fontId="24" fillId="0" borderId="0" xfId="0" applyNumberFormat="1" applyFont="1" applyAlignment="1">
      <alignment horizontal="center" vertical="center"/>
    </xf>
    <xf numFmtId="1" fontId="28" fillId="0" borderId="1" xfId="0" applyNumberFormat="1" applyFont="1" applyBorder="1" applyAlignment="1">
      <alignment horizontal="center" vertical="center"/>
    </xf>
    <xf numFmtId="1" fontId="20" fillId="0" borderId="1" xfId="0" applyNumberFormat="1" applyFont="1" applyBorder="1" applyAlignment="1">
      <alignment horizontal="center" vertical="center"/>
    </xf>
    <xf numFmtId="1" fontId="26" fillId="0" borderId="18" xfId="9" applyNumberFormat="1" applyBorder="1" applyAlignment="1">
      <alignment horizontal="center"/>
    </xf>
    <xf numFmtId="1" fontId="22" fillId="0" borderId="1" xfId="0" applyNumberFormat="1" applyFont="1" applyBorder="1" applyAlignment="1">
      <alignment horizontal="center"/>
    </xf>
    <xf numFmtId="1" fontId="24" fillId="0" borderId="0" xfId="0" applyNumberFormat="1" applyFont="1" applyAlignment="1">
      <alignment horizontal="center"/>
    </xf>
    <xf numFmtId="0" fontId="22" fillId="0" borderId="24" xfId="21" applyFont="1" applyBorder="1" applyAlignment="1">
      <alignment horizontal="center" vertical="top"/>
    </xf>
    <xf numFmtId="0" fontId="24" fillId="0" borderId="13" xfId="21" applyFont="1" applyBorder="1" applyAlignment="1">
      <alignment horizontal="center" vertical="top"/>
    </xf>
    <xf numFmtId="0" fontId="24" fillId="0" borderId="13" xfId="21" quotePrefix="1" applyFont="1" applyBorder="1" applyAlignment="1">
      <alignment horizontal="center" vertical="center"/>
    </xf>
    <xf numFmtId="0" fontId="28" fillId="0" borderId="25" xfId="21" quotePrefix="1" applyFont="1" applyBorder="1" applyAlignment="1">
      <alignment horizontal="right" vertical="center"/>
    </xf>
    <xf numFmtId="2" fontId="24" fillId="0" borderId="13" xfId="0" quotePrefix="1" applyNumberFormat="1" applyFont="1" applyBorder="1" applyAlignment="1">
      <alignment horizontal="center" vertical="top"/>
    </xf>
    <xf numFmtId="0" fontId="17" fillId="0" borderId="13" xfId="0" applyFont="1" applyBorder="1" applyAlignment="1">
      <alignment horizontal="center" vertical="top"/>
    </xf>
    <xf numFmtId="2" fontId="24" fillId="0" borderId="13" xfId="0" quotePrefix="1" applyNumberFormat="1" applyFont="1" applyBorder="1" applyAlignment="1">
      <alignment horizontal="center" vertical="center"/>
    </xf>
    <xf numFmtId="0" fontId="28" fillId="0" borderId="13" xfId="21" applyFont="1" applyBorder="1" applyAlignment="1">
      <alignment horizontal="right" vertical="center"/>
    </xf>
    <xf numFmtId="0" fontId="24" fillId="0" borderId="13" xfId="0" quotePrefix="1" applyFont="1" applyBorder="1" applyAlignment="1">
      <alignment horizontal="center" vertical="top"/>
    </xf>
    <xf numFmtId="2" fontId="24" fillId="0" borderId="13" xfId="0" applyNumberFormat="1" applyFont="1" applyBorder="1" applyAlignment="1">
      <alignment horizontal="center" vertical="top"/>
    </xf>
    <xf numFmtId="0" fontId="28" fillId="0" borderId="25" xfId="21" applyFont="1" applyBorder="1" applyAlignment="1">
      <alignment horizontal="right" vertical="center"/>
    </xf>
    <xf numFmtId="0" fontId="20" fillId="0" borderId="13" xfId="21" applyFont="1" applyBorder="1" applyAlignment="1">
      <alignment horizontal="center" vertical="top"/>
    </xf>
    <xf numFmtId="0" fontId="24" fillId="0" borderId="13" xfId="2" applyFont="1" applyBorder="1" applyAlignment="1">
      <alignment horizontal="center" vertical="top"/>
    </xf>
    <xf numFmtId="0" fontId="22" fillId="0" borderId="13" xfId="21" applyFont="1" applyBorder="1" applyAlignment="1">
      <alignment horizontal="center" vertical="top"/>
    </xf>
    <xf numFmtId="0" fontId="28" fillId="0" borderId="25" xfId="21" applyFont="1" applyBorder="1" applyAlignment="1">
      <alignment horizontal="left" vertical="center" wrapText="1" indent="1"/>
    </xf>
    <xf numFmtId="0" fontId="22" fillId="0" borderId="28" xfId="25" applyFont="1" applyBorder="1" applyAlignment="1">
      <alignment horizontal="center" vertical="top"/>
    </xf>
    <xf numFmtId="0" fontId="24" fillId="0" borderId="29" xfId="25" applyFont="1" applyBorder="1" applyAlignment="1">
      <alignment horizontal="center" vertical="top"/>
    </xf>
    <xf numFmtId="0" fontId="24" fillId="0" borderId="29" xfId="0" applyFont="1" applyBorder="1" applyAlignment="1">
      <alignment horizontal="center" vertical="top" wrapText="1"/>
    </xf>
    <xf numFmtId="0" fontId="28" fillId="0" borderId="21" xfId="25" applyFont="1" applyBorder="1" applyAlignment="1">
      <alignment horizontal="right" vertical="center"/>
    </xf>
    <xf numFmtId="0" fontId="24" fillId="0" borderId="0" xfId="17" applyFont="1" applyAlignment="1">
      <alignment horizontal="center" vertical="center"/>
    </xf>
    <xf numFmtId="0" fontId="24" fillId="0" borderId="29" xfId="12" applyFont="1" applyBorder="1" applyAlignment="1">
      <alignment vertical="center"/>
    </xf>
    <xf numFmtId="0" fontId="24" fillId="0" borderId="29" xfId="17" quotePrefix="1" applyFont="1" applyBorder="1" applyAlignment="1">
      <alignment horizontal="center" vertical="top"/>
    </xf>
    <xf numFmtId="0" fontId="24" fillId="0" borderId="0" xfId="2" applyFont="1" applyAlignment="1">
      <alignment vertical="top" wrapText="1"/>
    </xf>
    <xf numFmtId="0" fontId="24" fillId="0" borderId="29" xfId="25" quotePrefix="1" applyFont="1" applyBorder="1" applyAlignment="1">
      <alignment horizontal="center" vertical="center"/>
    </xf>
    <xf numFmtId="0" fontId="24" fillId="0" borderId="29" xfId="25" applyFont="1" applyBorder="1" applyAlignment="1">
      <alignment horizontal="center" vertical="center"/>
    </xf>
    <xf numFmtId="0" fontId="24" fillId="0" borderId="13" xfId="25" quotePrefix="1" applyFont="1" applyBorder="1" applyAlignment="1">
      <alignment horizontal="center" vertical="center"/>
    </xf>
    <xf numFmtId="0" fontId="28" fillId="0" borderId="13" xfId="25" applyFont="1" applyBorder="1" applyAlignment="1">
      <alignment horizontal="right" vertical="center"/>
    </xf>
    <xf numFmtId="0" fontId="28" fillId="0" borderId="29" xfId="25" applyFont="1" applyBorder="1" applyAlignment="1">
      <alignment horizontal="right" vertical="center"/>
    </xf>
    <xf numFmtId="0" fontId="28" fillId="0" borderId="21" xfId="25" quotePrefix="1" applyFont="1" applyBorder="1" applyAlignment="1">
      <alignment horizontal="right" vertical="center"/>
    </xf>
    <xf numFmtId="0" fontId="30" fillId="0" borderId="0" xfId="0" applyFont="1" applyAlignment="1" applyProtection="1">
      <alignment horizontal="left" vertical="center" wrapText="1"/>
      <protection hidden="1"/>
    </xf>
    <xf numFmtId="0" fontId="24" fillId="0" borderId="0" xfId="25" applyFont="1" applyAlignment="1">
      <alignment horizontal="left" vertical="center" wrapText="1"/>
    </xf>
    <xf numFmtId="0" fontId="27" fillId="0" borderId="0" xfId="0" applyFont="1" applyAlignment="1" applyProtection="1">
      <alignment horizontal="left" vertical="center" wrapText="1"/>
      <protection hidden="1"/>
    </xf>
    <xf numFmtId="0" fontId="26" fillId="0" borderId="0" xfId="0" applyFont="1" applyAlignment="1" applyProtection="1">
      <alignment horizontal="left" vertical="center" wrapText="1"/>
      <protection hidden="1"/>
    </xf>
    <xf numFmtId="0" fontId="24" fillId="0" borderId="0" xfId="0" applyFont="1" applyAlignment="1">
      <alignment horizontal="left" vertical="top" wrapText="1"/>
    </xf>
    <xf numFmtId="0" fontId="30" fillId="0" borderId="0" xfId="17" applyFont="1" applyAlignment="1" applyProtection="1">
      <alignment horizontal="left" vertical="center" wrapText="1"/>
      <protection hidden="1"/>
    </xf>
    <xf numFmtId="0" fontId="26" fillId="0" borderId="0" xfId="17" applyFont="1" applyAlignment="1" applyProtection="1">
      <alignment horizontal="left" vertical="center" wrapText="1"/>
      <protection hidden="1"/>
    </xf>
    <xf numFmtId="0" fontId="27" fillId="0" borderId="0" xfId="17" applyFont="1" applyAlignment="1" applyProtection="1">
      <alignment horizontal="left" vertical="center" wrapText="1"/>
      <protection hidden="1"/>
    </xf>
    <xf numFmtId="0" fontId="22" fillId="0" borderId="29" xfId="25" applyFont="1" applyBorder="1" applyAlignment="1">
      <alignment horizontal="center" vertical="top"/>
    </xf>
    <xf numFmtId="4" fontId="25" fillId="0" borderId="1" xfId="25" applyNumberFormat="1" applyFont="1" applyBorder="1" applyAlignment="1">
      <alignment vertical="top"/>
    </xf>
    <xf numFmtId="0" fontId="24" fillId="0" borderId="1" xfId="11" applyFont="1" applyBorder="1" applyAlignment="1">
      <alignment vertical="center" wrapText="1"/>
    </xf>
    <xf numFmtId="0" fontId="24" fillId="0" borderId="1" xfId="17" applyFont="1" applyBorder="1" applyAlignment="1">
      <alignment horizontal="center"/>
    </xf>
    <xf numFmtId="0" fontId="24" fillId="0" borderId="3" xfId="0" applyFont="1" applyBorder="1" applyAlignment="1">
      <alignment vertical="top"/>
    </xf>
    <xf numFmtId="0" fontId="24" fillId="0" borderId="13" xfId="25" quotePrefix="1" applyFont="1" applyBorder="1" applyAlignment="1">
      <alignment horizontal="center" vertical="top"/>
    </xf>
    <xf numFmtId="0" fontId="32" fillId="0" borderId="0" xfId="12" applyFont="1" applyAlignment="1">
      <alignment vertical="center"/>
    </xf>
    <xf numFmtId="0" fontId="32" fillId="0" borderId="1" xfId="0" applyFont="1" applyBorder="1" applyAlignment="1">
      <alignment horizontal="center" vertical="center"/>
    </xf>
    <xf numFmtId="0" fontId="17" fillId="0" borderId="1" xfId="56" applyFont="1" applyBorder="1" applyAlignment="1">
      <alignment horizontal="center" vertical="center" wrapText="1"/>
    </xf>
    <xf numFmtId="0" fontId="21" fillId="0" borderId="1" xfId="56" applyFont="1" applyBorder="1" applyAlignment="1">
      <alignment horizontal="center" wrapText="1"/>
    </xf>
    <xf numFmtId="0" fontId="20" fillId="0" borderId="0" xfId="56" applyFont="1" applyAlignment="1">
      <alignment horizontal="center"/>
    </xf>
    <xf numFmtId="0" fontId="25" fillId="0" borderId="3" xfId="17" applyFont="1" applyBorder="1" applyAlignment="1">
      <alignment horizontal="left" vertical="top" wrapText="1"/>
    </xf>
    <xf numFmtId="0" fontId="29" fillId="0" borderId="3" xfId="17" applyFont="1" applyBorder="1" applyAlignment="1">
      <alignment horizontal="left" vertical="top" wrapText="1"/>
    </xf>
    <xf numFmtId="0" fontId="24" fillId="0" borderId="3" xfId="17" applyFont="1" applyBorder="1" applyAlignment="1">
      <alignment horizontal="left" vertical="top" wrapText="1"/>
    </xf>
    <xf numFmtId="0" fontId="26" fillId="0" borderId="1" xfId="17" applyFont="1" applyBorder="1" applyAlignment="1">
      <alignment horizontal="center" vertical="center"/>
    </xf>
    <xf numFmtId="166" fontId="26" fillId="0" borderId="18" xfId="0" applyNumberFormat="1" applyFont="1" applyBorder="1" applyAlignment="1">
      <alignment horizontal="center" vertical="center"/>
    </xf>
    <xf numFmtId="0" fontId="28" fillId="0" borderId="14" xfId="56" applyFont="1" applyBorder="1" applyAlignment="1">
      <alignment horizontal="left" vertical="center"/>
    </xf>
    <xf numFmtId="0" fontId="28" fillId="0" borderId="14" xfId="56" applyFont="1" applyBorder="1" applyAlignment="1">
      <alignment horizontal="center" vertical="center"/>
    </xf>
    <xf numFmtId="3" fontId="29" fillId="0" borderId="18" xfId="0" applyNumberFormat="1" applyFont="1" applyBorder="1" applyAlignment="1">
      <alignment horizontal="center" vertical="top"/>
    </xf>
    <xf numFmtId="0" fontId="24" fillId="0" borderId="29" xfId="0" applyFont="1" applyBorder="1" applyAlignment="1">
      <alignment horizontal="center" vertical="top"/>
    </xf>
    <xf numFmtId="0" fontId="24" fillId="0" borderId="18" xfId="16" applyFont="1" applyBorder="1" applyAlignment="1">
      <alignment horizontal="center"/>
    </xf>
    <xf numFmtId="0" fontId="24" fillId="0" borderId="1" xfId="0" applyFont="1" applyBorder="1" applyAlignment="1">
      <alignment horizontal="center"/>
    </xf>
    <xf numFmtId="0" fontId="29" fillId="0" borderId="3" xfId="0" applyFont="1" applyBorder="1" applyAlignment="1">
      <alignment vertical="top" wrapText="1"/>
    </xf>
    <xf numFmtId="0" fontId="24" fillId="0" borderId="1" xfId="16" applyFont="1" applyBorder="1" applyAlignment="1">
      <alignment horizontal="center"/>
    </xf>
    <xf numFmtId="0" fontId="25" fillId="0" borderId="3" xfId="2" applyFont="1" applyBorder="1" applyAlignment="1">
      <alignment vertical="top" wrapText="1"/>
    </xf>
    <xf numFmtId="0" fontId="24" fillId="0" borderId="1" xfId="26" applyFont="1" applyBorder="1" applyAlignment="1">
      <alignment horizontal="center" vertical="center"/>
    </xf>
    <xf numFmtId="0" fontId="24" fillId="0" borderId="3" xfId="2" applyFont="1" applyBorder="1" applyAlignment="1">
      <alignment vertical="center" wrapText="1"/>
    </xf>
    <xf numFmtId="0" fontId="24" fillId="0" borderId="1" xfId="27" applyFont="1" applyBorder="1" applyAlignment="1">
      <alignment horizontal="center" vertical="center"/>
    </xf>
    <xf numFmtId="0" fontId="24" fillId="0" borderId="3" xfId="28" applyFont="1" applyBorder="1" applyAlignment="1">
      <alignment horizontal="left" vertical="top" wrapText="1"/>
    </xf>
    <xf numFmtId="0" fontId="24" fillId="0" borderId="18" xfId="28" applyFont="1" applyBorder="1" applyAlignment="1">
      <alignment horizontal="center" vertical="center"/>
    </xf>
    <xf numFmtId="0" fontId="24" fillId="0" borderId="1" xfId="28" applyFont="1" applyBorder="1" applyAlignment="1">
      <alignment horizontal="center" vertical="center"/>
    </xf>
    <xf numFmtId="0" fontId="24" fillId="0" borderId="1" xfId="29" applyFont="1" applyBorder="1" applyAlignment="1">
      <alignment horizontal="center" vertical="center"/>
    </xf>
    <xf numFmtId="0" fontId="29" fillId="0" borderId="1" xfId="56" applyFont="1" applyBorder="1" applyAlignment="1">
      <alignment horizontal="left" vertical="center" wrapText="1"/>
    </xf>
    <xf numFmtId="0" fontId="24" fillId="0" borderId="1" xfId="30" applyFont="1" applyBorder="1" applyAlignment="1">
      <alignment horizontal="center" vertical="center"/>
    </xf>
    <xf numFmtId="0" fontId="24" fillId="0" borderId="18" xfId="30" applyFont="1" applyBorder="1" applyAlignment="1">
      <alignment horizontal="center" vertical="center"/>
    </xf>
    <xf numFmtId="0" fontId="24" fillId="0" borderId="18" xfId="31" applyFont="1" applyBorder="1" applyAlignment="1">
      <alignment horizontal="center" vertical="center"/>
    </xf>
    <xf numFmtId="0" fontId="28" fillId="0" borderId="0" xfId="56" applyFont="1" applyAlignment="1">
      <alignment horizontal="right" vertical="center"/>
    </xf>
    <xf numFmtId="0" fontId="24" fillId="0" borderId="1" xfId="56" applyFont="1" applyBorder="1" applyAlignment="1">
      <alignment vertical="top"/>
    </xf>
    <xf numFmtId="0" fontId="23" fillId="0" borderId="1" xfId="56" applyFont="1" applyBorder="1" applyAlignment="1">
      <alignment horizontal="left" vertical="top" wrapText="1"/>
    </xf>
    <xf numFmtId="3" fontId="22" fillId="0" borderId="1" xfId="56" applyNumberFormat="1" applyFont="1" applyBorder="1" applyAlignment="1">
      <alignment horizontal="center"/>
    </xf>
    <xf numFmtId="0" fontId="28" fillId="0" borderId="21" xfId="56" applyFont="1" applyBorder="1" applyAlignment="1">
      <alignment horizontal="left" vertical="center" wrapText="1" indent="1"/>
    </xf>
    <xf numFmtId="0" fontId="28" fillId="0" borderId="14" xfId="56" applyFont="1" applyBorder="1" applyAlignment="1">
      <alignment vertical="center" wrapText="1"/>
    </xf>
    <xf numFmtId="49" fontId="17" fillId="0" borderId="29" xfId="56" applyNumberFormat="1" applyFont="1" applyBorder="1" applyAlignment="1">
      <alignment horizontal="center" vertical="center" wrapText="1"/>
    </xf>
    <xf numFmtId="0" fontId="18" fillId="0" borderId="29" xfId="56" applyFont="1" applyBorder="1" applyAlignment="1">
      <alignment horizontal="center" vertical="top"/>
    </xf>
    <xf numFmtId="0" fontId="24" fillId="0" borderId="29" xfId="56" applyFont="1" applyBorder="1" applyAlignment="1">
      <alignment horizontal="center" vertical="top"/>
    </xf>
    <xf numFmtId="0" fontId="28" fillId="0" borderId="21" xfId="56" applyFont="1" applyBorder="1" applyAlignment="1">
      <alignment horizontal="right" vertical="center"/>
    </xf>
    <xf numFmtId="1" fontId="25" fillId="0" borderId="0" xfId="17" applyNumberFormat="1" applyFont="1" applyAlignment="1">
      <alignment horizontal="left" vertical="center"/>
    </xf>
    <xf numFmtId="1" fontId="29" fillId="0" borderId="0" xfId="0" applyNumberFormat="1" applyFont="1" applyAlignment="1">
      <alignment vertical="top" wrapText="1"/>
    </xf>
    <xf numFmtId="0" fontId="24" fillId="0" borderId="0" xfId="17" applyFont="1" applyAlignment="1">
      <alignment horizontal="left" vertical="top" wrapText="1"/>
    </xf>
    <xf numFmtId="0" fontId="24" fillId="0" borderId="29" xfId="56" applyFont="1" applyBorder="1" applyAlignment="1">
      <alignment horizontal="center" vertical="center"/>
    </xf>
    <xf numFmtId="0" fontId="24" fillId="0" borderId="29" xfId="56" quotePrefix="1" applyFont="1" applyBorder="1" applyAlignment="1">
      <alignment horizontal="center" vertical="center"/>
    </xf>
    <xf numFmtId="0" fontId="27" fillId="0" borderId="0" xfId="0" applyFont="1" applyAlignment="1" applyProtection="1">
      <alignment vertical="top" wrapText="1"/>
      <protection hidden="1"/>
    </xf>
    <xf numFmtId="0" fontId="26" fillId="0" borderId="0" xfId="0" applyFont="1" applyAlignment="1" applyProtection="1">
      <alignment vertical="top" wrapText="1"/>
      <protection hidden="1"/>
    </xf>
    <xf numFmtId="0" fontId="26" fillId="0" borderId="0" xfId="29" applyFont="1" applyAlignment="1" applyProtection="1">
      <alignment horizontal="left" vertical="center" wrapText="1"/>
      <protection hidden="1"/>
    </xf>
    <xf numFmtId="0" fontId="26" fillId="0" borderId="0" xfId="30" applyFont="1" applyAlignment="1" applyProtection="1">
      <alignment horizontal="left" vertical="center" wrapText="1"/>
      <protection hidden="1"/>
    </xf>
    <xf numFmtId="0" fontId="22" fillId="0" borderId="29" xfId="56" applyFont="1" applyBorder="1" applyAlignment="1">
      <alignment horizontal="center" vertical="top"/>
    </xf>
    <xf numFmtId="0" fontId="29" fillId="0" borderId="0" xfId="17" applyFont="1" applyAlignment="1">
      <alignment horizontal="left" vertical="top" wrapText="1"/>
    </xf>
    <xf numFmtId="0" fontId="24" fillId="0" borderId="1" xfId="26" applyFont="1" applyBorder="1" applyAlignment="1">
      <alignment horizontal="center"/>
    </xf>
    <xf numFmtId="0" fontId="29" fillId="0" borderId="0" xfId="56" applyFont="1" applyAlignment="1">
      <alignment horizontal="left" vertical="center" wrapText="1"/>
    </xf>
    <xf numFmtId="0" fontId="22" fillId="0" borderId="13" xfId="70" applyFont="1" applyBorder="1" applyAlignment="1">
      <alignment horizontal="center" vertical="top"/>
    </xf>
    <xf numFmtId="0" fontId="23" fillId="0" borderId="1" xfId="70" applyFont="1" applyBorder="1" applyAlignment="1">
      <alignment horizontal="left" vertical="top" wrapText="1"/>
    </xf>
    <xf numFmtId="3" fontId="22" fillId="0" borderId="1" xfId="70" applyNumberFormat="1" applyFont="1" applyBorder="1" applyAlignment="1">
      <alignment horizontal="center"/>
    </xf>
    <xf numFmtId="0" fontId="24" fillId="0" borderId="13" xfId="70" applyFont="1" applyBorder="1" applyAlignment="1">
      <alignment horizontal="center" vertical="top"/>
    </xf>
    <xf numFmtId="4" fontId="25" fillId="0" borderId="1" xfId="70" applyNumberFormat="1" applyFont="1" applyBorder="1" applyAlignment="1">
      <alignment vertical="top" wrapText="1"/>
    </xf>
    <xf numFmtId="0" fontId="24" fillId="0" borderId="1" xfId="70" applyFont="1" applyBorder="1" applyAlignment="1">
      <alignment horizontal="left" vertical="top" wrapText="1"/>
    </xf>
    <xf numFmtId="0" fontId="24" fillId="0" borderId="13" xfId="70" quotePrefix="1" applyFont="1" applyBorder="1" applyAlignment="1">
      <alignment horizontal="center" vertical="center"/>
    </xf>
    <xf numFmtId="0" fontId="29" fillId="0" borderId="1" xfId="70" applyFont="1" applyBorder="1" applyAlignment="1">
      <alignment horizontal="left" vertical="center" wrapText="1"/>
    </xf>
    <xf numFmtId="0" fontId="24" fillId="0" borderId="13" xfId="70" applyFont="1" applyBorder="1" applyAlignment="1">
      <alignment horizontal="center" vertical="center"/>
    </xf>
    <xf numFmtId="0" fontId="24" fillId="0" borderId="1" xfId="70" applyFont="1" applyBorder="1" applyAlignment="1">
      <alignment horizontal="left" vertical="center" wrapText="1"/>
    </xf>
    <xf numFmtId="0" fontId="25" fillId="0" borderId="1" xfId="16" applyFont="1" applyBorder="1" applyAlignment="1">
      <alignment horizontal="left" vertical="top" wrapText="1"/>
    </xf>
    <xf numFmtId="0" fontId="29" fillId="0" borderId="1" xfId="0" applyFont="1" applyBorder="1" applyAlignment="1">
      <alignment vertical="top" wrapText="1"/>
    </xf>
    <xf numFmtId="0" fontId="24" fillId="0" borderId="1" xfId="16" applyFont="1" applyBorder="1" applyAlignment="1">
      <alignment horizontal="left" vertical="top" wrapText="1"/>
    </xf>
    <xf numFmtId="0" fontId="24" fillId="0" borderId="13" xfId="0" applyFont="1" applyBorder="1" applyAlignment="1">
      <alignment horizontal="center" vertical="top"/>
    </xf>
    <xf numFmtId="0" fontId="28" fillId="0" borderId="25" xfId="70" applyFont="1" applyBorder="1" applyAlignment="1">
      <alignment horizontal="right" vertical="center"/>
    </xf>
    <xf numFmtId="0" fontId="28" fillId="0" borderId="14" xfId="70" applyFont="1" applyBorder="1" applyAlignment="1">
      <alignment horizontal="left" vertical="center"/>
    </xf>
    <xf numFmtId="0" fontId="28" fillId="0" borderId="14" xfId="70" applyFont="1" applyBorder="1" applyAlignment="1">
      <alignment horizontal="center" vertical="center"/>
    </xf>
    <xf numFmtId="0" fontId="28" fillId="0" borderId="0" xfId="70" applyFont="1" applyAlignment="1">
      <alignment horizontal="right" vertical="center"/>
    </xf>
    <xf numFmtId="0" fontId="28" fillId="0" borderId="13" xfId="70" applyFont="1" applyBorder="1" applyAlignment="1">
      <alignment horizontal="right" vertical="center"/>
    </xf>
    <xf numFmtId="0" fontId="28" fillId="0" borderId="1" xfId="70" applyFont="1" applyBorder="1" applyAlignment="1">
      <alignment horizontal="left" vertical="center"/>
    </xf>
    <xf numFmtId="0" fontId="28" fillId="0" borderId="1" xfId="70" applyFont="1" applyBorder="1" applyAlignment="1">
      <alignment horizontal="center" vertical="center"/>
    </xf>
    <xf numFmtId="0" fontId="29" fillId="0" borderId="1" xfId="16" applyFont="1" applyBorder="1" applyAlignment="1">
      <alignment horizontal="left" vertical="top" wrapText="1"/>
    </xf>
    <xf numFmtId="0" fontId="26" fillId="0" borderId="1" xfId="16" applyFont="1" applyBorder="1" applyAlignment="1" applyProtection="1">
      <alignment horizontal="left" vertical="center" wrapText="1"/>
      <protection hidden="1"/>
    </xf>
    <xf numFmtId="0" fontId="29" fillId="0" borderId="1" xfId="16" applyFont="1" applyBorder="1" applyAlignment="1">
      <alignment vertical="top" wrapText="1"/>
    </xf>
    <xf numFmtId="0" fontId="28" fillId="0" borderId="19" xfId="70" applyFont="1" applyBorder="1" applyAlignment="1">
      <alignment horizontal="center" vertical="center"/>
    </xf>
    <xf numFmtId="0" fontId="24" fillId="0" borderId="13" xfId="33" applyFont="1" applyBorder="1" applyAlignment="1">
      <alignment horizontal="center" vertical="top"/>
    </xf>
    <xf numFmtId="0" fontId="25" fillId="0" borderId="1" xfId="0" applyFont="1" applyBorder="1" applyAlignment="1">
      <alignment vertical="top" wrapText="1"/>
    </xf>
    <xf numFmtId="0" fontId="24" fillId="0" borderId="0" xfId="16" applyFont="1" applyProtection="1">
      <protection locked="0"/>
    </xf>
    <xf numFmtId="0" fontId="24" fillId="0" borderId="29" xfId="61" applyFont="1" applyBorder="1" applyAlignment="1">
      <alignment horizontal="center" vertical="top"/>
    </xf>
    <xf numFmtId="0" fontId="25" fillId="0" borderId="1" xfId="2" applyFont="1" applyBorder="1" applyAlignment="1">
      <alignment horizontal="left" vertical="center" wrapText="1"/>
    </xf>
    <xf numFmtId="0" fontId="24" fillId="0" borderId="1" xfId="70" applyFont="1" applyBorder="1" applyAlignment="1">
      <alignment vertical="top"/>
    </xf>
    <xf numFmtId="0" fontId="28" fillId="0" borderId="25" xfId="70" applyFont="1" applyBorder="1" applyAlignment="1">
      <alignment horizontal="left" vertical="center" wrapText="1" indent="1"/>
    </xf>
    <xf numFmtId="0" fontId="28" fillId="0" borderId="14" xfId="70" applyFont="1" applyBorder="1" applyAlignment="1">
      <alignment vertical="center" wrapText="1"/>
    </xf>
    <xf numFmtId="0" fontId="28" fillId="0" borderId="14" xfId="70" applyFont="1" applyBorder="1" applyAlignment="1">
      <alignment vertical="center"/>
    </xf>
    <xf numFmtId="3" fontId="24" fillId="0" borderId="1" xfId="12" applyNumberFormat="1" applyFont="1" applyBorder="1" applyAlignment="1">
      <alignment horizontal="center" vertical="top"/>
    </xf>
    <xf numFmtId="0" fontId="26" fillId="0" borderId="1" xfId="16" applyFont="1" applyBorder="1" applyAlignment="1" applyProtection="1">
      <alignment horizontal="left" vertical="top" wrapText="1"/>
      <protection hidden="1"/>
    </xf>
    <xf numFmtId="0" fontId="26" fillId="0" borderId="1" xfId="16" applyFont="1" applyBorder="1" applyAlignment="1" applyProtection="1">
      <alignment horizontal="left" vertical="top"/>
      <protection hidden="1"/>
    </xf>
    <xf numFmtId="0" fontId="24" fillId="0" borderId="1" xfId="16" applyFont="1" applyBorder="1" applyAlignment="1">
      <alignment horizontal="left" vertical="center"/>
    </xf>
    <xf numFmtId="0" fontId="24" fillId="0" borderId="1" xfId="16" applyFont="1" applyBorder="1" applyAlignment="1">
      <alignment horizontal="left" vertical="top"/>
    </xf>
    <xf numFmtId="4" fontId="25" fillId="0" borderId="1" xfId="70" applyNumberFormat="1" applyFont="1" applyBorder="1" applyAlignment="1">
      <alignment vertical="top"/>
    </xf>
    <xf numFmtId="3" fontId="24" fillId="0" borderId="18" xfId="12" applyNumberFormat="1" applyFont="1" applyBorder="1" applyAlignment="1">
      <alignment horizontal="center"/>
    </xf>
    <xf numFmtId="0" fontId="24" fillId="0" borderId="29" xfId="64" applyFont="1" applyBorder="1" applyAlignment="1">
      <alignment horizontal="center" vertical="top"/>
    </xf>
    <xf numFmtId="0" fontId="24" fillId="0" borderId="1" xfId="64" applyFont="1" applyBorder="1" applyAlignment="1">
      <alignment horizontal="left" vertical="top" wrapText="1"/>
    </xf>
    <xf numFmtId="0" fontId="25" fillId="0" borderId="3" xfId="2" applyFont="1" applyBorder="1" applyAlignment="1">
      <alignment horizontal="left" vertical="top" wrapText="1"/>
    </xf>
    <xf numFmtId="0" fontId="29" fillId="0" borderId="3" xfId="2" applyFont="1" applyBorder="1" applyAlignment="1">
      <alignment vertical="center" wrapText="1"/>
    </xf>
    <xf numFmtId="0" fontId="28" fillId="0" borderId="21" xfId="64" applyFont="1" applyBorder="1" applyAlignment="1">
      <alignment horizontal="right" vertical="center"/>
    </xf>
    <xf numFmtId="0" fontId="28" fillId="0" borderId="14" xfId="64" applyFont="1" applyBorder="1" applyAlignment="1">
      <alignment horizontal="left" vertical="center"/>
    </xf>
    <xf numFmtId="0" fontId="28" fillId="0" borderId="14" xfId="64" applyFont="1" applyBorder="1" applyAlignment="1">
      <alignment horizontal="center" vertical="center"/>
    </xf>
    <xf numFmtId="0" fontId="28" fillId="0" borderId="29" xfId="64" applyFont="1" applyBorder="1" applyAlignment="1">
      <alignment horizontal="right" vertical="center"/>
    </xf>
    <xf numFmtId="0" fontId="28" fillId="0" borderId="3" xfId="64" applyFont="1" applyBorder="1" applyAlignment="1">
      <alignment horizontal="left" vertical="center"/>
    </xf>
    <xf numFmtId="0" fontId="28" fillId="0" borderId="1" xfId="64" applyFont="1" applyBorder="1" applyAlignment="1">
      <alignment horizontal="center" vertical="center"/>
    </xf>
    <xf numFmtId="0" fontId="24" fillId="0" borderId="13" xfId="64" applyFont="1" applyBorder="1" applyAlignment="1">
      <alignment horizontal="center" vertical="top"/>
    </xf>
    <xf numFmtId="3" fontId="24" fillId="0" borderId="18" xfId="2" applyNumberFormat="1" applyFont="1" applyBorder="1" applyAlignment="1">
      <alignment horizontal="center" vertical="top"/>
    </xf>
    <xf numFmtId="0" fontId="24" fillId="0" borderId="18" xfId="16" applyFont="1" applyBorder="1" applyAlignment="1">
      <alignment horizontal="center" vertical="top"/>
    </xf>
    <xf numFmtId="0" fontId="24" fillId="0" borderId="29" xfId="64" applyFont="1" applyBorder="1" applyAlignment="1">
      <alignment horizontal="center" vertical="center"/>
    </xf>
    <xf numFmtId="0" fontId="24" fillId="0" borderId="3" xfId="64" applyFont="1" applyBorder="1" applyAlignment="1">
      <alignment horizontal="left" vertical="center" wrapText="1"/>
    </xf>
    <xf numFmtId="0" fontId="24" fillId="0" borderId="1" xfId="64" applyFont="1" applyBorder="1" applyAlignment="1">
      <alignment horizontal="left" vertical="center" wrapText="1"/>
    </xf>
    <xf numFmtId="0" fontId="25" fillId="0" borderId="3" xfId="2" applyFont="1" applyBorder="1" applyAlignment="1">
      <alignment vertical="center" wrapText="1"/>
    </xf>
    <xf numFmtId="0" fontId="24" fillId="0" borderId="1" xfId="16" applyFont="1" applyBorder="1" applyAlignment="1">
      <alignment horizontal="center" vertical="center"/>
    </xf>
    <xf numFmtId="0" fontId="24" fillId="0" borderId="29" xfId="0" applyFont="1" applyBorder="1" applyAlignment="1">
      <alignment horizontal="center" vertical="center"/>
    </xf>
    <xf numFmtId="0" fontId="24" fillId="0" borderId="1" xfId="64" applyFont="1" applyBorder="1" applyAlignment="1">
      <alignment vertical="top"/>
    </xf>
    <xf numFmtId="0" fontId="28" fillId="0" borderId="0" xfId="64" applyFont="1" applyAlignment="1">
      <alignment horizontal="right" vertical="center"/>
    </xf>
    <xf numFmtId="0" fontId="22" fillId="0" borderId="29" xfId="64" applyFont="1" applyBorder="1" applyAlignment="1">
      <alignment horizontal="center" vertical="top"/>
    </xf>
    <xf numFmtId="0" fontId="23" fillId="0" borderId="1" xfId="64" applyFont="1" applyBorder="1" applyAlignment="1">
      <alignment horizontal="left" vertical="top" wrapText="1"/>
    </xf>
    <xf numFmtId="3" fontId="22" fillId="0" borderId="1" xfId="64" applyNumberFormat="1" applyFont="1" applyBorder="1" applyAlignment="1">
      <alignment horizontal="center"/>
    </xf>
    <xf numFmtId="0" fontId="28" fillId="0" borderId="21" xfId="64" applyFont="1" applyBorder="1" applyAlignment="1">
      <alignment horizontal="left" vertical="center" wrapText="1" indent="1"/>
    </xf>
    <xf numFmtId="0" fontId="28" fillId="0" borderId="14" xfId="64" applyFont="1" applyBorder="1" applyAlignment="1">
      <alignment vertical="center" wrapText="1"/>
    </xf>
    <xf numFmtId="0" fontId="28" fillId="0" borderId="14" xfId="64" applyFont="1" applyBorder="1" applyAlignment="1">
      <alignment vertical="center"/>
    </xf>
    <xf numFmtId="0" fontId="24" fillId="0" borderId="3" xfId="2" applyFont="1" applyBorder="1" applyAlignment="1">
      <alignment vertical="center"/>
    </xf>
    <xf numFmtId="0" fontId="24" fillId="0" borderId="28" xfId="36" applyFont="1" applyBorder="1" applyAlignment="1">
      <alignment horizontal="center" vertical="top"/>
    </xf>
    <xf numFmtId="0" fontId="29" fillId="0" borderId="27" xfId="36" applyFont="1" applyBorder="1" applyAlignment="1">
      <alignment horizontal="left" vertical="top" wrapText="1"/>
    </xf>
    <xf numFmtId="3" fontId="24" fillId="0" borderId="9" xfId="36" applyNumberFormat="1" applyFont="1" applyBorder="1" applyAlignment="1">
      <alignment horizontal="center"/>
    </xf>
    <xf numFmtId="0" fontId="25" fillId="0" borderId="3" xfId="16" applyFont="1" applyBorder="1" applyAlignment="1">
      <alignment horizontal="left" vertical="top" wrapText="1"/>
    </xf>
    <xf numFmtId="0" fontId="24" fillId="0" borderId="3" xfId="16" applyFont="1" applyBorder="1" applyAlignment="1">
      <alignment horizontal="left" vertical="top" wrapText="1"/>
    </xf>
    <xf numFmtId="0" fontId="27" fillId="0" borderId="0" xfId="3" applyFont="1" applyAlignment="1">
      <alignment vertical="top" wrapText="1"/>
    </xf>
    <xf numFmtId="0" fontId="37" fillId="0" borderId="3" xfId="16" applyFont="1" applyBorder="1" applyAlignment="1">
      <alignment horizontal="left" vertical="top" wrapText="1"/>
    </xf>
    <xf numFmtId="0" fontId="32" fillId="0" borderId="1" xfId="16" applyFont="1" applyBorder="1" applyAlignment="1">
      <alignment horizontal="center" vertical="center"/>
    </xf>
    <xf numFmtId="0" fontId="26" fillId="0" borderId="3" xfId="16" applyFont="1" applyBorder="1" applyAlignment="1">
      <alignment horizontal="left" vertical="top" wrapText="1"/>
    </xf>
    <xf numFmtId="0" fontId="26" fillId="0" borderId="1" xfId="0" applyFont="1" applyBorder="1" applyAlignment="1">
      <alignment horizontal="center" vertical="center"/>
    </xf>
    <xf numFmtId="0" fontId="17" fillId="0" borderId="1" xfId="0" applyFont="1" applyBorder="1" applyAlignment="1">
      <alignment horizontal="center" vertical="center"/>
    </xf>
    <xf numFmtId="0" fontId="24" fillId="0" borderId="0" xfId="16" applyFont="1" applyAlignment="1">
      <alignment horizontal="left" vertical="top" wrapText="1"/>
    </xf>
    <xf numFmtId="0" fontId="17" fillId="0" borderId="0" xfId="37" applyFont="1"/>
    <xf numFmtId="0" fontId="24" fillId="0" borderId="0" xfId="37" applyFont="1"/>
    <xf numFmtId="0" fontId="24" fillId="0" borderId="0" xfId="0" applyFont="1" applyAlignment="1">
      <alignment vertical="top" wrapText="1"/>
    </xf>
    <xf numFmtId="0" fontId="29" fillId="0" borderId="3" xfId="36" applyFont="1" applyBorder="1" applyAlignment="1">
      <alignment horizontal="left" vertical="top" wrapText="1"/>
    </xf>
    <xf numFmtId="3" fontId="24" fillId="0" borderId="1" xfId="36" applyNumberFormat="1" applyFont="1" applyBorder="1" applyAlignment="1">
      <alignment horizontal="center"/>
    </xf>
    <xf numFmtId="0" fontId="28" fillId="0" borderId="21" xfId="36" applyFont="1" applyBorder="1" applyAlignment="1">
      <alignment horizontal="right" vertical="center"/>
    </xf>
    <xf numFmtId="0" fontId="28" fillId="0" borderId="15" xfId="36" applyFont="1" applyBorder="1" applyAlignment="1">
      <alignment horizontal="left" vertical="center"/>
    </xf>
    <xf numFmtId="0" fontId="28" fillId="0" borderId="14" xfId="36" applyFont="1" applyBorder="1" applyAlignment="1">
      <alignment horizontal="center" vertical="center"/>
    </xf>
    <xf numFmtId="0" fontId="29" fillId="0" borderId="0" xfId="36" applyFont="1" applyAlignment="1">
      <alignment horizontal="left" vertical="top" wrapText="1"/>
    </xf>
    <xf numFmtId="0" fontId="24" fillId="0" borderId="29" xfId="36" applyFont="1" applyBorder="1" applyAlignment="1">
      <alignment horizontal="center" vertical="center"/>
    </xf>
    <xf numFmtId="0" fontId="24" fillId="0" borderId="0" xfId="0" applyFont="1" applyAlignment="1">
      <alignment vertical="center" wrapText="1"/>
    </xf>
    <xf numFmtId="0" fontId="17" fillId="0" borderId="0" xfId="23" applyFont="1" applyAlignment="1">
      <alignment vertical="top" wrapText="1"/>
    </xf>
    <xf numFmtId="0" fontId="29" fillId="0" borderId="0" xfId="23" applyFont="1" applyAlignment="1">
      <alignment vertical="top" wrapText="1"/>
    </xf>
    <xf numFmtId="0" fontId="29" fillId="0" borderId="0" xfId="37" applyFont="1" applyAlignment="1">
      <alignment vertical="top" wrapText="1"/>
    </xf>
    <xf numFmtId="0" fontId="24" fillId="0" borderId="3" xfId="16" applyFont="1" applyBorder="1" applyAlignment="1">
      <alignment horizontal="left" vertical="top"/>
    </xf>
    <xf numFmtId="0" fontId="28" fillId="0" borderId="19" xfId="36" applyFont="1" applyBorder="1" applyAlignment="1">
      <alignment horizontal="center" vertical="center"/>
    </xf>
    <xf numFmtId="0" fontId="17" fillId="0" borderId="18" xfId="16" applyFont="1" applyBorder="1" applyAlignment="1">
      <alignment horizontal="center" vertical="center"/>
    </xf>
    <xf numFmtId="0" fontId="24" fillId="0" borderId="0" xfId="37" applyFont="1" applyAlignment="1">
      <alignment vertical="top"/>
    </xf>
    <xf numFmtId="0" fontId="29" fillId="0" borderId="3" xfId="16" applyFont="1" applyBorder="1" applyAlignment="1">
      <alignment horizontal="left" vertical="top" wrapText="1"/>
    </xf>
    <xf numFmtId="1" fontId="24" fillId="0" borderId="0" xfId="16" applyNumberFormat="1" applyFont="1" applyAlignment="1">
      <alignment horizontal="left" vertical="center"/>
    </xf>
    <xf numFmtId="0" fontId="17" fillId="0" borderId="0" xfId="38" applyFont="1" applyAlignment="1">
      <alignment vertical="top" wrapText="1"/>
    </xf>
    <xf numFmtId="0" fontId="29" fillId="0" borderId="0" xfId="38" applyFont="1" applyAlignment="1">
      <alignment vertical="top" wrapText="1"/>
    </xf>
    <xf numFmtId="0" fontId="26" fillId="0" borderId="0" xfId="0" applyFont="1" applyAlignment="1">
      <alignment wrapText="1"/>
    </xf>
    <xf numFmtId="0" fontId="26" fillId="0" borderId="0" xfId="0" applyFont="1" applyAlignment="1">
      <alignment horizontal="left" wrapText="1" indent="2"/>
    </xf>
    <xf numFmtId="0" fontId="33" fillId="0" borderId="0" xfId="0" applyFont="1" applyAlignment="1">
      <alignment wrapText="1"/>
    </xf>
    <xf numFmtId="0" fontId="29" fillId="0" borderId="3" xfId="2" applyFont="1" applyBorder="1" applyAlignment="1">
      <alignment horizontal="left" vertical="center" wrapText="1"/>
    </xf>
    <xf numFmtId="0" fontId="24" fillId="0" borderId="3" xfId="2" applyFont="1" applyBorder="1" applyAlignment="1">
      <alignment horizontal="left" vertical="center" wrapText="1"/>
    </xf>
    <xf numFmtId="0" fontId="24" fillId="0" borderId="3" xfId="36" applyFont="1" applyBorder="1" applyAlignment="1">
      <alignment vertical="top"/>
    </xf>
    <xf numFmtId="0" fontId="24" fillId="0" borderId="3" xfId="13" applyFont="1" applyBorder="1" applyAlignment="1">
      <alignment vertical="top" wrapText="1"/>
    </xf>
    <xf numFmtId="0" fontId="24" fillId="0" borderId="3" xfId="11" applyFont="1" applyBorder="1" applyAlignment="1">
      <alignment vertical="top"/>
    </xf>
    <xf numFmtId="0" fontId="28" fillId="0" borderId="0" xfId="36" applyFont="1" applyAlignment="1">
      <alignment horizontal="right" vertical="center"/>
    </xf>
    <xf numFmtId="0" fontId="28" fillId="0" borderId="21" xfId="36" applyFont="1" applyBorder="1" applyAlignment="1">
      <alignment horizontal="left" vertical="center" wrapText="1" indent="1"/>
    </xf>
    <xf numFmtId="0" fontId="28" fillId="0" borderId="15" xfId="36" applyFont="1" applyBorder="1" applyAlignment="1">
      <alignment vertical="center" wrapText="1"/>
    </xf>
    <xf numFmtId="0" fontId="28" fillId="0" borderId="14" xfId="36" applyFont="1" applyBorder="1" applyAlignment="1">
      <alignment vertical="center"/>
    </xf>
    <xf numFmtId="0" fontId="24" fillId="0" borderId="0" xfId="0" applyFont="1" applyAlignment="1">
      <alignment vertical="center"/>
    </xf>
    <xf numFmtId="0" fontId="27" fillId="0" borderId="3" xfId="16" applyFont="1" applyBorder="1" applyAlignment="1">
      <alignment horizontal="left" vertical="top" wrapText="1"/>
    </xf>
    <xf numFmtId="0" fontId="27" fillId="0" borderId="0" xfId="16" applyFont="1" applyAlignment="1">
      <alignment horizontal="left" vertical="top" wrapText="1"/>
    </xf>
    <xf numFmtId="0" fontId="26" fillId="0" borderId="0" xfId="17" applyFont="1" applyAlignment="1">
      <alignment vertical="top" wrapText="1"/>
    </xf>
    <xf numFmtId="0" fontId="24" fillId="0" borderId="0" xfId="16" applyFont="1" applyAlignment="1">
      <alignment horizontal="left" vertical="top"/>
    </xf>
    <xf numFmtId="0" fontId="17" fillId="0" borderId="3" xfId="16" applyFont="1" applyBorder="1" applyAlignment="1">
      <alignment horizontal="left" vertical="top" wrapText="1"/>
    </xf>
    <xf numFmtId="0" fontId="26" fillId="0" borderId="1" xfId="0" applyFont="1" applyBorder="1" applyAlignment="1">
      <alignment horizontal="center"/>
    </xf>
    <xf numFmtId="0" fontId="26" fillId="0" borderId="1" xfId="16" applyFont="1" applyBorder="1" applyAlignment="1">
      <alignment horizontal="center"/>
    </xf>
    <xf numFmtId="3" fontId="17" fillId="0" borderId="18" xfId="8" applyNumberFormat="1" applyFont="1" applyBorder="1" applyAlignment="1">
      <alignment horizontal="center"/>
    </xf>
    <xf numFmtId="0" fontId="25" fillId="0" borderId="3" xfId="16" applyFont="1" applyBorder="1" applyAlignment="1">
      <alignment horizontal="left" vertical="top"/>
    </xf>
    <xf numFmtId="0" fontId="24" fillId="0" borderId="29" xfId="40" quotePrefix="1" applyFont="1" applyBorder="1" applyAlignment="1">
      <alignment horizontal="center" vertical="top"/>
    </xf>
    <xf numFmtId="0" fontId="24" fillId="0" borderId="0" xfId="40" applyFont="1" applyAlignment="1">
      <alignment horizontal="left" vertical="top" wrapText="1"/>
    </xf>
    <xf numFmtId="4" fontId="25" fillId="0" borderId="0" xfId="35" applyNumberFormat="1" applyFont="1" applyAlignment="1">
      <alignment vertical="top" wrapText="1"/>
    </xf>
    <xf numFmtId="0" fontId="17" fillId="0" borderId="3" xfId="59" applyFont="1" applyBorder="1" applyAlignment="1">
      <alignment vertical="top" wrapText="1"/>
    </xf>
    <xf numFmtId="0" fontId="24" fillId="0" borderId="3" xfId="59" applyFont="1" applyBorder="1" applyAlignment="1">
      <alignment vertical="top" wrapText="1"/>
    </xf>
    <xf numFmtId="0" fontId="29" fillId="0" borderId="3" xfId="3" applyFont="1" applyBorder="1" applyAlignment="1">
      <alignment vertical="top" wrapText="1"/>
    </xf>
    <xf numFmtId="0" fontId="24" fillId="0" borderId="29" xfId="59" quotePrefix="1" applyFont="1" applyBorder="1" applyAlignment="1">
      <alignment horizontal="center" vertical="top"/>
    </xf>
    <xf numFmtId="0" fontId="24" fillId="0" borderId="1" xfId="0" applyFont="1" applyBorder="1" applyAlignment="1">
      <alignment horizontal="center" vertical="top"/>
    </xf>
    <xf numFmtId="0" fontId="24" fillId="0" borderId="29" xfId="59" applyFont="1" applyBorder="1" applyAlignment="1">
      <alignment horizontal="center" vertical="top"/>
    </xf>
    <xf numFmtId="0" fontId="24" fillId="0" borderId="0" xfId="59" applyFont="1" applyAlignment="1">
      <alignment horizontal="left" vertical="top" wrapText="1"/>
    </xf>
    <xf numFmtId="0" fontId="28" fillId="0" borderId="21" xfId="61" quotePrefix="1" applyFont="1" applyBorder="1" applyAlignment="1">
      <alignment horizontal="right" vertical="center"/>
    </xf>
    <xf numFmtId="0" fontId="28" fillId="0" borderId="26" xfId="61" applyFont="1" applyBorder="1" applyAlignment="1">
      <alignment horizontal="left" vertical="center"/>
    </xf>
    <xf numFmtId="0" fontId="28" fillId="0" borderId="14" xfId="61" applyFont="1" applyBorder="1" applyAlignment="1">
      <alignment horizontal="center" vertical="center"/>
    </xf>
    <xf numFmtId="0" fontId="28" fillId="0" borderId="19" xfId="61" applyFont="1" applyBorder="1" applyAlignment="1">
      <alignment horizontal="center" vertical="center"/>
    </xf>
    <xf numFmtId="4" fontId="25" fillId="0" borderId="3" xfId="61" applyNumberFormat="1" applyFont="1" applyBorder="1" applyAlignment="1">
      <alignment vertical="top" wrapText="1"/>
    </xf>
    <xf numFmtId="0" fontId="24" fillId="0" borderId="3" xfId="3" applyFont="1" applyBorder="1" applyAlignment="1">
      <alignment vertical="top" wrapText="1"/>
    </xf>
    <xf numFmtId="0" fontId="24" fillId="0" borderId="18" xfId="2" applyFont="1" applyBorder="1" applyAlignment="1">
      <alignment horizontal="center"/>
    </xf>
    <xf numFmtId="0" fontId="25" fillId="0" borderId="1" xfId="41" applyFont="1" applyBorder="1" applyAlignment="1">
      <alignment horizontal="center" vertical="top" wrapText="1"/>
    </xf>
    <xf numFmtId="0" fontId="25" fillId="0" borderId="1" xfId="2" applyFont="1" applyBorder="1" applyAlignment="1">
      <alignment horizontal="center" vertical="top"/>
    </xf>
    <xf numFmtId="0" fontId="25" fillId="0" borderId="0" xfId="12" applyFont="1" applyAlignment="1">
      <alignment vertical="center"/>
    </xf>
    <xf numFmtId="0" fontId="29" fillId="0" borderId="0" xfId="3" applyFont="1" applyAlignment="1">
      <alignment vertical="top" wrapText="1"/>
    </xf>
    <xf numFmtId="0" fontId="24" fillId="0" borderId="1" xfId="41" applyFont="1" applyBorder="1" applyAlignment="1">
      <alignment horizontal="center" vertical="top" wrapText="1"/>
    </xf>
    <xf numFmtId="0" fontId="24" fillId="0" borderId="0" xfId="59" quotePrefix="1" applyFont="1" applyAlignment="1">
      <alignment horizontal="center" vertical="top"/>
    </xf>
    <xf numFmtId="0" fontId="24" fillId="0" borderId="1" xfId="59" quotePrefix="1" applyFont="1" applyBorder="1" applyAlignment="1">
      <alignment horizontal="center" vertical="top"/>
    </xf>
    <xf numFmtId="0" fontId="42" fillId="0" borderId="29" xfId="59" quotePrefix="1" applyFont="1" applyBorder="1" applyAlignment="1">
      <alignment horizontal="center" vertical="top"/>
    </xf>
    <xf numFmtId="0" fontId="42" fillId="0" borderId="0" xfId="3" applyFont="1" applyAlignment="1">
      <alignment vertical="top" wrapText="1"/>
    </xf>
    <xf numFmtId="0" fontId="42" fillId="0" borderId="1" xfId="0" applyFont="1" applyBorder="1" applyAlignment="1">
      <alignment horizontal="center" vertical="top"/>
    </xf>
    <xf numFmtId="0" fontId="42" fillId="0" borderId="0" xfId="12" applyFont="1" applyAlignment="1">
      <alignment vertical="center"/>
    </xf>
    <xf numFmtId="0" fontId="43" fillId="0" borderId="0" xfId="3" applyFont="1" applyAlignment="1">
      <alignment vertical="top" wrapText="1"/>
    </xf>
    <xf numFmtId="0" fontId="29" fillId="0" borderId="0" xfId="40" applyFont="1" applyAlignment="1">
      <alignment horizontal="left" vertical="top" wrapText="1"/>
    </xf>
    <xf numFmtId="4" fontId="25" fillId="0" borderId="0" xfId="35" applyNumberFormat="1" applyFont="1" applyAlignment="1">
      <alignment vertical="top"/>
    </xf>
    <xf numFmtId="0" fontId="24" fillId="0" borderId="0" xfId="0" applyFont="1" applyAlignment="1">
      <alignment horizontal="left" vertical="center" wrapText="1"/>
    </xf>
    <xf numFmtId="0" fontId="24" fillId="0" borderId="0" xfId="40" applyFont="1" applyAlignment="1">
      <alignment horizontal="left" vertical="center" wrapText="1"/>
    </xf>
    <xf numFmtId="0" fontId="29" fillId="0" borderId="0" xfId="0" applyFont="1" applyAlignment="1">
      <alignment horizontal="left" vertical="top" wrapText="1"/>
    </xf>
    <xf numFmtId="0" fontId="17" fillId="0" borderId="0" xfId="0" applyFont="1" applyAlignment="1">
      <alignment horizontal="left" vertical="top" wrapText="1"/>
    </xf>
    <xf numFmtId="0" fontId="35" fillId="0" borderId="0" xfId="0" applyFont="1" applyAlignment="1">
      <alignment horizontal="left" vertical="top" wrapText="1"/>
    </xf>
    <xf numFmtId="0" fontId="24" fillId="0" borderId="29" xfId="59" quotePrefix="1" applyFont="1" applyBorder="1" applyAlignment="1">
      <alignment horizontal="center" vertical="center"/>
    </xf>
    <xf numFmtId="0" fontId="35" fillId="0" borderId="0" xfId="0" applyFont="1" applyAlignment="1">
      <alignment horizontal="left" vertical="center" wrapText="1"/>
    </xf>
    <xf numFmtId="0" fontId="24" fillId="0" borderId="29" xfId="59" applyFont="1" applyBorder="1" applyAlignment="1">
      <alignment horizontal="center" vertical="center"/>
    </xf>
    <xf numFmtId="0" fontId="24" fillId="0" borderId="29" xfId="40" quotePrefix="1" applyFont="1" applyBorder="1" applyAlignment="1">
      <alignment horizontal="center" vertical="center"/>
    </xf>
    <xf numFmtId="0" fontId="29" fillId="0" borderId="0" xfId="0" applyFont="1" applyAlignment="1">
      <alignment horizontal="left" vertical="center" wrapText="1"/>
    </xf>
    <xf numFmtId="0" fontId="24" fillId="0" borderId="3" xfId="71" applyFont="1" applyBorder="1" applyAlignment="1">
      <alignment horizontal="left" vertical="top" wrapText="1"/>
    </xf>
    <xf numFmtId="0" fontId="32" fillId="0" borderId="29" xfId="59" applyFont="1" applyBorder="1" applyAlignment="1">
      <alignment horizontal="center" vertical="top"/>
    </xf>
    <xf numFmtId="0" fontId="32" fillId="0" borderId="0" xfId="0" applyFont="1" applyAlignment="1">
      <alignment horizontal="left" vertical="top" wrapText="1"/>
    </xf>
    <xf numFmtId="0" fontId="32" fillId="0" borderId="1" xfId="0" applyFont="1" applyBorder="1" applyAlignment="1">
      <alignment horizontal="center" vertical="top"/>
    </xf>
    <xf numFmtId="0" fontId="17" fillId="0" borderId="29" xfId="0" applyFont="1" applyBorder="1" applyAlignment="1">
      <alignment horizontal="center" vertical="top"/>
    </xf>
    <xf numFmtId="0" fontId="17" fillId="0" borderId="1" xfId="0" applyFont="1" applyBorder="1" applyAlignment="1">
      <alignment horizontal="center" vertical="top"/>
    </xf>
    <xf numFmtId="0" fontId="28" fillId="0" borderId="21" xfId="61" applyFont="1" applyBorder="1" applyAlignment="1">
      <alignment horizontal="right" vertical="center"/>
    </xf>
    <xf numFmtId="0" fontId="24" fillId="0" borderId="29" xfId="40" applyFont="1" applyBorder="1" applyAlignment="1">
      <alignment horizontal="center" vertical="top"/>
    </xf>
    <xf numFmtId="167" fontId="24" fillId="0" borderId="29" xfId="0" applyNumberFormat="1" applyFont="1" applyBorder="1" applyAlignment="1">
      <alignment horizontal="center" vertical="center"/>
    </xf>
    <xf numFmtId="0" fontId="24" fillId="0" borderId="3" xfId="71" applyFont="1" applyBorder="1" applyAlignment="1">
      <alignment horizontal="left" vertical="top"/>
    </xf>
    <xf numFmtId="0" fontId="24" fillId="0" borderId="0" xfId="71" applyFont="1" applyAlignment="1">
      <alignment horizontal="left" vertical="top"/>
    </xf>
    <xf numFmtId="0" fontId="29" fillId="0" borderId="0" xfId="2" applyFont="1" applyAlignment="1">
      <alignment horizontal="left" vertical="center" wrapText="1"/>
    </xf>
    <xf numFmtId="0" fontId="24" fillId="0" borderId="0" xfId="2" applyFont="1" applyAlignment="1">
      <alignment horizontal="left" vertical="center" wrapText="1"/>
    </xf>
    <xf numFmtId="0" fontId="24" fillId="0" borderId="0" xfId="2" applyFont="1" applyAlignment="1">
      <alignment horizontal="left" vertical="top" wrapText="1"/>
    </xf>
    <xf numFmtId="0" fontId="24" fillId="0" borderId="0" xfId="40" applyFont="1" applyAlignment="1">
      <alignment vertical="top"/>
    </xf>
    <xf numFmtId="0" fontId="24" fillId="0" borderId="0" xfId="13" applyFont="1" applyAlignment="1">
      <alignment vertical="top" wrapText="1"/>
    </xf>
    <xf numFmtId="0" fontId="28" fillId="0" borderId="21" xfId="40" applyFont="1" applyBorder="1" applyAlignment="1">
      <alignment horizontal="right" vertical="center"/>
    </xf>
    <xf numFmtId="0" fontId="28" fillId="0" borderId="26" xfId="40" applyFont="1" applyBorder="1" applyAlignment="1">
      <alignment horizontal="left" vertical="center"/>
    </xf>
    <xf numFmtId="0" fontId="28" fillId="0" borderId="14" xfId="40" applyFont="1" applyBorder="1" applyAlignment="1">
      <alignment horizontal="center" vertical="center"/>
    </xf>
    <xf numFmtId="0" fontId="28" fillId="0" borderId="0" xfId="40" applyFont="1" applyAlignment="1">
      <alignment horizontal="right" vertical="center"/>
    </xf>
    <xf numFmtId="0" fontId="25" fillId="0" borderId="0" xfId="2" applyFont="1" applyAlignment="1">
      <alignment horizontal="left" vertical="top" wrapText="1"/>
    </xf>
    <xf numFmtId="0" fontId="18" fillId="0" borderId="29" xfId="40" applyFont="1" applyBorder="1" applyAlignment="1">
      <alignment horizontal="center" vertical="top"/>
    </xf>
    <xf numFmtId="0" fontId="47" fillId="0" borderId="0" xfId="40" applyFont="1" applyAlignment="1">
      <alignment horizontal="left" vertical="top" wrapText="1"/>
    </xf>
    <xf numFmtId="3" fontId="18" fillId="0" borderId="1" xfId="40" applyNumberFormat="1" applyFont="1" applyBorder="1" applyAlignment="1">
      <alignment horizontal="center"/>
    </xf>
    <xf numFmtId="0" fontId="28" fillId="0" borderId="21" xfId="40" applyFont="1" applyBorder="1" applyAlignment="1">
      <alignment horizontal="left" vertical="center" wrapText="1" indent="1"/>
    </xf>
    <xf numFmtId="0" fontId="28" fillId="0" borderId="26" xfId="40" applyFont="1" applyBorder="1" applyAlignment="1">
      <alignment vertical="center" wrapText="1"/>
    </xf>
    <xf numFmtId="0" fontId="28" fillId="0" borderId="14" xfId="40" applyFont="1" applyBorder="1" applyAlignment="1">
      <alignment vertical="center"/>
    </xf>
    <xf numFmtId="4" fontId="25" fillId="0" borderId="3" xfId="70" applyNumberFormat="1" applyFont="1" applyBorder="1" applyAlignment="1">
      <alignment vertical="top" wrapText="1"/>
    </xf>
    <xf numFmtId="0" fontId="20" fillId="0" borderId="13" xfId="74" applyFont="1" applyBorder="1" applyAlignment="1">
      <alignment horizontal="center" vertical="center"/>
    </xf>
    <xf numFmtId="0" fontId="28" fillId="0" borderId="1" xfId="74" applyFont="1" applyBorder="1" applyAlignment="1">
      <alignment horizontal="left" vertical="center"/>
    </xf>
    <xf numFmtId="0" fontId="28" fillId="0" borderId="1" xfId="74" applyFont="1" applyBorder="1" applyAlignment="1">
      <alignment horizontal="center" vertical="center"/>
    </xf>
    <xf numFmtId="0" fontId="28" fillId="0" borderId="0" xfId="74" applyFont="1" applyAlignment="1">
      <alignment horizontal="right" vertical="center"/>
    </xf>
    <xf numFmtId="0" fontId="24" fillId="0" borderId="13" xfId="74" quotePrefix="1" applyFont="1" applyBorder="1" applyAlignment="1">
      <alignment horizontal="center" vertical="center"/>
    </xf>
    <xf numFmtId="0" fontId="25" fillId="0" borderId="1" xfId="3" applyFont="1" applyBorder="1" applyAlignment="1">
      <alignment horizontal="left" vertical="top" wrapText="1"/>
    </xf>
    <xf numFmtId="0" fontId="29" fillId="0" borderId="1" xfId="3" applyFont="1" applyBorder="1" applyAlignment="1">
      <alignment horizontal="left" vertical="top" wrapText="1"/>
    </xf>
    <xf numFmtId="37" fontId="24" fillId="0" borderId="1" xfId="45" applyNumberFormat="1" applyFont="1" applyBorder="1" applyAlignment="1">
      <alignment horizontal="center" vertical="center"/>
    </xf>
    <xf numFmtId="14" fontId="24" fillId="0" borderId="1" xfId="45" applyFont="1" applyBorder="1" applyAlignment="1">
      <alignment horizontal="center" vertical="center"/>
    </xf>
    <xf numFmtId="0" fontId="24" fillId="0" borderId="1" xfId="3" applyFont="1" applyBorder="1" applyAlignment="1">
      <alignment horizontal="justify" vertical="top" wrapText="1"/>
    </xf>
    <xf numFmtId="14" fontId="24" fillId="0" borderId="1" xfId="45" applyFont="1" applyBorder="1" applyAlignment="1">
      <alignment horizontal="center" vertical="top"/>
    </xf>
    <xf numFmtId="0" fontId="24" fillId="0" borderId="1" xfId="3" applyFont="1" applyBorder="1" applyAlignment="1">
      <alignment horizontal="justify" vertical="center" wrapText="1"/>
    </xf>
    <xf numFmtId="0" fontId="20" fillId="0" borderId="25" xfId="74" applyFont="1" applyBorder="1" applyAlignment="1">
      <alignment horizontal="center" vertical="center"/>
    </xf>
    <xf numFmtId="0" fontId="28" fillId="0" borderId="14" xfId="74" applyFont="1" applyBorder="1" applyAlignment="1">
      <alignment horizontal="left" vertical="center"/>
    </xf>
    <xf numFmtId="0" fontId="28" fillId="0" borderId="14" xfId="74" applyFont="1" applyBorder="1" applyAlignment="1">
      <alignment horizontal="center" vertical="center"/>
    </xf>
    <xf numFmtId="0" fontId="29" fillId="0" borderId="1" xfId="74" applyFont="1" applyBorder="1" applyAlignment="1">
      <alignment horizontal="left" vertical="center" wrapText="1"/>
    </xf>
    <xf numFmtId="37" fontId="24" fillId="0" borderId="1" xfId="3" applyNumberFormat="1" applyFont="1" applyBorder="1" applyAlignment="1">
      <alignment horizontal="center" vertical="center"/>
    </xf>
    <xf numFmtId="0" fontId="25" fillId="0" borderId="1" xfId="3" applyFont="1" applyBorder="1" applyAlignment="1">
      <alignment horizontal="justify" vertical="top" wrapText="1"/>
    </xf>
    <xf numFmtId="0" fontId="24" fillId="0" borderId="1" xfId="3" applyFont="1" applyBorder="1" applyAlignment="1">
      <alignment horizontal="center" vertical="center"/>
    </xf>
    <xf numFmtId="0" fontId="31" fillId="0" borderId="1" xfId="43" applyBorder="1"/>
    <xf numFmtId="0" fontId="29" fillId="0" borderId="1" xfId="3" applyFont="1" applyBorder="1" applyAlignment="1">
      <alignment vertical="top" wrapText="1"/>
    </xf>
    <xf numFmtId="0" fontId="24" fillId="0" borderId="1" xfId="3" applyFont="1" applyBorder="1" applyAlignment="1">
      <alignment horizontal="left" vertical="top" wrapText="1"/>
    </xf>
    <xf numFmtId="0" fontId="29" fillId="0" borderId="1" xfId="86" applyFont="1" applyBorder="1" applyAlignment="1">
      <alignment horizontal="left" vertical="center" wrapText="1"/>
    </xf>
    <xf numFmtId="0" fontId="29" fillId="0" borderId="1" xfId="3" applyFont="1" applyBorder="1" applyAlignment="1">
      <alignment horizontal="justify" vertical="top" wrapText="1"/>
    </xf>
    <xf numFmtId="0" fontId="24" fillId="0" borderId="1" xfId="3" applyFont="1" applyBorder="1" applyAlignment="1">
      <alignment vertical="top" wrapText="1"/>
    </xf>
    <xf numFmtId="0" fontId="26" fillId="0" borderId="13" xfId="74" quotePrefix="1" applyFont="1" applyBorder="1" applyAlignment="1">
      <alignment horizontal="center" vertical="center"/>
    </xf>
    <xf numFmtId="0" fontId="27" fillId="0" borderId="1" xfId="74" applyFont="1" applyBorder="1" applyAlignment="1">
      <alignment horizontal="left" vertical="center" wrapText="1"/>
    </xf>
    <xf numFmtId="3" fontId="26" fillId="0" borderId="1" xfId="12" applyNumberFormat="1" applyFont="1" applyBorder="1" applyAlignment="1">
      <alignment horizontal="center" vertical="center"/>
    </xf>
    <xf numFmtId="0" fontId="26" fillId="0" borderId="13" xfId="0" quotePrefix="1" applyFont="1" applyBorder="1" applyAlignment="1">
      <alignment horizontal="center" vertical="center"/>
    </xf>
    <xf numFmtId="0" fontId="27" fillId="0" borderId="1" xfId="0" applyFont="1" applyBorder="1" applyAlignment="1">
      <alignment horizontal="left" vertical="center" wrapText="1"/>
    </xf>
    <xf numFmtId="0" fontId="26" fillId="0" borderId="1" xfId="0" applyFont="1" applyBorder="1" applyAlignment="1">
      <alignment horizontal="left" vertical="center" wrapText="1"/>
    </xf>
    <xf numFmtId="0" fontId="0" fillId="0" borderId="1" xfId="43" applyFont="1" applyBorder="1"/>
    <xf numFmtId="0" fontId="24" fillId="0" borderId="1" xfId="47" applyFont="1" applyBorder="1" applyAlignment="1">
      <alignment horizontal="justify" vertical="top" wrapText="1"/>
    </xf>
    <xf numFmtId="0" fontId="29" fillId="0" borderId="1" xfId="47" applyFont="1" applyBorder="1" applyAlignment="1">
      <alignment horizontal="justify" vertical="top" wrapText="1"/>
    </xf>
    <xf numFmtId="0" fontId="29" fillId="0" borderId="1" xfId="12" applyFont="1" applyBorder="1" applyAlignment="1">
      <alignment horizontal="left" vertical="top" wrapText="1"/>
    </xf>
    <xf numFmtId="37" fontId="24" fillId="0" borderId="1" xfId="12" applyNumberFormat="1" applyFont="1" applyBorder="1" applyAlignment="1">
      <alignment horizontal="center" vertical="center"/>
    </xf>
    <xf numFmtId="0" fontId="24" fillId="0" borderId="1" xfId="12" applyFont="1" applyBorder="1" applyAlignment="1">
      <alignment horizontal="justify" vertical="top" wrapText="1"/>
    </xf>
    <xf numFmtId="0" fontId="24" fillId="0" borderId="13" xfId="74" quotePrefix="1" applyFont="1" applyBorder="1" applyAlignment="1">
      <alignment horizontal="center" vertical="top"/>
    </xf>
    <xf numFmtId="0" fontId="29" fillId="0" borderId="1" xfId="0" applyFont="1" applyBorder="1" applyAlignment="1">
      <alignment vertical="center" wrapText="1"/>
    </xf>
    <xf numFmtId="0" fontId="24" fillId="0" borderId="1" xfId="12" applyFont="1" applyBorder="1" applyAlignment="1">
      <alignment vertical="center" wrapText="1"/>
    </xf>
    <xf numFmtId="0" fontId="24" fillId="0" borderId="13" xfId="74" applyFont="1" applyBorder="1" applyAlignment="1">
      <alignment horizontal="center" vertical="center"/>
    </xf>
    <xf numFmtId="0" fontId="20" fillId="0" borderId="13" xfId="74" quotePrefix="1" applyFont="1" applyBorder="1" applyAlignment="1">
      <alignment horizontal="center" vertical="center"/>
    </xf>
    <xf numFmtId="0" fontId="24" fillId="0" borderId="1" xfId="12" applyFont="1" applyBorder="1" applyAlignment="1">
      <alignment horizontal="center" vertical="center"/>
    </xf>
    <xf numFmtId="0" fontId="20" fillId="0" borderId="25" xfId="74" quotePrefix="1" applyFont="1" applyBorder="1" applyAlignment="1">
      <alignment horizontal="center" vertical="center"/>
    </xf>
    <xf numFmtId="0" fontId="24" fillId="0" borderId="1" xfId="74" applyFont="1" applyBorder="1" applyAlignment="1">
      <alignment horizontal="left" vertical="center" wrapText="1"/>
    </xf>
    <xf numFmtId="0" fontId="24" fillId="0" borderId="1" xfId="74" applyFont="1" applyBorder="1" applyAlignment="1">
      <alignment horizontal="left" vertical="top" wrapText="1"/>
    </xf>
    <xf numFmtId="0" fontId="29" fillId="0" borderId="1" xfId="74" applyFont="1" applyBorder="1" applyAlignment="1">
      <alignment horizontal="left" vertical="top" wrapText="1"/>
    </xf>
    <xf numFmtId="0" fontId="36" fillId="0" borderId="13" xfId="3" applyFont="1" applyBorder="1" applyAlignment="1">
      <alignment horizontal="center" vertical="center"/>
    </xf>
    <xf numFmtId="0" fontId="44" fillId="0" borderId="1" xfId="3" applyFont="1" applyBorder="1" applyAlignment="1">
      <alignment vertical="center" wrapText="1"/>
    </xf>
    <xf numFmtId="0" fontId="45" fillId="0" borderId="13" xfId="3" quotePrefix="1" applyFont="1" applyBorder="1" applyAlignment="1">
      <alignment horizontal="center" vertical="center"/>
    </xf>
    <xf numFmtId="0" fontId="46" fillId="0" borderId="1" xfId="0" applyFont="1" applyBorder="1" applyAlignment="1">
      <alignment vertical="center" wrapText="1"/>
    </xf>
    <xf numFmtId="0" fontId="34" fillId="0" borderId="1" xfId="74" applyFont="1" applyBorder="1" applyAlignment="1">
      <alignment horizontal="left" vertical="center" wrapText="1"/>
    </xf>
    <xf numFmtId="0" fontId="20" fillId="0" borderId="1" xfId="74" applyFont="1" applyBorder="1" applyAlignment="1">
      <alignment horizontal="left" vertical="center" wrapText="1"/>
    </xf>
    <xf numFmtId="0" fontId="20" fillId="0" borderId="1" xfId="74" applyFont="1" applyBorder="1" applyAlignment="1">
      <alignment horizontal="left" vertical="center"/>
    </xf>
    <xf numFmtId="0" fontId="20" fillId="0" borderId="1" xfId="74" applyFont="1" applyBorder="1" applyAlignment="1">
      <alignment horizontal="center" vertical="center"/>
    </xf>
    <xf numFmtId="0" fontId="24" fillId="0" borderId="1" xfId="3" applyFont="1" applyBorder="1" applyAlignment="1">
      <alignment horizontal="center" vertical="top"/>
    </xf>
    <xf numFmtId="0" fontId="24" fillId="0" borderId="0" xfId="3" applyFont="1" applyAlignment="1">
      <alignment horizontal="left" wrapText="1"/>
    </xf>
    <xf numFmtId="0" fontId="24" fillId="0" borderId="0" xfId="3" applyFont="1" applyAlignment="1">
      <alignment horizontal="left" vertical="top" wrapText="1"/>
    </xf>
    <xf numFmtId="0" fontId="24" fillId="0" borderId="13" xfId="3" quotePrefix="1" applyFont="1" applyBorder="1" applyAlignment="1">
      <alignment horizontal="center" vertical="center"/>
    </xf>
    <xf numFmtId="0" fontId="25" fillId="0" borderId="1" xfId="3" applyFont="1" applyBorder="1" applyAlignment="1">
      <alignment vertical="center" wrapText="1"/>
    </xf>
    <xf numFmtId="0" fontId="25" fillId="0" borderId="1" xfId="3" applyFont="1" applyBorder="1" applyAlignment="1">
      <alignment wrapText="1"/>
    </xf>
    <xf numFmtId="0" fontId="24" fillId="0" borderId="13" xfId="12" applyFont="1" applyBorder="1" applyAlignment="1">
      <alignment horizontal="center" vertical="center"/>
    </xf>
    <xf numFmtId="0" fontId="25" fillId="0" borderId="1" xfId="49" applyFont="1" applyBorder="1" applyAlignment="1">
      <alignment horizontal="left" vertical="top" wrapText="1"/>
    </xf>
    <xf numFmtId="0" fontId="29" fillId="0" borderId="1" xfId="49" applyFont="1" applyBorder="1" applyAlignment="1">
      <alignment horizontal="justify" vertical="top" wrapText="1"/>
    </xf>
    <xf numFmtId="0" fontId="24" fillId="0" borderId="1" xfId="72" applyFont="1" applyBorder="1" applyAlignment="1">
      <alignment vertical="top"/>
    </xf>
    <xf numFmtId="0" fontId="18" fillId="0" borderId="13" xfId="76" applyFont="1" applyBorder="1" applyAlignment="1">
      <alignment horizontal="center" vertical="top"/>
    </xf>
    <xf numFmtId="3" fontId="18" fillId="0" borderId="1" xfId="76" applyNumberFormat="1" applyFont="1" applyBorder="1" applyAlignment="1">
      <alignment horizontal="center"/>
    </xf>
    <xf numFmtId="0" fontId="28" fillId="0" borderId="14" xfId="72" applyFont="1" applyBorder="1" applyAlignment="1">
      <alignment vertical="center" wrapText="1"/>
    </xf>
    <xf numFmtId="37" fontId="24" fillId="0" borderId="1" xfId="45" applyNumberFormat="1" applyFont="1" applyBorder="1" applyAlignment="1">
      <alignment horizontal="center"/>
    </xf>
    <xf numFmtId="14" fontId="24" fillId="0" borderId="1" xfId="45" applyFont="1" applyBorder="1" applyAlignment="1">
      <alignment horizontal="center"/>
    </xf>
    <xf numFmtId="0" fontId="24" fillId="0" borderId="1" xfId="3" applyFont="1" applyBorder="1" applyAlignment="1">
      <alignment horizontal="justify" vertical="top"/>
    </xf>
    <xf numFmtId="37" fontId="24" fillId="0" borderId="1" xfId="3" applyNumberFormat="1" applyFont="1" applyBorder="1" applyAlignment="1">
      <alignment horizontal="center"/>
    </xf>
    <xf numFmtId="0" fontId="26" fillId="0" borderId="13" xfId="0" quotePrefix="1" applyFont="1" applyBorder="1" applyAlignment="1">
      <alignment horizontal="center" vertical="top"/>
    </xf>
    <xf numFmtId="3" fontId="26" fillId="0" borderId="1" xfId="0" applyNumberFormat="1" applyFont="1" applyBorder="1" applyAlignment="1">
      <alignment horizontal="center"/>
    </xf>
    <xf numFmtId="3" fontId="26" fillId="0" borderId="1" xfId="12" applyNumberFormat="1" applyFont="1" applyBorder="1" applyAlignment="1">
      <alignment horizontal="center"/>
    </xf>
    <xf numFmtId="0" fontId="24" fillId="0" borderId="1" xfId="3" applyFont="1" applyBorder="1" applyAlignment="1">
      <alignment horizontal="center"/>
    </xf>
    <xf numFmtId="0" fontId="25" fillId="0" borderId="1" xfId="3" applyFont="1" applyBorder="1" applyAlignment="1">
      <alignment horizontal="left" vertical="top"/>
    </xf>
    <xf numFmtId="0" fontId="24" fillId="0" borderId="18" xfId="75" applyFont="1" applyBorder="1" applyAlignment="1">
      <alignment horizontal="center"/>
    </xf>
    <xf numFmtId="0" fontId="24" fillId="0" borderId="13" xfId="74" applyFont="1" applyBorder="1" applyAlignment="1">
      <alignment horizontal="center" vertical="top"/>
    </xf>
    <xf numFmtId="0" fontId="24" fillId="0" borderId="13" xfId="3" applyFont="1" applyBorder="1" applyAlignment="1">
      <alignment horizontal="center" vertical="top"/>
    </xf>
    <xf numFmtId="0" fontId="24" fillId="0" borderId="13" xfId="3" quotePrefix="1" applyFont="1" applyBorder="1" applyAlignment="1">
      <alignment horizontal="center" vertical="top"/>
    </xf>
    <xf numFmtId="0" fontId="18" fillId="0" borderId="0" xfId="3" applyFont="1" applyAlignment="1">
      <alignment horizontal="left" wrapText="1"/>
    </xf>
    <xf numFmtId="49" fontId="17" fillId="0" borderId="24" xfId="89" applyNumberFormat="1" applyFont="1" applyBorder="1" applyAlignment="1">
      <alignment horizontal="center" vertical="center" wrapText="1"/>
    </xf>
    <xf numFmtId="0" fontId="17" fillId="0" borderId="9" xfId="89" applyFont="1" applyBorder="1" applyAlignment="1">
      <alignment horizontal="center" vertical="center" wrapText="1"/>
    </xf>
    <xf numFmtId="0" fontId="21" fillId="0" borderId="9" xfId="89" applyFont="1" applyBorder="1" applyAlignment="1">
      <alignment horizontal="center" wrapText="1"/>
    </xf>
    <xf numFmtId="0" fontId="17" fillId="0" borderId="13" xfId="89" applyFont="1" applyBorder="1" applyAlignment="1">
      <alignment horizontal="center" vertical="center" wrapText="1"/>
    </xf>
    <xf numFmtId="0" fontId="24" fillId="0" borderId="0" xfId="89" applyFont="1" applyAlignment="1">
      <alignment horizontal="center"/>
    </xf>
    <xf numFmtId="0" fontId="24" fillId="0" borderId="13" xfId="0" applyFont="1" applyBorder="1" applyAlignment="1">
      <alignment horizontal="center" vertical="top" wrapText="1" readingOrder="1"/>
    </xf>
    <xf numFmtId="0" fontId="25" fillId="0" borderId="1" xfId="0" applyFont="1" applyBorder="1" applyAlignment="1">
      <alignment horizontal="left" vertical="top" wrapText="1" readingOrder="1"/>
    </xf>
    <xf numFmtId="0" fontId="24" fillId="0" borderId="1" xfId="0" applyFont="1" applyBorder="1" applyAlignment="1">
      <alignment horizontal="center" vertical="top" wrapText="1" readingOrder="1"/>
    </xf>
    <xf numFmtId="0" fontId="24" fillId="0" borderId="18" xfId="0" applyFont="1" applyBorder="1" applyAlignment="1">
      <alignment horizontal="center" vertical="top" wrapText="1" readingOrder="1"/>
    </xf>
    <xf numFmtId="0" fontId="24" fillId="0" borderId="0" xfId="0" applyFont="1"/>
    <xf numFmtId="0" fontId="29" fillId="0" borderId="1" xfId="0" applyFont="1" applyBorder="1" applyAlignment="1">
      <alignment horizontal="left" vertical="top" wrapText="1" readingOrder="1"/>
    </xf>
    <xf numFmtId="0" fontId="24" fillId="0" borderId="1" xfId="0" applyFont="1" applyBorder="1" applyAlignment="1">
      <alignment horizontal="left" vertical="top" wrapText="1" readingOrder="1"/>
    </xf>
    <xf numFmtId="0" fontId="17" fillId="0" borderId="13" xfId="0" applyFont="1" applyBorder="1" applyAlignment="1">
      <alignment horizontal="center" vertical="top" wrapText="1" readingOrder="1"/>
    </xf>
    <xf numFmtId="0" fontId="24" fillId="0" borderId="25" xfId="2" applyFont="1" applyBorder="1" applyAlignment="1">
      <alignment horizontal="center" vertical="center"/>
    </xf>
    <xf numFmtId="0" fontId="17" fillId="0" borderId="14" xfId="2" applyFont="1" applyBorder="1" applyAlignment="1">
      <alignment vertical="center" wrapText="1"/>
    </xf>
    <xf numFmtId="0" fontId="24" fillId="0" borderId="19" xfId="71" applyFont="1" applyBorder="1" applyAlignment="1">
      <alignment horizontal="center" vertical="center"/>
    </xf>
    <xf numFmtId="0" fontId="24" fillId="0" borderId="0" xfId="71" applyFont="1" applyAlignment="1">
      <alignment vertical="center"/>
    </xf>
    <xf numFmtId="0" fontId="24" fillId="0" borderId="0" xfId="71" applyFont="1" applyAlignment="1" applyProtection="1">
      <alignment vertical="center"/>
      <protection locked="0"/>
    </xf>
    <xf numFmtId="0" fontId="24" fillId="0" borderId="18" xfId="71" applyFont="1" applyBorder="1" applyAlignment="1">
      <alignment horizontal="center" vertical="center"/>
    </xf>
    <xf numFmtId="0" fontId="29" fillId="0" borderId="1" xfId="91" applyFont="1" applyBorder="1" applyAlignment="1">
      <alignment horizontal="left" vertical="top" wrapText="1"/>
    </xf>
    <xf numFmtId="0" fontId="24" fillId="0" borderId="1" xfId="0" applyFont="1" applyBorder="1" applyAlignment="1">
      <alignment horizontal="left" vertical="top" readingOrder="1"/>
    </xf>
    <xf numFmtId="0" fontId="24" fillId="0" borderId="1" xfId="0" applyFont="1" applyBorder="1" applyAlignment="1">
      <alignment horizontal="center" vertical="top" readingOrder="1"/>
    </xf>
    <xf numFmtId="0" fontId="24" fillId="0" borderId="18" xfId="0" applyFont="1" applyBorder="1" applyAlignment="1">
      <alignment horizontal="center" vertical="top" readingOrder="1"/>
    </xf>
    <xf numFmtId="0" fontId="24" fillId="0" borderId="13" xfId="0" applyFont="1" applyBorder="1" applyAlignment="1">
      <alignment horizontal="center" vertical="top"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readingOrder="1"/>
    </xf>
    <xf numFmtId="0" fontId="24" fillId="0" borderId="18" xfId="0" applyFont="1" applyBorder="1" applyAlignment="1">
      <alignment horizontal="center" readingOrder="1"/>
    </xf>
    <xf numFmtId="0" fontId="24" fillId="0" borderId="1" xfId="0" applyFont="1" applyBorder="1" applyAlignment="1">
      <alignment horizontal="center" vertical="center" readingOrder="1"/>
    </xf>
    <xf numFmtId="0" fontId="24" fillId="0" borderId="18" xfId="0" applyFont="1" applyBorder="1" applyAlignment="1">
      <alignment horizontal="center" vertical="center" readingOrder="1"/>
    </xf>
    <xf numFmtId="0" fontId="25" fillId="0" borderId="1" xfId="0" applyFont="1" applyBorder="1" applyAlignment="1">
      <alignment horizontal="left" vertical="top" readingOrder="1"/>
    </xf>
    <xf numFmtId="0" fontId="29" fillId="0" borderId="1" xfId="23" applyFont="1" applyBorder="1" applyAlignment="1">
      <alignment vertical="top" wrapText="1"/>
    </xf>
    <xf numFmtId="0" fontId="17" fillId="0" borderId="1" xfId="2" applyFont="1" applyBorder="1" applyAlignment="1">
      <alignment vertical="center" wrapText="1"/>
    </xf>
    <xf numFmtId="0" fontId="24" fillId="0" borderId="19" xfId="2" applyFont="1" applyBorder="1" applyAlignment="1">
      <alignment horizontal="center" vertical="center"/>
    </xf>
    <xf numFmtId="3" fontId="24" fillId="0" borderId="1" xfId="0" applyNumberFormat="1" applyFont="1" applyBorder="1" applyAlignment="1">
      <alignment horizontal="center" vertical="top" wrapText="1" readingOrder="1"/>
    </xf>
    <xf numFmtId="3" fontId="24" fillId="0" borderId="18" xfId="0" applyNumberFormat="1" applyFont="1" applyBorder="1" applyAlignment="1">
      <alignment horizontal="center" vertical="top" wrapText="1" readingOrder="1"/>
    </xf>
    <xf numFmtId="0" fontId="24" fillId="0" borderId="1" xfId="23" applyFont="1" applyBorder="1" applyAlignment="1">
      <alignment vertical="top" wrapText="1"/>
    </xf>
    <xf numFmtId="0" fontId="24" fillId="0" borderId="1" xfId="0" applyFont="1" applyBorder="1" applyAlignment="1">
      <alignment horizontal="center" wrapText="1" readingOrder="1"/>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readingOrder="1"/>
    </xf>
    <xf numFmtId="0" fontId="24" fillId="0" borderId="0" xfId="0" applyFont="1" applyAlignment="1">
      <alignment vertical="top"/>
    </xf>
    <xf numFmtId="0" fontId="24" fillId="0" borderId="1" xfId="0" applyFont="1" applyBorder="1" applyAlignment="1">
      <alignment horizontal="left" vertical="center"/>
    </xf>
    <xf numFmtId="0" fontId="24" fillId="0" borderId="18" xfId="0" applyFont="1" applyBorder="1" applyAlignment="1">
      <alignment horizontal="center" vertical="center" wrapText="1" readingOrder="1"/>
    </xf>
    <xf numFmtId="0" fontId="29" fillId="0" borderId="1" xfId="0" applyFont="1" applyBorder="1" applyAlignment="1">
      <alignment horizontal="left" vertical="center" wrapText="1" readingOrder="1"/>
    </xf>
    <xf numFmtId="0" fontId="24" fillId="0" borderId="13" xfId="0" applyFont="1" applyBorder="1" applyAlignment="1">
      <alignment horizontal="center" vertical="center" wrapText="1" readingOrder="1"/>
    </xf>
    <xf numFmtId="0" fontId="17" fillId="0" borderId="1" xfId="0" applyFont="1" applyBorder="1" applyAlignment="1">
      <alignment horizontal="left" vertical="top" wrapText="1" readingOrder="1"/>
    </xf>
    <xf numFmtId="0" fontId="39" fillId="0" borderId="13" xfId="41" applyFont="1" applyBorder="1" applyAlignment="1">
      <alignment horizontal="center"/>
    </xf>
    <xf numFmtId="3" fontId="39" fillId="0" borderId="1" xfId="41" applyNumberFormat="1" applyFont="1" applyBorder="1" applyAlignment="1">
      <alignment horizontal="center" vertical="center" wrapText="1"/>
    </xf>
    <xf numFmtId="3" fontId="39" fillId="0" borderId="18" xfId="41" applyNumberFormat="1" applyFont="1" applyBorder="1" applyAlignment="1">
      <alignment horizontal="center" vertical="center" wrapText="1"/>
    </xf>
    <xf numFmtId="0" fontId="39" fillId="0" borderId="0" xfId="0" applyFont="1"/>
    <xf numFmtId="0" fontId="40" fillId="0" borderId="1" xfId="41" applyFont="1" applyBorder="1" applyAlignment="1">
      <alignment horizontal="center" vertical="center" wrapText="1"/>
    </xf>
    <xf numFmtId="0" fontId="17" fillId="0" borderId="13" xfId="0" applyFont="1" applyBorder="1" applyAlignment="1">
      <alignment vertical="center" wrapText="1" readingOrder="1"/>
    </xf>
    <xf numFmtId="0" fontId="17" fillId="0" borderId="1" xfId="0" applyFont="1" applyBorder="1" applyAlignment="1">
      <alignment horizontal="left" vertical="center" wrapText="1" readingOrder="1"/>
    </xf>
    <xf numFmtId="0" fontId="17" fillId="0" borderId="18" xfId="0" applyFont="1" applyBorder="1" applyAlignment="1">
      <alignment horizontal="left" vertical="center" wrapText="1" readingOrder="1"/>
    </xf>
    <xf numFmtId="0" fontId="17" fillId="0" borderId="1" xfId="0" applyFont="1" applyBorder="1" applyAlignment="1">
      <alignment vertical="center" wrapText="1" readingOrder="1"/>
    </xf>
    <xf numFmtId="0" fontId="25" fillId="0" borderId="1" xfId="0" applyFont="1" applyBorder="1" applyAlignment="1">
      <alignment vertical="center" wrapText="1" readingOrder="1"/>
    </xf>
    <xf numFmtId="0" fontId="24" fillId="0" borderId="1" xfId="89" applyFont="1" applyBorder="1" applyAlignment="1">
      <alignment vertical="top"/>
    </xf>
    <xf numFmtId="0" fontId="17" fillId="0" borderId="25" xfId="89" applyFont="1" applyBorder="1" applyAlignment="1">
      <alignment horizontal="right" vertical="center"/>
    </xf>
    <xf numFmtId="0" fontId="17" fillId="0" borderId="14" xfId="89" applyFont="1" applyBorder="1" applyAlignment="1">
      <alignment horizontal="left" vertical="center"/>
    </xf>
    <xf numFmtId="0" fontId="17" fillId="0" borderId="14" xfId="89" applyFont="1" applyBorder="1" applyAlignment="1">
      <alignment horizontal="center" vertical="center"/>
    </xf>
    <xf numFmtId="0" fontId="17" fillId="0" borderId="0" xfId="89" applyFont="1" applyAlignment="1">
      <alignment horizontal="right" vertical="center"/>
    </xf>
    <xf numFmtId="0" fontId="22" fillId="0" borderId="13" xfId="92" applyFont="1" applyBorder="1" applyAlignment="1">
      <alignment horizontal="center" vertical="top"/>
    </xf>
    <xf numFmtId="3" fontId="22" fillId="0" borderId="1" xfId="92" applyNumberFormat="1" applyFont="1" applyBorder="1" applyAlignment="1">
      <alignment horizontal="center"/>
    </xf>
    <xf numFmtId="0" fontId="22" fillId="0" borderId="13" xfId="89" applyFont="1" applyBorder="1" applyAlignment="1">
      <alignment horizontal="center" vertical="top"/>
    </xf>
    <xf numFmtId="0" fontId="23" fillId="0" borderId="1" xfId="89" applyFont="1" applyBorder="1" applyAlignment="1">
      <alignment horizontal="left" vertical="top" wrapText="1"/>
    </xf>
    <xf numFmtId="3" fontId="22" fillId="0" borderId="1" xfId="89" applyNumberFormat="1" applyFont="1" applyBorder="1" applyAlignment="1">
      <alignment horizontal="center"/>
    </xf>
    <xf numFmtId="0" fontId="17" fillId="0" borderId="25" xfId="89" applyFont="1" applyBorder="1" applyAlignment="1">
      <alignment horizontal="left" vertical="center" wrapText="1" indent="1"/>
    </xf>
    <xf numFmtId="0" fontId="17" fillId="0" borderId="14" xfId="89" applyFont="1" applyBorder="1" applyAlignment="1">
      <alignment vertical="center" wrapText="1"/>
    </xf>
    <xf numFmtId="0" fontId="17" fillId="0" borderId="14" xfId="89" applyFont="1" applyBorder="1" applyAlignment="1">
      <alignment vertical="center"/>
    </xf>
    <xf numFmtId="0" fontId="24" fillId="0" borderId="18" xfId="0" applyFont="1" applyBorder="1" applyAlignment="1">
      <alignment horizontal="center" wrapText="1" readingOrder="1"/>
    </xf>
    <xf numFmtId="0" fontId="25" fillId="0" borderId="1" xfId="0" applyFont="1" applyBorder="1" applyAlignment="1">
      <alignment vertical="top" wrapText="1" readingOrder="1"/>
    </xf>
    <xf numFmtId="49" fontId="17" fillId="0" borderId="13" xfId="5" applyNumberFormat="1" applyFont="1" applyBorder="1" applyAlignment="1">
      <alignment horizontal="center" vertical="center" wrapText="1"/>
    </xf>
    <xf numFmtId="0" fontId="17" fillId="0" borderId="1" xfId="5" applyFont="1" applyBorder="1" applyAlignment="1">
      <alignment horizontal="left" vertical="center" wrapText="1"/>
    </xf>
    <xf numFmtId="0" fontId="21" fillId="0" borderId="1" xfId="5" applyFont="1" applyBorder="1" applyAlignment="1">
      <alignment horizontal="center" wrapText="1"/>
    </xf>
    <xf numFmtId="0" fontId="17" fillId="0" borderId="1" xfId="5" applyFont="1" applyBorder="1" applyAlignment="1">
      <alignment horizontal="center" vertical="center" wrapText="1"/>
    </xf>
    <xf numFmtId="0" fontId="29" fillId="0" borderId="1" xfId="85" applyFont="1" applyBorder="1" applyAlignment="1">
      <alignment horizontal="left" vertical="top" wrapText="1"/>
    </xf>
    <xf numFmtId="0" fontId="24" fillId="0" borderId="1" xfId="0" applyFont="1" applyBorder="1" applyAlignment="1">
      <alignment wrapText="1"/>
    </xf>
    <xf numFmtId="0" fontId="24" fillId="0" borderId="1" xfId="85" applyFont="1" applyBorder="1" applyAlignment="1">
      <alignment horizontal="left" vertical="top" wrapText="1"/>
    </xf>
    <xf numFmtId="0" fontId="29" fillId="0" borderId="1" xfId="0" applyFont="1" applyBorder="1" applyAlignment="1">
      <alignment wrapText="1"/>
    </xf>
    <xf numFmtId="0" fontId="48" fillId="0" borderId="1" xfId="0" applyFont="1" applyBorder="1" applyAlignment="1">
      <alignment vertical="top" wrapText="1"/>
    </xf>
    <xf numFmtId="3" fontId="24" fillId="0" borderId="1" xfId="85" applyNumberFormat="1" applyFont="1" applyBorder="1" applyAlignment="1">
      <alignment horizontal="center"/>
    </xf>
    <xf numFmtId="3" fontId="24" fillId="0" borderId="1" xfId="8" applyNumberFormat="1" applyFont="1" applyBorder="1" applyAlignment="1">
      <alignment horizontal="center" vertical="center"/>
    </xf>
    <xf numFmtId="3" fontId="24" fillId="0" borderId="1" xfId="85" applyNumberFormat="1" applyFont="1" applyBorder="1" applyAlignment="1">
      <alignment horizontal="center" vertical="top"/>
    </xf>
    <xf numFmtId="4" fontId="25" fillId="0" borderId="1" xfId="85" applyNumberFormat="1" applyFont="1" applyBorder="1" applyAlignment="1">
      <alignment vertical="top" wrapText="1"/>
    </xf>
    <xf numFmtId="0" fontId="26" fillId="0" borderId="1" xfId="22" applyBorder="1" applyAlignment="1">
      <alignment vertical="top" wrapText="1"/>
    </xf>
    <xf numFmtId="0" fontId="24" fillId="0" borderId="13" xfId="85" applyFont="1" applyBorder="1" applyAlignment="1">
      <alignment horizontal="center" vertical="top"/>
    </xf>
    <xf numFmtId="0" fontId="24" fillId="0" borderId="13" xfId="85" applyFont="1" applyBorder="1" applyAlignment="1">
      <alignment horizontal="center" vertical="center"/>
    </xf>
    <xf numFmtId="4" fontId="29" fillId="0" borderId="1" xfId="85" applyNumberFormat="1" applyFont="1" applyBorder="1" applyAlignment="1">
      <alignment vertical="top" wrapText="1"/>
    </xf>
    <xf numFmtId="0" fontId="24" fillId="0" borderId="1" xfId="85" applyFont="1" applyBorder="1" applyAlignment="1">
      <alignment horizontal="left" vertical="center" wrapText="1"/>
    </xf>
    <xf numFmtId="0" fontId="24" fillId="0" borderId="13" xfId="78" applyFont="1" applyBorder="1" applyAlignment="1">
      <alignment horizontal="center" vertical="top" wrapText="1" readingOrder="1"/>
    </xf>
    <xf numFmtId="4" fontId="24" fillId="0" borderId="1" xfId="85" applyNumberFormat="1" applyFont="1" applyBorder="1" applyAlignment="1">
      <alignment vertical="top" wrapText="1"/>
    </xf>
    <xf numFmtId="0" fontId="24" fillId="0" borderId="19" xfId="80" applyNumberFormat="1" applyFont="1" applyFill="1" applyBorder="1" applyAlignment="1">
      <alignment horizontal="center" vertical="center"/>
    </xf>
    <xf numFmtId="4" fontId="25" fillId="0" borderId="1" xfId="85" applyNumberFormat="1" applyFont="1" applyBorder="1" applyAlignment="1">
      <alignment vertical="top"/>
    </xf>
    <xf numFmtId="0" fontId="24" fillId="0" borderId="1" xfId="85" applyFont="1" applyBorder="1" applyAlignment="1">
      <alignment horizontal="left" vertical="top"/>
    </xf>
    <xf numFmtId="0" fontId="24" fillId="0" borderId="3" xfId="0" applyFont="1" applyBorder="1" applyAlignment="1">
      <alignment wrapText="1"/>
    </xf>
    <xf numFmtId="0" fontId="29" fillId="0" borderId="1" xfId="85" applyFont="1" applyBorder="1" applyAlignment="1">
      <alignment horizontal="left" vertical="center" wrapText="1"/>
    </xf>
    <xf numFmtId="0" fontId="24" fillId="0" borderId="1" xfId="85" applyFont="1" applyBorder="1" applyAlignment="1">
      <alignment vertical="center"/>
    </xf>
    <xf numFmtId="0" fontId="27" fillId="0" borderId="1" xfId="22" applyFont="1" applyBorder="1" applyAlignment="1">
      <alignment vertical="top" wrapText="1"/>
    </xf>
    <xf numFmtId="0" fontId="29" fillId="0" borderId="1" xfId="85" applyFont="1" applyBorder="1" applyAlignment="1">
      <alignment vertical="center" wrapText="1"/>
    </xf>
    <xf numFmtId="0" fontId="17" fillId="0" borderId="13" xfId="2" applyFont="1" applyBorder="1" applyAlignment="1">
      <alignment horizontal="center" vertical="center"/>
    </xf>
    <xf numFmtId="3" fontId="17" fillId="0" borderId="1" xfId="0" applyNumberFormat="1" applyFont="1" applyBorder="1" applyAlignment="1">
      <alignment horizontal="center" vertical="center"/>
    </xf>
    <xf numFmtId="3" fontId="17" fillId="0" borderId="1" xfId="12" applyNumberFormat="1" applyFont="1" applyBorder="1" applyAlignment="1">
      <alignment horizontal="center" vertical="center"/>
    </xf>
    <xf numFmtId="0" fontId="24" fillId="0" borderId="1" xfId="85" applyFont="1" applyBorder="1" applyAlignment="1">
      <alignment vertical="top"/>
    </xf>
    <xf numFmtId="0" fontId="28" fillId="0" borderId="25" xfId="85" applyFont="1" applyBorder="1" applyAlignment="1">
      <alignment horizontal="right" vertical="center"/>
    </xf>
    <xf numFmtId="0" fontId="28" fillId="0" borderId="14" xfId="85" applyFont="1" applyBorder="1" applyAlignment="1">
      <alignment horizontal="left" vertical="center"/>
    </xf>
    <xf numFmtId="0" fontId="28" fillId="0" borderId="14" xfId="85" applyFont="1" applyBorder="1" applyAlignment="1">
      <alignment horizontal="center" vertical="center"/>
    </xf>
    <xf numFmtId="0" fontId="28" fillId="0" borderId="25" xfId="85" applyFont="1" applyBorder="1" applyAlignment="1">
      <alignment horizontal="left" vertical="center" wrapText="1" indent="1"/>
    </xf>
    <xf numFmtId="0" fontId="28" fillId="0" borderId="14" xfId="85" applyFont="1" applyBorder="1" applyAlignment="1">
      <alignment vertical="center" wrapText="1"/>
    </xf>
    <xf numFmtId="0" fontId="28" fillId="0" borderId="14" xfId="85" applyFont="1" applyBorder="1" applyAlignment="1">
      <alignment vertical="center"/>
    </xf>
    <xf numFmtId="3" fontId="24" fillId="0" borderId="1" xfId="8" applyNumberFormat="1" applyFont="1" applyBorder="1" applyAlignment="1">
      <alignment horizontal="center"/>
    </xf>
    <xf numFmtId="0" fontId="24" fillId="0" borderId="3" xfId="85" applyFont="1" applyBorder="1" applyAlignment="1">
      <alignment horizontal="left" vertical="center" wrapText="1"/>
    </xf>
    <xf numFmtId="0" fontId="24" fillId="0" borderId="3" xfId="85" applyFont="1" applyBorder="1" applyAlignment="1">
      <alignment horizontal="left" vertical="top" wrapText="1"/>
    </xf>
    <xf numFmtId="0" fontId="29" fillId="0" borderId="3" xfId="85" applyFont="1" applyBorder="1" applyAlignment="1">
      <alignment horizontal="left" vertical="top" wrapText="1"/>
    </xf>
    <xf numFmtId="0" fontId="24" fillId="0" borderId="29" xfId="78" applyFont="1" applyBorder="1" applyAlignment="1">
      <alignment horizontal="center" vertical="top" wrapText="1" readingOrder="1"/>
    </xf>
    <xf numFmtId="0" fontId="24" fillId="0" borderId="29" xfId="85" applyFont="1" applyBorder="1" applyAlignment="1">
      <alignment horizontal="center" vertical="top"/>
    </xf>
    <xf numFmtId="0" fontId="24" fillId="0" borderId="29" xfId="85" applyFont="1" applyBorder="1" applyAlignment="1">
      <alignment horizontal="center" vertical="center"/>
    </xf>
    <xf numFmtId="0" fontId="29" fillId="0" borderId="1" xfId="85" applyFont="1" applyBorder="1" applyAlignment="1">
      <alignment horizontal="left" vertical="top"/>
    </xf>
    <xf numFmtId="0" fontId="24" fillId="0" borderId="1" xfId="85" applyFont="1" applyBorder="1" applyAlignment="1">
      <alignment horizontal="left" wrapText="1"/>
    </xf>
    <xf numFmtId="0" fontId="24" fillId="0" borderId="1" xfId="85" applyFont="1" applyBorder="1" applyAlignment="1">
      <alignment horizontal="left"/>
    </xf>
    <xf numFmtId="0" fontId="24" fillId="0" borderId="29" xfId="78" applyFont="1" applyBorder="1" applyAlignment="1">
      <alignment horizontal="center" vertical="center" wrapText="1" readingOrder="1"/>
    </xf>
    <xf numFmtId="0" fontId="18" fillId="0" borderId="28" xfId="51" applyFont="1" applyBorder="1" applyAlignment="1">
      <alignment horizontal="center" vertical="top"/>
    </xf>
    <xf numFmtId="0" fontId="47" fillId="0" borderId="27" xfId="51" applyFont="1" applyBorder="1" applyAlignment="1">
      <alignment horizontal="left" vertical="top" wrapText="1"/>
    </xf>
    <xf numFmtId="3" fontId="18" fillId="0" borderId="9" xfId="51" applyNumberFormat="1" applyFont="1" applyBorder="1" applyAlignment="1">
      <alignment horizontal="center"/>
    </xf>
    <xf numFmtId="0" fontId="30" fillId="0" borderId="3" xfId="22" applyFont="1" applyBorder="1" applyAlignment="1">
      <alignment vertical="center" wrapText="1"/>
    </xf>
    <xf numFmtId="0" fontId="29" fillId="0" borderId="3" xfId="0" applyFont="1" applyBorder="1" applyAlignment="1">
      <alignment horizontal="left" vertical="center" wrapText="1"/>
    </xf>
    <xf numFmtId="0" fontId="26" fillId="0" borderId="3" xfId="22" applyBorder="1" applyAlignment="1">
      <alignment vertical="center" wrapText="1"/>
    </xf>
    <xf numFmtId="0" fontId="33" fillId="0" borderId="3" xfId="22" applyFont="1" applyBorder="1" applyAlignment="1">
      <alignment vertical="top" wrapText="1"/>
    </xf>
    <xf numFmtId="0" fontId="26" fillId="0" borderId="3" xfId="22" applyBorder="1" applyAlignment="1">
      <alignment vertical="top" wrapText="1"/>
    </xf>
    <xf numFmtId="0" fontId="24" fillId="0" borderId="29" xfId="39" applyFont="1" applyBorder="1" applyAlignment="1">
      <alignment horizontal="center" vertical="top" wrapText="1" readingOrder="1"/>
    </xf>
    <xf numFmtId="0" fontId="24" fillId="0" borderId="29" xfId="0" quotePrefix="1" applyFont="1" applyBorder="1" applyAlignment="1">
      <alignment horizontal="center" vertical="center"/>
    </xf>
    <xf numFmtId="0" fontId="28" fillId="0" borderId="21" xfId="0" applyFont="1" applyBorder="1" applyAlignment="1">
      <alignment horizontal="center" vertical="center"/>
    </xf>
    <xf numFmtId="0" fontId="28" fillId="0" borderId="15" xfId="0" applyFont="1" applyBorder="1" applyAlignment="1">
      <alignment horizontal="left" vertical="center"/>
    </xf>
    <xf numFmtId="0" fontId="28" fillId="0" borderId="14" xfId="0" applyFont="1" applyBorder="1" applyAlignment="1">
      <alignment horizontal="center" vertical="center"/>
    </xf>
    <xf numFmtId="0" fontId="24" fillId="0" borderId="0" xfId="12" applyFont="1" applyAlignment="1">
      <alignment horizontal="center" vertical="center"/>
    </xf>
    <xf numFmtId="3" fontId="24" fillId="0" borderId="0" xfId="0" applyNumberFormat="1" applyFont="1" applyAlignment="1">
      <alignment horizontal="center" vertical="center"/>
    </xf>
    <xf numFmtId="3" fontId="26" fillId="0" borderId="1" xfId="22" applyNumberFormat="1" applyBorder="1" applyAlignment="1">
      <alignment horizontal="center"/>
    </xf>
    <xf numFmtId="0" fontId="26" fillId="0" borderId="18" xfId="22" applyBorder="1" applyAlignment="1">
      <alignment horizontal="center"/>
    </xf>
    <xf numFmtId="0" fontId="27" fillId="0" borderId="3" xfId="22" applyFont="1" applyBorder="1" applyAlignment="1">
      <alignment vertical="center" wrapText="1"/>
    </xf>
    <xf numFmtId="0" fontId="24" fillId="0" borderId="3" xfId="0" applyFont="1" applyBorder="1"/>
    <xf numFmtId="0" fontId="24" fillId="0" borderId="3" xfId="0" applyFont="1" applyBorder="1" applyAlignment="1">
      <alignment vertical="center"/>
    </xf>
    <xf numFmtId="0" fontId="30" fillId="0" borderId="3" xfId="22" applyFont="1" applyBorder="1" applyAlignment="1">
      <alignment vertical="top" wrapText="1"/>
    </xf>
    <xf numFmtId="0" fontId="28" fillId="0" borderId="19" xfId="0" applyFont="1" applyBorder="1" applyAlignment="1">
      <alignment horizontal="center" vertical="center"/>
    </xf>
    <xf numFmtId="0" fontId="26" fillId="0" borderId="1" xfId="22" applyBorder="1" applyAlignment="1">
      <alignment horizontal="center"/>
    </xf>
    <xf numFmtId="0" fontId="29" fillId="0" borderId="3" xfId="0" applyFont="1" applyBorder="1" applyAlignment="1">
      <alignment vertical="center" wrapText="1"/>
    </xf>
    <xf numFmtId="0" fontId="29" fillId="0" borderId="3" xfId="0" applyFont="1" applyBorder="1" applyAlignment="1">
      <alignment vertical="center"/>
    </xf>
    <xf numFmtId="0" fontId="17" fillId="0" borderId="3" xfId="0" applyFont="1" applyBorder="1" applyAlignment="1">
      <alignment vertical="center"/>
    </xf>
    <xf numFmtId="0" fontId="26" fillId="0" borderId="3" xfId="22" applyBorder="1" applyAlignment="1">
      <alignment horizontal="left" vertical="center" wrapText="1"/>
    </xf>
    <xf numFmtId="0" fontId="24" fillId="0" borderId="3" xfId="11" applyFont="1" applyBorder="1" applyAlignment="1">
      <alignment vertical="center"/>
    </xf>
    <xf numFmtId="0" fontId="25" fillId="0" borderId="3" xfId="2" applyFont="1" applyBorder="1" applyAlignment="1">
      <alignment horizontal="left" vertical="center" wrapText="1"/>
    </xf>
    <xf numFmtId="0" fontId="28" fillId="0" borderId="21" xfId="0" applyFont="1" applyBorder="1" applyAlignment="1">
      <alignment horizontal="right" vertical="center"/>
    </xf>
    <xf numFmtId="0" fontId="18" fillId="0" borderId="29" xfId="51" applyFont="1" applyBorder="1" applyAlignment="1">
      <alignment horizontal="center" vertical="top"/>
    </xf>
    <xf numFmtId="0" fontId="47" fillId="0" borderId="3" xfId="51" applyFont="1" applyBorder="1" applyAlignment="1">
      <alignment horizontal="left" vertical="top" wrapText="1"/>
    </xf>
    <xf numFmtId="3" fontId="18" fillId="0" borderId="1" xfId="51" applyNumberFormat="1" applyFont="1" applyBorder="1" applyAlignment="1">
      <alignment horizontal="center"/>
    </xf>
    <xf numFmtId="0" fontId="28" fillId="0" borderId="21" xfId="51" applyFont="1" applyBorder="1" applyAlignment="1">
      <alignment horizontal="left" vertical="center" wrapText="1" indent="1"/>
    </xf>
    <xf numFmtId="0" fontId="28" fillId="0" borderId="15" xfId="51" applyFont="1" applyBorder="1" applyAlignment="1">
      <alignment vertical="center" wrapText="1"/>
    </xf>
    <xf numFmtId="0" fontId="28" fillId="0" borderId="14" xfId="51" applyFont="1" applyBorder="1" applyAlignment="1">
      <alignment vertical="center"/>
    </xf>
    <xf numFmtId="0" fontId="28" fillId="0" borderId="14" xfId="51" applyFont="1" applyBorder="1" applyAlignment="1">
      <alignment horizontal="center" vertical="center"/>
    </xf>
    <xf numFmtId="0" fontId="30" fillId="0" borderId="3" xfId="22" applyFont="1" applyBorder="1" applyAlignment="1">
      <alignment vertical="top"/>
    </xf>
    <xf numFmtId="0" fontId="24" fillId="0" borderId="29" xfId="39" applyFont="1" applyBorder="1" applyAlignment="1">
      <alignment horizontal="center" vertical="top" readingOrder="1"/>
    </xf>
    <xf numFmtId="0" fontId="26" fillId="0" borderId="3" xfId="22" applyBorder="1" applyAlignment="1">
      <alignment vertical="top"/>
    </xf>
    <xf numFmtId="3" fontId="29" fillId="0" borderId="1" xfId="0" applyNumberFormat="1" applyFont="1" applyBorder="1" applyAlignment="1">
      <alignment horizontal="center"/>
    </xf>
    <xf numFmtId="0" fontId="26" fillId="0" borderId="3" xfId="22" applyBorder="1" applyAlignment="1">
      <alignment horizontal="left" vertical="top" wrapText="1"/>
    </xf>
    <xf numFmtId="0" fontId="23" fillId="0" borderId="9" xfId="51" applyFont="1" applyBorder="1" applyAlignment="1">
      <alignment horizontal="left" vertical="top" wrapText="1"/>
    </xf>
    <xf numFmtId="3" fontId="22" fillId="0" borderId="9" xfId="51" applyNumberFormat="1" applyFont="1" applyBorder="1" applyAlignment="1">
      <alignment horizontal="center"/>
    </xf>
    <xf numFmtId="4" fontId="25" fillId="0" borderId="1" xfId="51" applyNumberFormat="1" applyFont="1" applyBorder="1" applyAlignment="1">
      <alignment vertical="top" wrapText="1"/>
    </xf>
    <xf numFmtId="0" fontId="24" fillId="0" borderId="1" xfId="51" applyFont="1" applyBorder="1" applyAlignment="1">
      <alignment horizontal="left" vertical="top" wrapText="1"/>
    </xf>
    <xf numFmtId="0" fontId="26" fillId="0" borderId="13" xfId="22" applyBorder="1" applyAlignment="1">
      <alignment horizontal="center" vertical="top"/>
    </xf>
    <xf numFmtId="3" fontId="26" fillId="0" borderId="18" xfId="22" applyNumberFormat="1" applyBorder="1" applyAlignment="1">
      <alignment horizontal="center"/>
    </xf>
    <xf numFmtId="0" fontId="30" fillId="0" borderId="1" xfId="22" applyFont="1" applyBorder="1" applyAlignment="1">
      <alignment vertical="top" wrapText="1"/>
    </xf>
    <xf numFmtId="3" fontId="24" fillId="0" borderId="18" xfId="22" applyNumberFormat="1" applyFont="1" applyBorder="1" applyAlignment="1">
      <alignment horizontal="center"/>
    </xf>
    <xf numFmtId="0" fontId="24" fillId="0" borderId="1" xfId="51" applyFont="1" applyBorder="1" applyAlignment="1">
      <alignment horizontal="left" vertical="center" wrapText="1"/>
    </xf>
    <xf numFmtId="0" fontId="24" fillId="0" borderId="1" xfId="51" applyFont="1" applyBorder="1" applyAlignment="1">
      <alignment vertical="center"/>
    </xf>
    <xf numFmtId="0" fontId="28" fillId="0" borderId="14" xfId="51" applyFont="1" applyBorder="1" applyAlignment="1">
      <alignment horizontal="left" vertical="center"/>
    </xf>
    <xf numFmtId="0" fontId="28" fillId="0" borderId="0" xfId="51" applyFont="1" applyAlignment="1">
      <alignment horizontal="right" vertical="center"/>
    </xf>
    <xf numFmtId="0" fontId="24" fillId="0" borderId="1" xfId="51" applyFont="1" applyBorder="1" applyAlignment="1">
      <alignment vertical="top"/>
    </xf>
    <xf numFmtId="0" fontId="28" fillId="0" borderId="14" xfId="51" applyFont="1" applyBorder="1" applyAlignment="1">
      <alignment vertical="center" wrapText="1"/>
    </xf>
    <xf numFmtId="0" fontId="22" fillId="0" borderId="28" xfId="51" applyFont="1" applyBorder="1" applyAlignment="1">
      <alignment horizontal="center" vertical="top"/>
    </xf>
    <xf numFmtId="0" fontId="24" fillId="0" borderId="29" xfId="51" applyFont="1" applyBorder="1" applyAlignment="1">
      <alignment horizontal="center" vertical="top"/>
    </xf>
    <xf numFmtId="0" fontId="24" fillId="0" borderId="13" xfId="51" applyFont="1" applyBorder="1" applyAlignment="1">
      <alignment horizontal="center" vertical="top"/>
    </xf>
    <xf numFmtId="0" fontId="24" fillId="0" borderId="29" xfId="51" quotePrefix="1" applyFont="1" applyBorder="1" applyAlignment="1">
      <alignment horizontal="center" vertical="center"/>
    </xf>
    <xf numFmtId="0" fontId="24" fillId="0" borderId="29" xfId="51" quotePrefix="1" applyFont="1" applyBorder="1" applyAlignment="1">
      <alignment horizontal="center" vertical="top"/>
    </xf>
    <xf numFmtId="0" fontId="28" fillId="0" borderId="21" xfId="51" applyFont="1" applyBorder="1" applyAlignment="1">
      <alignment horizontal="right" vertical="center"/>
    </xf>
    <xf numFmtId="0" fontId="33" fillId="0" borderId="0" xfId="133" applyFont="1"/>
    <xf numFmtId="0" fontId="17" fillId="0" borderId="0" xfId="3" applyFont="1" applyAlignment="1">
      <alignment horizontal="center" vertical="top"/>
    </xf>
    <xf numFmtId="1" fontId="20" fillId="0" borderId="1" xfId="0" applyNumberFormat="1" applyFont="1" applyBorder="1" applyAlignment="1">
      <alignment horizontal="center"/>
    </xf>
    <xf numFmtId="0" fontId="20" fillId="0" borderId="1" xfId="21" applyFont="1" applyBorder="1" applyAlignment="1">
      <alignment horizontal="center"/>
    </xf>
    <xf numFmtId="4" fontId="25" fillId="0" borderId="29" xfId="21" applyNumberFormat="1" applyFont="1" applyBorder="1" applyAlignment="1">
      <alignment vertical="top"/>
    </xf>
    <xf numFmtId="0" fontId="24" fillId="0" borderId="1" xfId="74" applyFont="1" applyBorder="1" applyAlignment="1">
      <alignment horizontal="left" vertical="center"/>
    </xf>
    <xf numFmtId="0" fontId="29" fillId="0" borderId="1" xfId="74" applyFont="1" applyBorder="1" applyAlignment="1">
      <alignment horizontal="left" vertical="top"/>
    </xf>
    <xf numFmtId="0" fontId="20" fillId="0" borderId="13" xfId="74" quotePrefix="1" applyFont="1" applyBorder="1" applyAlignment="1">
      <alignment horizontal="center" vertical="top"/>
    </xf>
    <xf numFmtId="0" fontId="28" fillId="0" borderId="1" xfId="74" applyFont="1" applyBorder="1" applyAlignment="1">
      <alignment horizontal="left" vertical="top"/>
    </xf>
    <xf numFmtId="0" fontId="28" fillId="0" borderId="1" xfId="74" applyFont="1" applyBorder="1" applyAlignment="1">
      <alignment horizontal="center" vertical="top"/>
    </xf>
    <xf numFmtId="0" fontId="24" fillId="0" borderId="1" xfId="74" applyFont="1" applyBorder="1" applyAlignment="1">
      <alignment horizontal="left" wrapText="1"/>
    </xf>
    <xf numFmtId="0" fontId="29" fillId="0" borderId="1" xfId="74" applyFont="1" applyBorder="1" applyAlignment="1">
      <alignment horizontal="left" wrapText="1"/>
    </xf>
    <xf numFmtId="0" fontId="29" fillId="0" borderId="1" xfId="0" applyFont="1" applyBorder="1" applyAlignment="1">
      <alignment horizontal="left" vertical="top" readingOrder="1"/>
    </xf>
    <xf numFmtId="0" fontId="27" fillId="0" borderId="1" xfId="9" applyFont="1" applyBorder="1" applyAlignment="1">
      <alignment vertical="top"/>
    </xf>
    <xf numFmtId="0" fontId="29" fillId="0" borderId="1" xfId="55" applyFont="1" applyBorder="1" applyAlignment="1">
      <alignment horizontal="left" vertical="top" wrapText="1"/>
    </xf>
    <xf numFmtId="0" fontId="29" fillId="0" borderId="29" xfId="21" applyFont="1" applyBorder="1" applyAlignment="1">
      <alignment vertical="top" wrapText="1"/>
    </xf>
    <xf numFmtId="0" fontId="29" fillId="0" borderId="29" xfId="0" applyFont="1" applyBorder="1" applyAlignment="1">
      <alignment horizontal="left" vertical="top"/>
    </xf>
    <xf numFmtId="0" fontId="29" fillId="0" borderId="29" xfId="9" applyFont="1" applyBorder="1" applyAlignment="1">
      <alignment vertical="top"/>
    </xf>
    <xf numFmtId="0" fontId="24" fillId="0" borderId="1" xfId="70" applyFont="1" applyBorder="1" applyAlignment="1">
      <alignment horizontal="left" vertical="top"/>
    </xf>
    <xf numFmtId="0" fontId="26" fillId="0" borderId="0" xfId="0" applyFont="1" applyAlignment="1">
      <alignment horizontal="left" indent="2"/>
    </xf>
    <xf numFmtId="0" fontId="27" fillId="0" borderId="1" xfId="74" applyFont="1" applyBorder="1" applyAlignment="1">
      <alignment horizontal="left" vertical="top" wrapText="1"/>
    </xf>
    <xf numFmtId="0" fontId="27" fillId="0" borderId="1" xfId="0" applyFont="1" applyBorder="1" applyAlignment="1">
      <alignment horizontal="left" vertical="center"/>
    </xf>
    <xf numFmtId="0" fontId="24" fillId="0" borderId="21" xfId="2" applyFont="1" applyBorder="1" applyAlignment="1">
      <alignment horizontal="center" vertical="center"/>
    </xf>
    <xf numFmtId="164" fontId="26" fillId="0" borderId="1" xfId="135" applyFont="1" applyBorder="1"/>
    <xf numFmtId="164" fontId="24" fillId="0" borderId="0" xfId="135" applyFont="1" applyAlignment="1">
      <alignment horizontal="center"/>
    </xf>
    <xf numFmtId="164" fontId="26" fillId="0" borderId="0" xfId="135" applyFont="1"/>
    <xf numFmtId="164" fontId="30" fillId="0" borderId="0" xfId="135" applyFont="1" applyAlignment="1">
      <alignment horizontal="center"/>
    </xf>
    <xf numFmtId="164" fontId="26" fillId="0" borderId="41" xfId="135" applyFont="1" applyBorder="1" applyAlignment="1">
      <alignment horizontal="center" wrapText="1"/>
    </xf>
    <xf numFmtId="164" fontId="26" fillId="0" borderId="41" xfId="135" applyFont="1" applyBorder="1" applyAlignment="1">
      <alignment vertical="center"/>
    </xf>
    <xf numFmtId="164" fontId="26" fillId="0" borderId="7" xfId="135" applyFont="1" applyBorder="1" applyAlignment="1">
      <alignment vertical="center"/>
    </xf>
    <xf numFmtId="0" fontId="66" fillId="0" borderId="29" xfId="2" applyFont="1" applyBorder="1" applyAlignment="1">
      <alignment horizontal="center" vertical="top"/>
    </xf>
    <xf numFmtId="0" fontId="67" fillId="0" borderId="1" xfId="9" applyFont="1" applyBorder="1" applyAlignment="1">
      <alignment vertical="top" wrapText="1"/>
    </xf>
    <xf numFmtId="3" fontId="66" fillId="0" borderId="1" xfId="0" applyNumberFormat="1" applyFont="1" applyBorder="1" applyAlignment="1">
      <alignment horizontal="center" vertical="top"/>
    </xf>
    <xf numFmtId="3" fontId="66" fillId="0" borderId="1" xfId="12" applyNumberFormat="1" applyFont="1" applyBorder="1" applyAlignment="1">
      <alignment horizontal="center" vertical="center"/>
    </xf>
    <xf numFmtId="0" fontId="66" fillId="0" borderId="0" xfId="3" applyFont="1" applyAlignment="1">
      <alignment vertical="center" wrapText="1"/>
    </xf>
    <xf numFmtId="0" fontId="63" fillId="0" borderId="1" xfId="0" applyFont="1" applyBorder="1" applyAlignment="1">
      <alignment horizontal="left" vertical="top" wrapText="1"/>
    </xf>
    <xf numFmtId="0" fontId="66" fillId="0" borderId="1" xfId="2" applyFont="1" applyBorder="1" applyAlignment="1">
      <alignment horizontal="left" vertical="top" wrapText="1"/>
    </xf>
    <xf numFmtId="0" fontId="66" fillId="0" borderId="1" xfId="0" applyFont="1" applyBorder="1" applyAlignment="1">
      <alignment horizontal="left" vertical="top" wrapText="1"/>
    </xf>
    <xf numFmtId="166" fontId="66" fillId="0" borderId="18" xfId="0" applyNumberFormat="1" applyFont="1" applyBorder="1" applyAlignment="1">
      <alignment horizontal="left" vertical="top"/>
    </xf>
    <xf numFmtId="0" fontId="66" fillId="0" borderId="18" xfId="9" applyFont="1" applyBorder="1" applyAlignment="1">
      <alignment horizontal="center"/>
    </xf>
    <xf numFmtId="0" fontId="67" fillId="0" borderId="1" xfId="11" applyFont="1" applyBorder="1" applyAlignment="1">
      <alignment vertical="center"/>
    </xf>
    <xf numFmtId="0" fontId="66" fillId="0" borderId="1" xfId="11" applyFont="1" applyBorder="1" applyAlignment="1">
      <alignment vertical="center"/>
    </xf>
    <xf numFmtId="0" fontId="63" fillId="0" borderId="3" xfId="65" applyFont="1" applyBorder="1" applyAlignment="1">
      <alignment vertical="top" wrapText="1"/>
    </xf>
    <xf numFmtId="0" fontId="66" fillId="0" borderId="3" xfId="65" applyFont="1" applyBorder="1" applyAlignment="1">
      <alignment vertical="top" wrapText="1"/>
    </xf>
    <xf numFmtId="3" fontId="66" fillId="0" borderId="18" xfId="65" applyNumberFormat="1" applyFont="1" applyBorder="1" applyAlignment="1">
      <alignment horizontal="center"/>
    </xf>
    <xf numFmtId="0" fontId="66" fillId="0" borderId="18" xfId="16" applyFont="1" applyBorder="1" applyAlignment="1">
      <alignment horizontal="center"/>
    </xf>
    <xf numFmtId="0" fontId="67" fillId="0" borderId="1" xfId="0" applyFont="1" applyBorder="1" applyAlignment="1">
      <alignment horizontal="left" vertical="top" wrapText="1"/>
    </xf>
    <xf numFmtId="0" fontId="66" fillId="0" borderId="1" xfId="55" applyFont="1" applyBorder="1" applyAlignment="1">
      <alignment horizontal="left" vertical="center" wrapText="1"/>
    </xf>
    <xf numFmtId="0" fontId="63" fillId="0" borderId="1" xfId="65" applyFont="1" applyBorder="1" applyAlignment="1">
      <alignment vertical="top" wrapText="1"/>
    </xf>
    <xf numFmtId="0" fontId="66" fillId="0" borderId="1" xfId="65" applyFont="1" applyBorder="1" applyAlignment="1">
      <alignment vertical="top" wrapText="1"/>
    </xf>
    <xf numFmtId="3" fontId="66" fillId="0" borderId="1" xfId="0" applyNumberFormat="1" applyFont="1" applyBorder="1" applyAlignment="1">
      <alignment horizontal="center" vertical="center"/>
    </xf>
    <xf numFmtId="0" fontId="66" fillId="0" borderId="1" xfId="16" applyFont="1" applyBorder="1" applyAlignment="1">
      <alignment horizontal="center" vertical="center"/>
    </xf>
    <xf numFmtId="4" fontId="17" fillId="0" borderId="0" xfId="135" applyNumberFormat="1" applyFont="1" applyAlignment="1">
      <alignment horizontal="center" vertical="top"/>
    </xf>
    <xf numFmtId="4" fontId="17" fillId="0" borderId="6" xfId="135" applyNumberFormat="1" applyFont="1" applyFill="1" applyBorder="1" applyAlignment="1" applyProtection="1">
      <alignment horizontal="center" vertical="top" wrapText="1"/>
    </xf>
    <xf numFmtId="4" fontId="17" fillId="0" borderId="4" xfId="135" applyNumberFormat="1" applyFont="1" applyFill="1" applyBorder="1" applyAlignment="1" applyProtection="1">
      <alignment horizontal="center" vertical="top" wrapText="1"/>
    </xf>
    <xf numFmtId="4" fontId="17" fillId="0" borderId="5" xfId="135" applyNumberFormat="1" applyFont="1" applyFill="1" applyBorder="1" applyAlignment="1" applyProtection="1">
      <alignment horizontal="center" vertical="top" wrapText="1"/>
    </xf>
    <xf numFmtId="4" fontId="21" fillId="0" borderId="15" xfId="135" applyNumberFormat="1" applyFont="1" applyFill="1" applyBorder="1" applyAlignment="1" applyProtection="1">
      <alignment horizontal="center" wrapText="1"/>
    </xf>
    <xf numFmtId="4" fontId="21" fillId="0" borderId="14" xfId="135" applyNumberFormat="1" applyFont="1" applyFill="1" applyBorder="1" applyAlignment="1" applyProtection="1">
      <alignment horizontal="center" wrapText="1"/>
    </xf>
    <xf numFmtId="4" fontId="21" fillId="0" borderId="16" xfId="135" applyNumberFormat="1" applyFont="1" applyFill="1" applyBorder="1" applyAlignment="1" applyProtection="1">
      <alignment horizontal="center" wrapText="1"/>
    </xf>
    <xf numFmtId="4" fontId="17" fillId="0" borderId="3" xfId="135" applyNumberFormat="1" applyFont="1" applyBorder="1" applyAlignment="1">
      <alignment horizontal="center" vertical="center"/>
    </xf>
    <xf numFmtId="4" fontId="17" fillId="0" borderId="1" xfId="135" applyNumberFormat="1" applyFont="1" applyBorder="1" applyAlignment="1">
      <alignment horizontal="center" vertical="center"/>
    </xf>
    <xf numFmtId="4" fontId="17" fillId="0" borderId="2" xfId="135" applyNumberFormat="1" applyFont="1" applyBorder="1" applyAlignment="1">
      <alignment horizontal="center" vertical="center"/>
    </xf>
    <xf numFmtId="4" fontId="17" fillId="0" borderId="17" xfId="135" applyNumberFormat="1" applyFont="1" applyFill="1" applyBorder="1" applyAlignment="1" applyProtection="1">
      <alignment horizontal="center" vertical="center"/>
    </xf>
    <xf numFmtId="4" fontId="24" fillId="0" borderId="1" xfId="135" applyNumberFormat="1" applyFont="1" applyBorder="1" applyAlignment="1">
      <alignment horizontal="center" vertical="center"/>
    </xf>
    <xf numFmtId="4" fontId="24" fillId="0" borderId="2" xfId="135" applyNumberFormat="1" applyFont="1" applyBorder="1" applyAlignment="1">
      <alignment horizontal="center" vertical="center"/>
    </xf>
    <xf numFmtId="4" fontId="24" fillId="0" borderId="17" xfId="135" applyNumberFormat="1" applyFont="1" applyFill="1" applyBorder="1" applyAlignment="1" applyProtection="1">
      <alignment horizontal="center" vertical="center"/>
    </xf>
    <xf numFmtId="4" fontId="24" fillId="0" borderId="18" xfId="135" applyNumberFormat="1" applyFont="1" applyBorder="1" applyAlignment="1">
      <alignment horizontal="right" vertical="top"/>
    </xf>
    <xf numFmtId="4" fontId="24" fillId="0" borderId="1" xfId="135" applyNumberFormat="1" applyFont="1" applyBorder="1" applyAlignment="1">
      <alignment horizontal="right" vertical="top"/>
    </xf>
    <xf numFmtId="4" fontId="17" fillId="0" borderId="20" xfId="135" applyNumberFormat="1" applyFont="1" applyFill="1" applyBorder="1" applyAlignment="1" applyProtection="1">
      <alignment horizontal="center" vertical="center"/>
    </xf>
    <xf numFmtId="4" fontId="28" fillId="0" borderId="14" xfId="135" applyNumberFormat="1" applyFont="1" applyBorder="1" applyAlignment="1">
      <alignment horizontal="center" vertical="center"/>
    </xf>
    <xf numFmtId="4" fontId="28" fillId="0" borderId="15" xfId="135" applyNumberFormat="1" applyFont="1" applyBorder="1" applyAlignment="1">
      <alignment horizontal="center" vertical="center"/>
    </xf>
    <xf numFmtId="4" fontId="28" fillId="0" borderId="16" xfId="135" applyNumberFormat="1" applyFont="1" applyFill="1" applyBorder="1" applyAlignment="1" applyProtection="1">
      <alignment horizontal="center" vertical="center"/>
    </xf>
    <xf numFmtId="4" fontId="28" fillId="0" borderId="1" xfId="135" applyNumberFormat="1" applyFont="1" applyBorder="1" applyAlignment="1">
      <alignment horizontal="center" vertical="center"/>
    </xf>
    <xf numFmtId="4" fontId="28" fillId="0" borderId="3" xfId="135" applyNumberFormat="1" applyFont="1" applyBorder="1" applyAlignment="1">
      <alignment horizontal="center" vertical="center"/>
    </xf>
    <xf numFmtId="4" fontId="28" fillId="0" borderId="2" xfId="135" applyNumberFormat="1" applyFont="1" applyFill="1" applyBorder="1" applyAlignment="1" applyProtection="1">
      <alignment horizontal="center" vertical="center"/>
    </xf>
    <xf numFmtId="4" fontId="28" fillId="0" borderId="20" xfId="135" applyNumberFormat="1" applyFont="1" applyFill="1" applyBorder="1" applyAlignment="1" applyProtection="1">
      <alignment horizontal="center" vertical="center"/>
    </xf>
    <xf numFmtId="4" fontId="17" fillId="0" borderId="17" xfId="135" applyNumberFormat="1" applyFont="1" applyFill="1" applyBorder="1" applyAlignment="1">
      <alignment horizontal="center" vertical="center"/>
    </xf>
    <xf numFmtId="4" fontId="17" fillId="0" borderId="20" xfId="135" applyNumberFormat="1" applyFont="1" applyFill="1" applyBorder="1" applyAlignment="1">
      <alignment horizontal="center" vertical="center"/>
    </xf>
    <xf numFmtId="4" fontId="24" fillId="0" borderId="3" xfId="135" applyNumberFormat="1" applyFont="1" applyBorder="1" applyAlignment="1">
      <alignment horizontal="center" vertical="center"/>
    </xf>
    <xf numFmtId="4" fontId="66" fillId="0" borderId="3" xfId="135" applyNumberFormat="1" applyFont="1" applyBorder="1" applyAlignment="1">
      <alignment horizontal="center" vertical="center"/>
    </xf>
    <xf numFmtId="4" fontId="66" fillId="0" borderId="1" xfId="135" applyNumberFormat="1" applyFont="1" applyBorder="1" applyAlignment="1">
      <alignment horizontal="center" vertical="center"/>
    </xf>
    <xf numFmtId="4" fontId="66" fillId="0" borderId="2" xfId="135" applyNumberFormat="1" applyFont="1" applyBorder="1" applyAlignment="1">
      <alignment horizontal="center" vertical="center"/>
    </xf>
    <xf numFmtId="4" fontId="66" fillId="0" borderId="17" xfId="135" applyNumberFormat="1" applyFont="1" applyFill="1" applyBorder="1" applyAlignment="1" applyProtection="1">
      <alignment horizontal="center" vertical="center"/>
    </xf>
    <xf numFmtId="4" fontId="24" fillId="0" borderId="0" xfId="135" applyNumberFormat="1" applyFont="1" applyAlignment="1">
      <alignment horizontal="right"/>
    </xf>
    <xf numFmtId="4" fontId="24" fillId="0" borderId="0" xfId="135" applyNumberFormat="1" applyFont="1" applyFill="1" applyAlignment="1">
      <alignment horizontal="right"/>
    </xf>
    <xf numFmtId="4" fontId="17" fillId="0" borderId="17" xfId="135" applyNumberFormat="1" applyFont="1" applyBorder="1" applyAlignment="1">
      <alignment horizontal="center" vertical="center"/>
    </xf>
    <xf numFmtId="4" fontId="24" fillId="0" borderId="17" xfId="135" applyNumberFormat="1" applyFont="1" applyBorder="1" applyAlignment="1">
      <alignment horizontal="center" vertical="center"/>
    </xf>
    <xf numFmtId="4" fontId="26" fillId="0" borderId="1" xfId="135" applyNumberFormat="1" applyFont="1" applyBorder="1"/>
    <xf numFmtId="4" fontId="26" fillId="0" borderId="18" xfId="135" applyNumberFormat="1" applyFont="1" applyBorder="1"/>
    <xf numFmtId="4" fontId="24" fillId="0" borderId="0" xfId="135" applyNumberFormat="1" applyFont="1" applyAlignment="1">
      <alignment horizontal="center" vertical="center"/>
    </xf>
    <xf numFmtId="4" fontId="28" fillId="0" borderId="16" xfId="135" applyNumberFormat="1" applyFont="1" applyBorder="1" applyAlignment="1">
      <alignment horizontal="center" vertical="center"/>
    </xf>
    <xf numFmtId="4" fontId="24" fillId="0" borderId="20" xfId="135" applyNumberFormat="1" applyFont="1" applyBorder="1" applyAlignment="1">
      <alignment horizontal="center" vertical="center"/>
    </xf>
    <xf numFmtId="4" fontId="24" fillId="0" borderId="17" xfId="135" applyNumberFormat="1" applyFont="1" applyFill="1" applyBorder="1" applyAlignment="1">
      <alignment horizontal="center" vertical="center"/>
    </xf>
    <xf numFmtId="4" fontId="24" fillId="0" borderId="20" xfId="135" applyNumberFormat="1" applyFont="1" applyFill="1" applyBorder="1" applyAlignment="1">
      <alignment horizontal="center" vertical="center"/>
    </xf>
    <xf numFmtId="4" fontId="28" fillId="0" borderId="16" xfId="135" applyNumberFormat="1" applyFont="1" applyFill="1" applyBorder="1" applyAlignment="1">
      <alignment horizontal="center" vertical="center"/>
    </xf>
    <xf numFmtId="4" fontId="0" fillId="0" borderId="0" xfId="135" applyNumberFormat="1" applyFont="1"/>
    <xf numFmtId="4" fontId="21" fillId="0" borderId="3" xfId="135" applyNumberFormat="1" applyFont="1" applyFill="1" applyBorder="1" applyAlignment="1" applyProtection="1">
      <alignment horizontal="center" wrapText="1"/>
    </xf>
    <xf numFmtId="4" fontId="21" fillId="0" borderId="18" xfId="135" applyNumberFormat="1" applyFont="1" applyFill="1" applyBorder="1" applyAlignment="1" applyProtection="1">
      <alignment horizontal="center" wrapText="1"/>
    </xf>
    <xf numFmtId="4" fontId="21" fillId="0" borderId="2" xfId="135" applyNumberFormat="1" applyFont="1" applyFill="1" applyBorder="1" applyAlignment="1" applyProtection="1">
      <alignment horizontal="center" wrapText="1"/>
    </xf>
    <xf numFmtId="4" fontId="21" fillId="0" borderId="20" xfId="135" applyNumberFormat="1" applyFont="1" applyFill="1" applyBorder="1" applyAlignment="1" applyProtection="1">
      <alignment horizontal="center" wrapText="1"/>
    </xf>
    <xf numFmtId="4" fontId="17" fillId="0" borderId="18" xfId="135" applyNumberFormat="1" applyFont="1" applyBorder="1" applyAlignment="1">
      <alignment horizontal="center" vertical="center"/>
    </xf>
    <xf numFmtId="4" fontId="24" fillId="0" borderId="18" xfId="135" applyNumberFormat="1" applyFont="1" applyBorder="1" applyAlignment="1">
      <alignment horizontal="center" vertical="center"/>
    </xf>
    <xf numFmtId="4" fontId="24" fillId="0" borderId="19" xfId="135" applyNumberFormat="1" applyFont="1" applyBorder="1" applyAlignment="1">
      <alignment horizontal="center" vertical="center"/>
    </xf>
    <xf numFmtId="4" fontId="17" fillId="0" borderId="16" xfId="135" applyNumberFormat="1" applyFont="1" applyBorder="1" applyAlignment="1">
      <alignment horizontal="center" vertical="center"/>
    </xf>
    <xf numFmtId="4" fontId="24" fillId="0" borderId="23" xfId="135" applyNumberFormat="1" applyFont="1" applyFill="1" applyBorder="1" applyAlignment="1">
      <alignment horizontal="center" vertical="center"/>
    </xf>
    <xf numFmtId="4" fontId="21" fillId="0" borderId="1" xfId="135" applyNumberFormat="1" applyFont="1" applyFill="1" applyBorder="1" applyAlignment="1" applyProtection="1">
      <alignment horizontal="center" wrapText="1"/>
    </xf>
    <xf numFmtId="4" fontId="21" fillId="0" borderId="20" xfId="135" applyNumberFormat="1" applyFont="1" applyBorder="1" applyAlignment="1">
      <alignment horizontal="center" wrapText="1"/>
    </xf>
    <xf numFmtId="4" fontId="24" fillId="0" borderId="18" xfId="135" applyNumberFormat="1" applyFont="1" applyBorder="1" applyAlignment="1">
      <alignment horizontal="center" vertical="top" wrapText="1" readingOrder="1"/>
    </xf>
    <xf numFmtId="4" fontId="24" fillId="0" borderId="2" xfId="135" applyNumberFormat="1" applyFont="1" applyBorder="1" applyAlignment="1">
      <alignment horizontal="center" vertical="top" wrapText="1" readingOrder="1"/>
    </xf>
    <xf numFmtId="4" fontId="24" fillId="0" borderId="20" xfId="135" applyNumberFormat="1" applyFont="1" applyFill="1" applyBorder="1" applyAlignment="1" applyProtection="1">
      <alignment horizontal="right" vertical="top" wrapText="1" readingOrder="1"/>
    </xf>
    <xf numFmtId="4" fontId="24" fillId="0" borderId="20" xfId="135" applyNumberFormat="1" applyFont="1" applyFill="1" applyBorder="1" applyAlignment="1">
      <alignment horizontal="right" vertical="top" wrapText="1" readingOrder="1"/>
    </xf>
    <xf numFmtId="4" fontId="24" fillId="0" borderId="23" xfId="135" applyNumberFormat="1" applyFont="1" applyFill="1" applyBorder="1" applyAlignment="1" applyProtection="1">
      <alignment horizontal="center" vertical="center"/>
    </xf>
    <xf numFmtId="4" fontId="24" fillId="0" borderId="20" xfId="135" applyNumberFormat="1" applyFont="1" applyFill="1" applyBorder="1" applyAlignment="1" applyProtection="1">
      <alignment horizontal="center" vertical="center"/>
    </xf>
    <xf numFmtId="4" fontId="17" fillId="0" borderId="2" xfId="135" applyNumberFormat="1" applyFont="1" applyBorder="1" applyAlignment="1">
      <alignment horizontal="center" vertical="top" wrapText="1" readingOrder="1"/>
    </xf>
    <xf numFmtId="4" fontId="17" fillId="0" borderId="20" xfId="135" applyNumberFormat="1" applyFont="1" applyFill="1" applyBorder="1" applyAlignment="1" applyProtection="1">
      <alignment horizontal="right" vertical="top" wrapText="1" readingOrder="1"/>
    </xf>
    <xf numFmtId="4" fontId="24" fillId="0" borderId="18" xfId="135" applyNumberFormat="1" applyFont="1" applyBorder="1" applyAlignment="1">
      <alignment horizontal="center" vertical="top" readingOrder="1"/>
    </xf>
    <xf numFmtId="4" fontId="24" fillId="0" borderId="2" xfId="135" applyNumberFormat="1" applyFont="1" applyBorder="1" applyAlignment="1">
      <alignment horizontal="center" vertical="top" readingOrder="1"/>
    </xf>
    <xf numFmtId="4" fontId="24" fillId="0" borderId="20" xfId="135" applyNumberFormat="1" applyFont="1" applyFill="1" applyBorder="1" applyAlignment="1" applyProtection="1">
      <alignment horizontal="right" vertical="top" readingOrder="1"/>
    </xf>
    <xf numFmtId="4" fontId="24" fillId="0" borderId="18" xfId="135" applyNumberFormat="1" applyFont="1" applyBorder="1" applyAlignment="1">
      <alignment horizontal="center" wrapText="1" readingOrder="1"/>
    </xf>
    <xf numFmtId="4" fontId="24" fillId="0" borderId="18" xfId="135" applyNumberFormat="1" applyFont="1" applyBorder="1" applyAlignment="1">
      <alignment horizontal="center" vertical="center" wrapText="1" readingOrder="1"/>
    </xf>
    <xf numFmtId="4" fontId="24" fillId="0" borderId="2" xfId="135" applyNumberFormat="1" applyFont="1" applyBorder="1" applyAlignment="1">
      <alignment horizontal="center" vertical="center" wrapText="1" readingOrder="1"/>
    </xf>
    <xf numFmtId="4" fontId="24" fillId="0" borderId="20" xfId="135" applyNumberFormat="1" applyFont="1" applyFill="1" applyBorder="1" applyAlignment="1" applyProtection="1">
      <alignment horizontal="right" vertical="center" wrapText="1" readingOrder="1"/>
    </xf>
    <xf numFmtId="4" fontId="39" fillId="0" borderId="18" xfId="135" applyNumberFormat="1" applyFont="1" applyBorder="1" applyAlignment="1">
      <alignment horizontal="center" vertical="center" wrapText="1"/>
    </xf>
    <xf numFmtId="4" fontId="40" fillId="0" borderId="2" xfId="135" applyNumberFormat="1" applyFont="1" applyBorder="1" applyAlignment="1">
      <alignment horizontal="center" vertical="center" shrinkToFit="1"/>
    </xf>
    <xf numFmtId="4" fontId="40" fillId="0" borderId="20" xfId="135" applyNumberFormat="1" applyFont="1" applyFill="1" applyBorder="1" applyAlignment="1" applyProtection="1">
      <alignment horizontal="center" vertical="center" shrinkToFit="1"/>
    </xf>
    <xf numFmtId="4" fontId="17" fillId="0" borderId="18" xfId="135" applyNumberFormat="1" applyFont="1" applyBorder="1" applyAlignment="1">
      <alignment horizontal="left" vertical="center" wrapText="1" readingOrder="1"/>
    </xf>
    <xf numFmtId="4" fontId="17" fillId="0" borderId="2" xfId="135" applyNumberFormat="1" applyFont="1" applyBorder="1" applyAlignment="1">
      <alignment vertical="center" wrapText="1" readingOrder="1"/>
    </xf>
    <xf numFmtId="4" fontId="17" fillId="0" borderId="20" xfId="135" applyNumberFormat="1" applyFont="1" applyBorder="1" applyAlignment="1">
      <alignment horizontal="left" vertical="top" wrapText="1"/>
    </xf>
    <xf numFmtId="4" fontId="24" fillId="0" borderId="1" xfId="135" applyNumberFormat="1" applyFont="1" applyBorder="1" applyAlignment="1">
      <alignment horizontal="center" vertical="top" wrapText="1" readingOrder="1"/>
    </xf>
    <xf numFmtId="4" fontId="17" fillId="0" borderId="15" xfId="135" applyNumberFormat="1" applyFont="1" applyBorder="1" applyAlignment="1">
      <alignment horizontal="center" vertical="center"/>
    </xf>
    <xf numFmtId="4" fontId="17" fillId="0" borderId="14" xfId="135" applyNumberFormat="1" applyFont="1" applyBorder="1" applyAlignment="1">
      <alignment horizontal="center" vertical="center"/>
    </xf>
    <xf numFmtId="4" fontId="17" fillId="0" borderId="16" xfId="135" applyNumberFormat="1" applyFont="1" applyFill="1" applyBorder="1" applyAlignment="1" applyProtection="1">
      <alignment horizontal="center" vertical="center"/>
    </xf>
    <xf numFmtId="4" fontId="28" fillId="0" borderId="20" xfId="135" applyNumberFormat="1" applyFont="1" applyBorder="1" applyAlignment="1">
      <alignment horizontal="center" vertical="center"/>
    </xf>
    <xf numFmtId="4" fontId="24" fillId="0" borderId="1" xfId="135" applyNumberFormat="1" applyFont="1" applyBorder="1" applyAlignment="1">
      <alignment horizontal="right"/>
    </xf>
    <xf numFmtId="4" fontId="26" fillId="0" borderId="3" xfId="135" applyNumberFormat="1" applyFont="1" applyBorder="1" applyAlignment="1">
      <alignment horizontal="center" vertical="center"/>
    </xf>
    <xf numFmtId="4" fontId="32" fillId="0" borderId="3" xfId="135" applyNumberFormat="1" applyFont="1" applyBorder="1" applyAlignment="1">
      <alignment horizontal="center" vertical="center"/>
    </xf>
    <xf numFmtId="4" fontId="32" fillId="0" borderId="1" xfId="135" applyNumberFormat="1" applyFont="1" applyBorder="1" applyAlignment="1">
      <alignment horizontal="center" vertical="center"/>
    </xf>
    <xf numFmtId="4" fontId="32" fillId="0" borderId="2" xfId="135" applyNumberFormat="1" applyFont="1" applyBorder="1" applyAlignment="1">
      <alignment horizontal="center" vertical="center"/>
    </xf>
    <xf numFmtId="4" fontId="32" fillId="0" borderId="20" xfId="135" applyNumberFormat="1" applyFont="1" applyBorder="1" applyAlignment="1">
      <alignment horizontal="center" vertical="center"/>
    </xf>
    <xf numFmtId="4" fontId="32" fillId="0" borderId="17" xfId="135" applyNumberFormat="1" applyFont="1" applyBorder="1" applyAlignment="1">
      <alignment horizontal="center" vertical="center"/>
    </xf>
    <xf numFmtId="4" fontId="28" fillId="0" borderId="3" xfId="135" applyNumberFormat="1" applyFont="1" applyBorder="1" applyAlignment="1">
      <alignment horizontal="center" vertical="top"/>
    </xf>
    <xf numFmtId="4" fontId="28" fillId="0" borderId="1" xfId="135" applyNumberFormat="1" applyFont="1" applyBorder="1" applyAlignment="1">
      <alignment horizontal="center" vertical="top"/>
    </xf>
    <xf numFmtId="4" fontId="28" fillId="0" borderId="2" xfId="135" applyNumberFormat="1" applyFont="1" applyFill="1" applyBorder="1" applyAlignment="1" applyProtection="1">
      <alignment horizontal="center" vertical="top"/>
    </xf>
    <xf numFmtId="4" fontId="28" fillId="0" borderId="20" xfId="135" applyNumberFormat="1" applyFont="1" applyBorder="1" applyAlignment="1">
      <alignment horizontal="center" vertical="top"/>
    </xf>
    <xf numFmtId="4" fontId="24" fillId="0" borderId="3" xfId="135" applyNumberFormat="1" applyFont="1" applyBorder="1" applyAlignment="1">
      <alignment horizontal="center" vertical="top"/>
    </xf>
    <xf numFmtId="4" fontId="24" fillId="0" borderId="1" xfId="135" applyNumberFormat="1" applyFont="1" applyBorder="1" applyAlignment="1">
      <alignment horizontal="center" vertical="top"/>
    </xf>
    <xf numFmtId="4" fontId="24" fillId="0" borderId="2" xfId="135" applyNumberFormat="1" applyFont="1" applyBorder="1" applyAlignment="1">
      <alignment horizontal="center" vertical="top"/>
    </xf>
    <xf numFmtId="4" fontId="24" fillId="0" borderId="20" xfId="135" applyNumberFormat="1" applyFont="1" applyBorder="1" applyAlignment="1">
      <alignment horizontal="center" vertical="top"/>
    </xf>
    <xf numFmtId="4" fontId="28" fillId="0" borderId="19" xfId="135" applyNumberFormat="1" applyFont="1" applyBorder="1" applyAlignment="1">
      <alignment horizontal="center" vertical="center"/>
    </xf>
    <xf numFmtId="4" fontId="24" fillId="0" borderId="1" xfId="135" applyNumberFormat="1" applyFont="1" applyBorder="1"/>
    <xf numFmtId="4" fontId="24" fillId="0" borderId="3" xfId="135" applyNumberFormat="1" applyFont="1" applyBorder="1"/>
    <xf numFmtId="4" fontId="24" fillId="0" borderId="2" xfId="135" applyNumberFormat="1" applyFont="1" applyBorder="1"/>
    <xf numFmtId="4" fontId="24" fillId="0" borderId="17" xfId="135" applyNumberFormat="1" applyFont="1" applyFill="1" applyBorder="1" applyAlignment="1" applyProtection="1"/>
    <xf numFmtId="4" fontId="25" fillId="0" borderId="3" xfId="135" applyNumberFormat="1" applyFont="1" applyBorder="1" applyAlignment="1">
      <alignment horizontal="center" vertical="center"/>
    </xf>
    <xf numFmtId="4" fontId="25" fillId="0" borderId="0" xfId="135" applyNumberFormat="1" applyFont="1" applyAlignment="1">
      <alignment horizontal="center" vertical="center"/>
    </xf>
    <xf numFmtId="4" fontId="25" fillId="0" borderId="1" xfId="135" applyNumberFormat="1" applyFont="1" applyBorder="1" applyAlignment="1">
      <alignment horizontal="center" vertical="center"/>
    </xf>
    <xf numFmtId="4" fontId="25" fillId="0" borderId="2" xfId="135" applyNumberFormat="1" applyFont="1" applyBorder="1" applyAlignment="1">
      <alignment horizontal="center" vertical="center"/>
    </xf>
    <xf numFmtId="4" fontId="25" fillId="0" borderId="17" xfId="135" applyNumberFormat="1" applyFont="1" applyFill="1" applyBorder="1" applyAlignment="1" applyProtection="1">
      <alignment horizontal="center" vertical="center"/>
    </xf>
    <xf numFmtId="4" fontId="42" fillId="0" borderId="3" xfId="135" applyNumberFormat="1" applyFont="1" applyBorder="1" applyAlignment="1">
      <alignment horizontal="center" vertical="center"/>
    </xf>
    <xf numFmtId="4" fontId="42" fillId="0" borderId="0" xfId="135" applyNumberFormat="1" applyFont="1" applyAlignment="1">
      <alignment horizontal="center" vertical="center"/>
    </xf>
    <xf numFmtId="4" fontId="42" fillId="0" borderId="1" xfId="135" applyNumberFormat="1" applyFont="1" applyBorder="1" applyAlignment="1">
      <alignment horizontal="center" vertical="center"/>
    </xf>
    <xf numFmtId="4" fontId="42" fillId="0" borderId="2" xfId="135" applyNumberFormat="1" applyFont="1" applyBorder="1" applyAlignment="1">
      <alignment horizontal="center" vertical="center"/>
    </xf>
    <xf numFmtId="4" fontId="42" fillId="0" borderId="17" xfId="135" applyNumberFormat="1" applyFont="1" applyFill="1" applyBorder="1" applyAlignment="1" applyProtection="1">
      <alignment horizontal="center" vertical="center"/>
    </xf>
    <xf numFmtId="4" fontId="32" fillId="0" borderId="0" xfId="135" applyNumberFormat="1" applyFont="1" applyAlignment="1">
      <alignment horizontal="center" vertical="center"/>
    </xf>
    <xf numFmtId="4" fontId="28" fillId="0" borderId="26" xfId="135" applyNumberFormat="1" applyFont="1" applyBorder="1" applyAlignment="1">
      <alignment horizontal="center" vertical="center"/>
    </xf>
    <xf numFmtId="4" fontId="24" fillId="0" borderId="17" xfId="135" applyNumberFormat="1" applyFont="1" applyBorder="1"/>
    <xf numFmtId="4" fontId="24" fillId="0" borderId="0" xfId="135" applyNumberFormat="1" applyFont="1" applyAlignment="1">
      <alignment horizontal="right" vertical="center"/>
    </xf>
    <xf numFmtId="4" fontId="24" fillId="0" borderId="0" xfId="135" applyNumberFormat="1" applyFont="1" applyFill="1" applyAlignment="1">
      <alignment horizontal="right" vertical="center"/>
    </xf>
    <xf numFmtId="4" fontId="28" fillId="0" borderId="19" xfId="135" applyNumberFormat="1" applyFont="1" applyFill="1" applyBorder="1" applyAlignment="1" applyProtection="1">
      <alignment horizontal="center" vertical="center"/>
    </xf>
    <xf numFmtId="4" fontId="28" fillId="0" borderId="22" xfId="135" applyNumberFormat="1" applyFont="1" applyFill="1" applyBorder="1" applyAlignment="1" applyProtection="1">
      <alignment horizontal="center" vertical="center"/>
    </xf>
    <xf numFmtId="4" fontId="28" fillId="0" borderId="18" xfId="135" applyNumberFormat="1" applyFont="1" applyFill="1" applyBorder="1" applyAlignment="1" applyProtection="1">
      <alignment horizontal="center" vertical="center"/>
    </xf>
    <xf numFmtId="4" fontId="28" fillId="0" borderId="17" xfId="135" applyNumberFormat="1" applyFont="1" applyFill="1" applyBorder="1" applyAlignment="1" applyProtection="1">
      <alignment horizontal="center" vertical="center"/>
    </xf>
    <xf numFmtId="4" fontId="24" fillId="0" borderId="18" xfId="135" applyNumberFormat="1" applyFont="1" applyBorder="1"/>
    <xf numFmtId="4" fontId="17" fillId="0" borderId="3" xfId="135" applyNumberFormat="1" applyFont="1" applyBorder="1"/>
    <xf numFmtId="4" fontId="17" fillId="0" borderId="1" xfId="135" applyNumberFormat="1" applyFont="1" applyBorder="1"/>
    <xf numFmtId="4" fontId="17" fillId="0" borderId="2" xfId="135" applyNumberFormat="1" applyFont="1" applyBorder="1"/>
    <xf numFmtId="4" fontId="17" fillId="0" borderId="17" xfId="135" applyNumberFormat="1" applyFont="1" applyFill="1" applyBorder="1" applyAlignment="1" applyProtection="1"/>
    <xf numFmtId="4" fontId="24" fillId="0" borderId="1" xfId="135" applyNumberFormat="1" applyFont="1" applyBorder="1" applyAlignment="1">
      <alignment horizontal="center"/>
    </xf>
    <xf numFmtId="4" fontId="24" fillId="0" borderId="2" xfId="135" applyNumberFormat="1" applyFont="1" applyBorder="1" applyAlignment="1">
      <alignment horizontal="center"/>
    </xf>
    <xf numFmtId="4" fontId="24" fillId="0" borderId="17" xfId="135" applyNumberFormat="1" applyFont="1" applyFill="1" applyBorder="1" applyAlignment="1" applyProtection="1">
      <alignment horizontal="center"/>
    </xf>
    <xf numFmtId="4" fontId="17" fillId="0" borderId="20" xfId="135" applyNumberFormat="1" applyFont="1" applyBorder="1" applyAlignment="1">
      <alignment horizontal="center" vertical="center"/>
    </xf>
    <xf numFmtId="4" fontId="24" fillId="0" borderId="18" xfId="135" applyNumberFormat="1" applyFont="1" applyBorder="1" applyAlignment="1">
      <alignment horizontal="right" vertical="center"/>
    </xf>
    <xf numFmtId="4" fontId="24" fillId="0" borderId="17" xfId="135" applyNumberFormat="1" applyFont="1" applyFill="1" applyBorder="1"/>
    <xf numFmtId="4" fontId="24" fillId="0" borderId="1" xfId="135" applyNumberFormat="1" applyFont="1" applyBorder="1" applyAlignment="1">
      <alignment vertical="center"/>
    </xf>
    <xf numFmtId="4" fontId="24" fillId="0" borderId="0" xfId="135" applyNumberFormat="1" applyFont="1" applyAlignment="1">
      <alignment vertical="center"/>
    </xf>
    <xf numFmtId="4" fontId="24" fillId="0" borderId="18" xfId="135" applyNumberFormat="1" applyFont="1" applyBorder="1" applyAlignment="1">
      <alignment vertical="center"/>
    </xf>
    <xf numFmtId="4" fontId="28" fillId="0" borderId="2" xfId="135" applyNumberFormat="1" applyFont="1" applyBorder="1" applyAlignment="1">
      <alignment horizontal="center" vertical="center"/>
    </xf>
    <xf numFmtId="4" fontId="24" fillId="0" borderId="3" xfId="135" quotePrefix="1" applyNumberFormat="1" applyFont="1" applyBorder="1" applyAlignment="1">
      <alignment horizontal="center" vertical="center"/>
    </xf>
    <xf numFmtId="4" fontId="24" fillId="0" borderId="17" xfId="135" applyNumberFormat="1" applyFont="1" applyBorder="1" applyAlignment="1" applyProtection="1">
      <alignment horizontal="center" vertical="center"/>
    </xf>
    <xf numFmtId="4" fontId="28" fillId="0" borderId="32" xfId="135" applyNumberFormat="1" applyFont="1" applyBorder="1" applyAlignment="1">
      <alignment horizontal="center" vertical="center"/>
    </xf>
    <xf numFmtId="4" fontId="26" fillId="0" borderId="1" xfId="135" applyNumberFormat="1" applyFont="1" applyBorder="1" applyAlignment="1">
      <alignment horizontal="center" vertical="center"/>
    </xf>
    <xf numFmtId="4" fontId="24" fillId="0" borderId="17" xfId="135" applyNumberFormat="1" applyFont="1" applyFill="1" applyBorder="1" applyAlignment="1" applyProtection="1">
      <alignment horizontal="center" vertical="top"/>
    </xf>
    <xf numFmtId="17" fontId="64" fillId="2" borderId="0" xfId="10" quotePrefix="1" applyNumberFormat="1" applyFont="1" applyFill="1" applyAlignment="1">
      <alignment horizontal="center"/>
    </xf>
    <xf numFmtId="0" fontId="64" fillId="2" borderId="0" xfId="10" quotePrefix="1" applyFont="1" applyFill="1" applyAlignment="1">
      <alignment horizontal="center"/>
    </xf>
    <xf numFmtId="0" fontId="33" fillId="0" borderId="0" xfId="133" applyFont="1" applyAlignment="1">
      <alignment horizontal="center" wrapText="1"/>
    </xf>
    <xf numFmtId="0" fontId="33" fillId="0" borderId="0" xfId="133" applyFont="1" applyAlignment="1">
      <alignment horizontal="center"/>
    </xf>
    <xf numFmtId="0" fontId="26" fillId="0" borderId="0" xfId="133" applyFont="1" applyAlignment="1">
      <alignment horizontal="center"/>
    </xf>
    <xf numFmtId="0" fontId="30" fillId="0" borderId="0" xfId="133" applyFont="1" applyAlignment="1">
      <alignment horizontal="center"/>
    </xf>
    <xf numFmtId="0" fontId="17" fillId="0" borderId="0" xfId="3" applyFont="1" applyAlignment="1">
      <alignment horizontal="center" vertical="top"/>
    </xf>
    <xf numFmtId="49" fontId="17" fillId="0" borderId="28" xfId="5" applyNumberFormat="1" applyFont="1" applyBorder="1" applyAlignment="1">
      <alignment horizontal="center" vertical="center" wrapText="1"/>
    </xf>
    <xf numFmtId="0" fontId="17" fillId="0" borderId="9" xfId="5" applyFont="1" applyBorder="1" applyAlignment="1">
      <alignment horizontal="left" vertical="center" wrapText="1"/>
    </xf>
    <xf numFmtId="0" fontId="17" fillId="0" borderId="9" xfId="5" applyFont="1" applyBorder="1" applyAlignment="1">
      <alignment horizontal="center" vertical="center" wrapText="1"/>
    </xf>
    <xf numFmtId="0" fontId="17" fillId="0" borderId="30" xfId="5" applyFont="1" applyBorder="1" applyAlignment="1">
      <alignment horizontal="center" vertical="center" wrapText="1"/>
    </xf>
    <xf numFmtId="4" fontId="17" fillId="0" borderId="31" xfId="135" applyNumberFormat="1" applyFont="1" applyFill="1" applyBorder="1" applyAlignment="1" applyProtection="1">
      <alignment horizontal="center" vertical="top" wrapText="1"/>
    </xf>
    <xf numFmtId="4" fontId="17" fillId="0" borderId="10" xfId="135" applyNumberFormat="1" applyFont="1" applyFill="1" applyBorder="1" applyAlignment="1" applyProtection="1">
      <alignment horizontal="center" vertical="top" wrapText="1"/>
    </xf>
    <xf numFmtId="4" fontId="17" fillId="0" borderId="11" xfId="135" applyNumberFormat="1" applyFont="1" applyFill="1" applyBorder="1" applyAlignment="1" applyProtection="1">
      <alignment horizontal="center" vertical="top" wrapText="1"/>
    </xf>
    <xf numFmtId="4" fontId="17" fillId="0" borderId="43" xfId="135" applyNumberFormat="1" applyFont="1" applyFill="1" applyBorder="1" applyAlignment="1" applyProtection="1">
      <alignment horizontal="center" vertical="center" wrapText="1"/>
    </xf>
    <xf numFmtId="4" fontId="17" fillId="0" borderId="12" xfId="135" applyNumberFormat="1" applyFont="1" applyFill="1" applyBorder="1" applyAlignment="1" applyProtection="1">
      <alignment horizontal="center" vertical="center" wrapText="1"/>
    </xf>
    <xf numFmtId="49" fontId="17" fillId="0" borderId="44" xfId="5" applyNumberFormat="1" applyFont="1" applyBorder="1" applyAlignment="1">
      <alignment horizontal="center" vertical="center" wrapText="1"/>
    </xf>
    <xf numFmtId="0" fontId="17" fillId="0" borderId="30" xfId="5" applyFont="1" applyBorder="1" applyAlignment="1">
      <alignment horizontal="left" vertical="center" wrapText="1"/>
    </xf>
    <xf numFmtId="49" fontId="17" fillId="0" borderId="24" xfId="5" applyNumberFormat="1" applyFont="1" applyBorder="1" applyAlignment="1">
      <alignment horizontal="center" vertical="center" wrapText="1"/>
    </xf>
    <xf numFmtId="0" fontId="17" fillId="0" borderId="28" xfId="5" applyFont="1" applyBorder="1" applyAlignment="1">
      <alignment horizontal="left" vertical="center" wrapText="1"/>
    </xf>
    <xf numFmtId="1" fontId="17" fillId="0" borderId="9" xfId="5" applyNumberFormat="1" applyFont="1" applyBorder="1" applyAlignment="1">
      <alignment horizontal="center" vertical="center" wrapText="1"/>
    </xf>
    <xf numFmtId="0" fontId="17" fillId="0" borderId="27" xfId="5" applyFont="1" applyBorder="1" applyAlignment="1">
      <alignment horizontal="left" vertical="center" wrapText="1"/>
    </xf>
    <xf numFmtId="0" fontId="17" fillId="0" borderId="45" xfId="5" applyFont="1" applyBorder="1" applyAlignment="1">
      <alignment horizontal="left" vertical="center" wrapText="1"/>
    </xf>
  </cellXfs>
  <cellStyles count="136">
    <cellStyle name="20% - Accent1" xfId="110" builtinId="30" hidden="1"/>
    <cellStyle name="20% - Accent2" xfId="114" builtinId="34" hidden="1"/>
    <cellStyle name="20% - Accent3" xfId="118" builtinId="38" hidden="1"/>
    <cellStyle name="20% - Accent4" xfId="122" builtinId="42" hidden="1"/>
    <cellStyle name="20% - Accent5" xfId="126" builtinId="46" hidden="1"/>
    <cellStyle name="20% - Accent6" xfId="130" builtinId="50" hidden="1"/>
    <cellStyle name="40% - Accent1" xfId="111" builtinId="31" hidden="1"/>
    <cellStyle name="40% - Accent2" xfId="115" builtinId="35" hidden="1"/>
    <cellStyle name="40% - Accent3" xfId="119" builtinId="39" hidden="1"/>
    <cellStyle name="40% - Accent4" xfId="123" builtinId="43" hidden="1"/>
    <cellStyle name="40% - Accent5" xfId="127" builtinId="47" hidden="1"/>
    <cellStyle name="40% - Accent6" xfId="131" builtinId="51" hidden="1"/>
    <cellStyle name="60% - Accent1" xfId="112" builtinId="32" hidden="1"/>
    <cellStyle name="60% - Accent2" xfId="116" builtinId="36" hidden="1"/>
    <cellStyle name="60% - Accent3" xfId="120" builtinId="40" hidden="1"/>
    <cellStyle name="60% - Accent4" xfId="124" builtinId="44" hidden="1"/>
    <cellStyle name="60% - Accent5" xfId="128" builtinId="48" hidden="1"/>
    <cellStyle name="60% - Accent6" xfId="132" builtinId="52" hidden="1"/>
    <cellStyle name="Accent1" xfId="109" builtinId="29" hidden="1"/>
    <cellStyle name="Accent2" xfId="113" builtinId="33" hidden="1"/>
    <cellStyle name="Accent3" xfId="117" builtinId="37" hidden="1"/>
    <cellStyle name="Accent4" xfId="121" builtinId="41" hidden="1"/>
    <cellStyle name="Accent5" xfId="125" builtinId="45" hidden="1"/>
    <cellStyle name="Accent6" xfId="129" builtinId="49" hidden="1"/>
    <cellStyle name="Bad" xfId="102" builtinId="27" hidden="1"/>
    <cellStyle name="Calculation" xfId="105" builtinId="22" hidden="1"/>
    <cellStyle name="Comma" xfId="1" builtinId="3" hidden="1"/>
    <cellStyle name="Comma" xfId="135" builtinId="3"/>
    <cellStyle name="Comma 10" xfId="62" xr:uid="{292B95EA-BCEA-4E90-84CE-85B908683714}"/>
    <cellStyle name="Comma 10 3 2" xfId="83" xr:uid="{A6DFF077-EC26-4303-A435-7C7177D92AC3}"/>
    <cellStyle name="Comma 10 4" xfId="34" xr:uid="{78D68BA0-10E9-4964-847D-BC455B3C810E}"/>
    <cellStyle name="Comma 10 5" xfId="63" xr:uid="{AA374CA7-DF96-481A-A985-35D82D3BB085}"/>
    <cellStyle name="Comma 10 6" xfId="77" xr:uid="{D0154B05-1F06-4585-A16B-61116EADD439}"/>
    <cellStyle name="Comma 11" xfId="58" xr:uid="{D10DC5A8-03DD-42CB-920B-FA80D7CB1FEF}"/>
    <cellStyle name="Comma 11 3" xfId="52" xr:uid="{1D568213-2B08-41E1-AD03-7BABD0256CD5}"/>
    <cellStyle name="Comma 11 4" xfId="50" xr:uid="{0F49C562-E369-45D9-8E4F-4F0F4F5C33F2}"/>
    <cellStyle name="Comma 11 4 2" xfId="84" xr:uid="{5FA897E9-6220-43E5-987E-8DBBD57D79EA}"/>
    <cellStyle name="Comma 12" xfId="60" xr:uid="{2A3C0CBD-4DB3-4DDE-B1F5-BEB370213514}"/>
    <cellStyle name="Comma 12 2 2" xfId="73" xr:uid="{3960C22E-6E7F-4B86-BC9F-638AA3A8A60F}"/>
    <cellStyle name="Comma 13 2" xfId="66" xr:uid="{DE32E346-F24E-4A70-B365-F816BA2CD284}"/>
    <cellStyle name="Comma 2 3 2" xfId="79" xr:uid="{2BB38FFA-27E5-4DC5-80D5-7EA84EFE57BD}"/>
    <cellStyle name="Comma 2 3 2 2" xfId="90" xr:uid="{C9EB09C1-EBFD-4E88-B16D-6D4E1C3694CF}"/>
    <cellStyle name="Comma 2 4" xfId="6" xr:uid="{4C6CD867-2545-470B-8877-4EA0FEED7D2F}"/>
    <cellStyle name="Comma 2 5" xfId="80" xr:uid="{D05ED78B-4D15-4D22-B4AC-2F3C785539F9}"/>
    <cellStyle name="Comma 5" xfId="4" xr:uid="{21565026-09BE-4576-9966-D3E245D90973}"/>
    <cellStyle name="Comma 6" xfId="14" xr:uid="{8E5F55F0-6D2C-4B92-BB72-35F94D21A583}"/>
    <cellStyle name="Comma 6 2" xfId="54" xr:uid="{37C1F816-EF16-4919-88EE-9DC0E117F8E7}"/>
    <cellStyle name="Comma 6 2 2" xfId="87" xr:uid="{31D762F4-E0C6-4096-A25D-152CB98A8A04}"/>
    <cellStyle name="Comma 7 2" xfId="19" xr:uid="{E87B49E7-A8EA-453F-9A0D-AAD256FB6F19}"/>
    <cellStyle name="Comma 8" xfId="32" xr:uid="{989EEFD2-CFA4-4AFF-BECA-890BEB5016F0}"/>
    <cellStyle name="Comma 8 2" xfId="69" xr:uid="{D4A7E140-8AD5-4377-A42A-2C56A87E8AF7}"/>
    <cellStyle name="Comma 9" xfId="24" xr:uid="{F984938E-9D49-4AAE-B2C5-C14F0309D829}"/>
    <cellStyle name="Currency" xfId="93" builtinId="4" hidden="1"/>
    <cellStyle name="Currency [0]" xfId="94" builtinId="7" hidden="1"/>
    <cellStyle name="Explanatory Text" xfId="108" builtinId="53" hidden="1"/>
    <cellStyle name="Good" xfId="101" builtinId="26" hidden="1"/>
    <cellStyle name="Heading 1" xfId="97" builtinId="16" hidden="1"/>
    <cellStyle name="Heading 2" xfId="98" builtinId="17" hidden="1"/>
    <cellStyle name="Heading 3" xfId="99" builtinId="18" hidden="1"/>
    <cellStyle name="Heading 4" xfId="100" builtinId="19" hidden="1"/>
    <cellStyle name="Input" xfId="103" builtinId="20" hidden="1"/>
    <cellStyle name="Linked Cell" xfId="106" builtinId="24" hidden="1"/>
    <cellStyle name="Normal" xfId="0" builtinId="0"/>
    <cellStyle name="Normal 10" xfId="17" xr:uid="{062C7493-4D75-4C55-9F68-572C8A0B878C}"/>
    <cellStyle name="Normal 10 2 2" xfId="41" xr:uid="{65F61FFA-D60C-49DF-A694-333E223B5700}"/>
    <cellStyle name="Normal 11" xfId="43" xr:uid="{480E627E-141B-4A9E-917C-CBA97C0A29E2}"/>
    <cellStyle name="Normal 11 3" xfId="46" xr:uid="{CC70228D-0986-4CA7-829C-7087E85A9C57}"/>
    <cellStyle name="Normal 12" xfId="10" xr:uid="{61C145C4-CE6F-4821-B6E5-EE009E3BE521}"/>
    <cellStyle name="Normal 12 2" xfId="7" xr:uid="{45F56F6E-DB0D-44D4-A240-38BCCCD7B0E5}"/>
    <cellStyle name="Normal 13" xfId="26" xr:uid="{F163495E-BD11-43F6-A786-8F579B7E5A2C}"/>
    <cellStyle name="Normal 14" xfId="27" xr:uid="{888082A4-8774-46AF-9760-887871832105}"/>
    <cellStyle name="Normal 14 2 3 2" xfId="81" xr:uid="{93D91877-CA50-4A5B-A237-506011D98505}"/>
    <cellStyle name="Normal 14 2 3 2 2" xfId="91" xr:uid="{1B2C8B57-BB69-4DFA-8A77-0A3313421D5F}"/>
    <cellStyle name="Normal 14 2 6 2" xfId="68" xr:uid="{3B98F976-12EE-4F29-8D84-5057345BC091}"/>
    <cellStyle name="Normal 14 2 6 2 2" xfId="75" xr:uid="{96B79F16-29B9-4A84-8359-DAD4FCB7454C}"/>
    <cellStyle name="Normal 15" xfId="28" xr:uid="{5818793D-E73F-4806-ADC7-FE7B00DE08BB}"/>
    <cellStyle name="Normal 16" xfId="29" xr:uid="{0D295EFD-9871-410D-8AA0-5BD6ADC2D402}"/>
    <cellStyle name="Normal 17" xfId="30" xr:uid="{E7052878-EF03-465A-86F3-5AC3927B49F9}"/>
    <cellStyle name="Normal 18" xfId="31" xr:uid="{35E3A646-B109-4D1C-B773-8390073CDF94}"/>
    <cellStyle name="Normal 2" xfId="16" xr:uid="{1743F3EB-CEE2-447A-8379-4A5C8E8977E5}"/>
    <cellStyle name="Normal 2 2" xfId="71" xr:uid="{378B540B-12B7-406F-BD32-B24B34E04FD4}"/>
    <cellStyle name="Normal 2 2 2" xfId="22" xr:uid="{6A6F9367-E1CA-4B03-956F-89D2C0B781EA}"/>
    <cellStyle name="Normal 2 2 2 2" xfId="2" xr:uid="{7FFA59DE-45C9-42AD-AFAB-485F08531D85}"/>
    <cellStyle name="Normal 2 2 3" xfId="134" xr:uid="{9E6FE9D2-5517-4952-87A8-571D19A9C29C}"/>
    <cellStyle name="Normal 2 2 3 2" xfId="23" xr:uid="{8EE6291F-3286-41A9-9975-3F7997FBD67D}"/>
    <cellStyle name="Normal 2 4" xfId="48" xr:uid="{5E220A90-4056-489D-8E5B-0535331854C5}"/>
    <cellStyle name="Normal 3" xfId="11" xr:uid="{362F9C52-BF1C-4FF9-84F4-6B941F43B2DB}"/>
    <cellStyle name="Normal 3 2 2 2 2 3 3" xfId="44" xr:uid="{3D8AF8BF-750E-488E-B23A-A98F77884DE0}"/>
    <cellStyle name="Normal 4" xfId="133" xr:uid="{B95335CF-E9E1-47E1-877C-07790620B949}"/>
    <cellStyle name="Normal 4 3" xfId="57" xr:uid="{0A26B8BC-AC00-48F6-AF58-E150442B7D04}"/>
    <cellStyle name="Normal 4 3 4" xfId="39" xr:uid="{4016BB71-026D-45C5-9B63-2331ED59BF22}"/>
    <cellStyle name="Normal 4 3 4 2" xfId="78" xr:uid="{2F4E3AF0-6A17-42B3-9C31-B3192BE17E9F}"/>
    <cellStyle name="Normal 5 3" xfId="42" xr:uid="{FC6EA5B7-6997-435D-87B6-1842C50585D5}"/>
    <cellStyle name="Normal 7 10 2" xfId="53" xr:uid="{54E0563C-02EC-4167-BDE0-D930FBF55A43}"/>
    <cellStyle name="Normal 7 10 3" xfId="51" xr:uid="{EE6AB90F-04CF-4E86-B4B7-F40992B815B2}"/>
    <cellStyle name="Normal 7 10 3 2" xfId="85" xr:uid="{B4DE49BA-F04E-4C7B-9D99-26E14554C6F2}"/>
    <cellStyle name="Normal 7 11" xfId="59" xr:uid="{9191FF8E-1807-452D-AA28-FBB92EC3700E}"/>
    <cellStyle name="Normal 7 11 2" xfId="40" xr:uid="{2DDED4AB-F89C-494F-83BF-94AF3D8313F5}"/>
    <cellStyle name="Normal 7 11 2 2" xfId="72" xr:uid="{B8590C05-1056-461B-B3DC-FA7F7C9FE451}"/>
    <cellStyle name="Normal 7 11 2 2 2" xfId="89" xr:uid="{54F00FA0-AC3D-4B48-A1D1-A6F958637530}"/>
    <cellStyle name="Normal 7 12 2" xfId="67" xr:uid="{B7FC8CDA-9956-4527-B94F-2D97839E5F18}"/>
    <cellStyle name="Normal 7 12 2 2" xfId="74" xr:uid="{1815117A-2958-485E-A6AF-04A8C00F37D2}"/>
    <cellStyle name="Normal 7 12 3" xfId="86" xr:uid="{682B0FA7-1038-4E8B-9B9A-67EE60887A17}"/>
    <cellStyle name="Normal 7 4" xfId="5" xr:uid="{06D64CFF-89C4-4F76-8656-A541BC13FAD8}"/>
    <cellStyle name="Normal 7 5" xfId="15" xr:uid="{3E0C2ABD-EC88-494F-814D-E202FF041004}"/>
    <cellStyle name="Normal 7 5 2" xfId="55" xr:uid="{30F2252B-AD19-4645-A611-2DD30ED9B8F4}"/>
    <cellStyle name="Normal 7 5 2 2" xfId="88" xr:uid="{6BD931DF-6E35-485B-8AAA-B3D4C98328B6}"/>
    <cellStyle name="Normal 7 6 2" xfId="21" xr:uid="{AB022175-1424-4E97-9ABA-B2470F447C30}"/>
    <cellStyle name="Normal 7 6 3" xfId="20" xr:uid="{5667FD97-4F0C-4B7F-9D43-55230BAB92C7}"/>
    <cellStyle name="Normal 7 7" xfId="33" xr:uid="{E2B4DD34-7000-4B8F-AA14-6F1F5473D40A}"/>
    <cellStyle name="Normal 7 7 2" xfId="70" xr:uid="{10A30E23-7EE5-4495-BA48-CF9E8C34500A}"/>
    <cellStyle name="Normal 7 8" xfId="25" xr:uid="{66750F98-FF31-4A5F-B4EB-2584E7991AF4}"/>
    <cellStyle name="Normal 7 8 2" xfId="56" xr:uid="{D8495464-363C-4FDE-B2F0-EDB35BBB7CD4}"/>
    <cellStyle name="Normal 7 9" xfId="61" xr:uid="{DC5E7247-612B-44AB-9D91-63DC45CEE515}"/>
    <cellStyle name="Normal 7 9 2" xfId="36" xr:uid="{9906F35D-CA92-487F-B207-7040F5FE6A5E}"/>
    <cellStyle name="Normal 7 9 3 2" xfId="82" xr:uid="{6415FEF1-98A6-4514-8D53-9BB62D26E531}"/>
    <cellStyle name="Normal 7 9 3 2 2" xfId="92" xr:uid="{7358D43A-A828-4369-B19C-885EEB1A5F12}"/>
    <cellStyle name="Normal 7 9 4" xfId="35" xr:uid="{26E254B9-13B4-4080-844F-F7B1DB82DE2E}"/>
    <cellStyle name="Normal 7 9 5" xfId="64" xr:uid="{46969E22-3A54-4B6E-8F8D-C671CF8681F1}"/>
    <cellStyle name="Normal 7 9 6" xfId="76" xr:uid="{1AE42140-6BD4-4F93-B117-553EA671B146}"/>
    <cellStyle name="Normal 8 2 3 3" xfId="38" xr:uid="{639FC07D-DD16-437A-9569-AB52AEA8E12B}"/>
    <cellStyle name="Normal 8 2 3 4" xfId="37" xr:uid="{2BDECC89-BAE3-4C36-B589-B52903006F80}"/>
    <cellStyle name="Normal 8 2 7" xfId="18" xr:uid="{7C50B8E5-A32F-4BA4-8680-5B397B7A846D}"/>
    <cellStyle name="Normal 9" xfId="9" xr:uid="{30C909BF-3C29-40EC-98DC-10AC7D79E9FC}"/>
    <cellStyle name="Normal 9 2" xfId="65" xr:uid="{57E28275-C717-402B-BAF1-415206D3A0D2}"/>
    <cellStyle name="Normal_10-5" xfId="49" xr:uid="{9C7DBCC1-67D4-4F85-B2E9-11346A88EB3C}"/>
    <cellStyle name="Normal_Bill-1" xfId="8" xr:uid="{0E02FEAA-6D4E-439B-AB50-52634E5338FD}"/>
    <cellStyle name="Normal_BILL-3 Ancillary Building" xfId="45" xr:uid="{BF947E67-4F83-4707-95FE-96533A09B289}"/>
    <cellStyle name="Normal_BQ-MSTER (2)" xfId="3" xr:uid="{1A3A3715-2D78-4D45-AF7D-02DC336D75AE}"/>
    <cellStyle name="Normal_BQ-MSTER (2)_BILL-5 - BLOCK - D" xfId="47" xr:uid="{09DA3258-76B2-4D06-98B3-285A35E590C6}"/>
    <cellStyle name="Normal_BQ-MSTER (4) 2" xfId="12" xr:uid="{A63BB20D-87BC-4C65-BA66-3F89A7257321}"/>
    <cellStyle name="Normal_P1 - General Items(Revised)" xfId="13" xr:uid="{7326EFA3-992E-4218-8DAA-85288E633D9E}"/>
    <cellStyle name="Note" xfId="107" builtinId="10" hidden="1"/>
    <cellStyle name="Output" xfId="104" builtinId="21" hidden="1"/>
    <cellStyle name="Percent" xfId="95" builtinId="5" hidden="1"/>
    <cellStyle name="Title" xfId="96" builtinId="15" hidde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ocumenttasks/documenttask1.xml><?xml version="1.0" encoding="utf-8"?>
<Tasks xmlns="http://schemas.microsoft.com/office/tasks/2019/documenttasks">
  <Task id="{6987A9BA-AA1E-4CA5-9B85-15BE6976ECCF}">
    <Anchor>
      <Comment id="{D879CDB2-0DBD-4790-9C00-E766EB2C566F}"/>
    </Anchor>
    <History>
      <Event time="2024-04-17T10:32:18.03" id="{259DD5E7-2FC3-47A5-B52D-066828D5C595}">
        <Attribution userId="S::fefeghali@dgjones.com::129efb88-ae87-42d4-8b58-20491afd8b26" userName="Fouad E Feghali" userProvider="AD"/>
        <Anchor>
          <Comment id="{D879CDB2-0DBD-4790-9C00-E766EB2C566F}"/>
        </Anchor>
        <Create/>
      </Event>
      <Event time="2024-04-17T10:32:18.03" id="{5ED58774-EC7E-4745-A3C4-7AFFAC35376D}">
        <Attribution userId="S::fefeghali@dgjones.com::129efb88-ae87-42d4-8b58-20491afd8b26" userName="Fouad E Feghali" userProvider="AD"/>
        <Anchor>
          <Comment id="{D879CDB2-0DBD-4790-9C00-E766EB2C566F}"/>
        </Anchor>
        <Assign userId="S::lmjalos@dgjones.com::012119ac-1096-4035-b343-7f965d531e65" userName="Loralie Mae J Sitchon" userProvider="AD"/>
      </Event>
      <Event time="2024-04-17T10:32:18.03" id="{A1970910-35D7-4946-B133-E361F83E82AE}">
        <Attribution userId="S::fefeghali@dgjones.com::129efb88-ae87-42d4-8b58-20491afd8b26" userName="Fouad E Feghali" userProvider="AD"/>
        <Anchor>
          <Comment id="{D879CDB2-0DBD-4790-9C00-E766EB2C566F}"/>
        </Anchor>
        <SetTitle title="Please @Loralie Mae J Sitchon , add the following sheets to this file: &quot;Cover&quot;, &quot;Index&quot; and &quot;Summary&quot;."/>
      </Event>
    </History>
  </Task>
</Task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Loralie Mae J Sitchon" id="{83B5325D-BE63-4101-B8C7-088422141C27}" userId="lmjalos@dgjones.com" providerId="PeoplePicker"/>
  <person displayName="Fouad E Feghali" id="{E95BA387-1185-4C44-ACED-DE5DF97EBE75}" userId="S::fefeghali@dgjones.com::129efb88-ae87-42d4-8b58-20491afd8b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04-17T10:32:18.03" personId="{E95BA387-1185-4C44-ACED-DE5DF97EBE75}" id="{D879CDB2-0DBD-4790-9C00-E766EB2C566F}">
    <text>Please @Loralie Mae J Sitchon , add the following sheets to this file: "Cover", "Index" and "Summary".</text>
    <mentions>
      <mention mentionpersonId="{83B5325D-BE63-4101-B8C7-088422141C27}" mentionId="{B896C936-7651-48A6-BB53-7EDB209C8D60}" startIndex="7" length="22"/>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oha@dgjones.com"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D8B5-7353-468D-BD1A-7B1C830EF86E}">
  <dimension ref="A1:B32"/>
  <sheetViews>
    <sheetView showGridLines="0" view="pageBreakPreview" zoomScaleSheetLayoutView="100" workbookViewId="0">
      <pane ySplit="1" topLeftCell="A10" activePane="bottomLeft" state="frozen"/>
      <selection activeCell="E28" sqref="E28"/>
      <selection pane="bottomLeft" activeCell="H39" sqref="H39"/>
    </sheetView>
  </sheetViews>
  <sheetFormatPr defaultColWidth="9.33203125" defaultRowHeight="14.25" x14ac:dyDescent="0.2"/>
  <cols>
    <col min="1" max="1" width="16.6640625" style="3" bestFit="1" customWidth="1"/>
    <col min="2" max="2" width="89.83203125" style="4" customWidth="1"/>
    <col min="3" max="16384" width="9.33203125" style="2"/>
  </cols>
  <sheetData>
    <row r="1" spans="1:2" x14ac:dyDescent="0.2">
      <c r="A1" s="106"/>
      <c r="B1" s="106"/>
    </row>
    <row r="2" spans="1:2" ht="15" x14ac:dyDescent="0.25">
      <c r="A2" s="1091" t="s">
        <v>1170</v>
      </c>
      <c r="B2" s="1092"/>
    </row>
    <row r="3" spans="1:2" ht="15" x14ac:dyDescent="0.25">
      <c r="A3" s="1092" t="s">
        <v>1171</v>
      </c>
      <c r="B3" s="1092"/>
    </row>
    <row r="4" spans="1:2" x14ac:dyDescent="0.2">
      <c r="A4" s="106"/>
      <c r="B4" s="106"/>
    </row>
    <row r="5" spans="1:2" x14ac:dyDescent="0.2">
      <c r="A5" s="1093"/>
      <c r="B5" s="1093"/>
    </row>
    <row r="6" spans="1:2" ht="15" x14ac:dyDescent="0.25">
      <c r="A6" s="1091" t="s">
        <v>1172</v>
      </c>
      <c r="B6" s="1092"/>
    </row>
    <row r="7" spans="1:2" x14ac:dyDescent="0.2">
      <c r="A7" s="106"/>
      <c r="B7" s="106"/>
    </row>
    <row r="8" spans="1:2" x14ac:dyDescent="0.2">
      <c r="A8" s="106"/>
      <c r="B8" s="106"/>
    </row>
    <row r="9" spans="1:2" x14ac:dyDescent="0.2">
      <c r="A9" s="106"/>
      <c r="B9" s="106"/>
    </row>
    <row r="10" spans="1:2" x14ac:dyDescent="0.2">
      <c r="A10" s="106"/>
      <c r="B10" s="106"/>
    </row>
    <row r="11" spans="1:2" x14ac:dyDescent="0.2">
      <c r="A11" s="106"/>
      <c r="B11" s="106"/>
    </row>
    <row r="12" spans="1:2" x14ac:dyDescent="0.2">
      <c r="A12" s="106"/>
      <c r="B12" s="106"/>
    </row>
    <row r="13" spans="1:2" x14ac:dyDescent="0.2">
      <c r="A13" s="106"/>
      <c r="B13" s="106"/>
    </row>
    <row r="14" spans="1:2" x14ac:dyDescent="0.2">
      <c r="A14" s="106"/>
      <c r="B14" s="106"/>
    </row>
    <row r="15" spans="1:2" ht="15" x14ac:dyDescent="0.25">
      <c r="A15" s="1092" t="s">
        <v>1224</v>
      </c>
      <c r="B15" s="1092"/>
    </row>
    <row r="16" spans="1:2" x14ac:dyDescent="0.2">
      <c r="A16" s="106"/>
      <c r="B16" s="106"/>
    </row>
    <row r="17" spans="1:2" ht="15" x14ac:dyDescent="0.25">
      <c r="A17" s="1092" t="s">
        <v>1223</v>
      </c>
      <c r="B17" s="1092"/>
    </row>
    <row r="18" spans="1:2" ht="15" x14ac:dyDescent="0.25">
      <c r="A18" s="107"/>
      <c r="B18" s="107"/>
    </row>
    <row r="19" spans="1:2" ht="15" x14ac:dyDescent="0.25">
      <c r="A19" s="107"/>
      <c r="B19" s="107"/>
    </row>
    <row r="20" spans="1:2" ht="15" x14ac:dyDescent="0.25">
      <c r="A20" s="107"/>
      <c r="B20" s="107"/>
    </row>
    <row r="21" spans="1:2" ht="15" x14ac:dyDescent="0.25">
      <c r="A21" s="107"/>
      <c r="B21" s="107"/>
    </row>
    <row r="22" spans="1:2" x14ac:dyDescent="0.2">
      <c r="A22" s="106"/>
      <c r="B22" s="106"/>
    </row>
    <row r="23" spans="1:2" x14ac:dyDescent="0.2">
      <c r="A23" s="106"/>
      <c r="B23" s="106"/>
    </row>
    <row r="24" spans="1:2" x14ac:dyDescent="0.2">
      <c r="A24" s="106"/>
      <c r="B24" s="106"/>
    </row>
    <row r="25" spans="1:2" x14ac:dyDescent="0.2">
      <c r="A25" s="109" t="s">
        <v>1173</v>
      </c>
      <c r="B25" s="110" t="s">
        <v>1174</v>
      </c>
    </row>
    <row r="26" spans="1:2" x14ac:dyDescent="0.2">
      <c r="A26" s="106"/>
      <c r="B26" s="110" t="s">
        <v>1175</v>
      </c>
    </row>
    <row r="27" spans="1:2" x14ac:dyDescent="0.2">
      <c r="A27" s="106"/>
      <c r="B27" s="110" t="s">
        <v>1176</v>
      </c>
    </row>
    <row r="28" spans="1:2" x14ac:dyDescent="0.2">
      <c r="A28" s="106"/>
      <c r="B28" s="110" t="s">
        <v>1177</v>
      </c>
    </row>
    <row r="29" spans="1:2" x14ac:dyDescent="0.2">
      <c r="A29" s="106"/>
      <c r="B29" s="111" t="s">
        <v>1178</v>
      </c>
    </row>
    <row r="30" spans="1:2" x14ac:dyDescent="0.2">
      <c r="A30" s="106"/>
      <c r="B30" s="112" t="s">
        <v>1179</v>
      </c>
    </row>
    <row r="31" spans="1:2" x14ac:dyDescent="0.2">
      <c r="A31" s="106"/>
      <c r="B31" s="106"/>
    </row>
    <row r="32" spans="1:2" ht="15" x14ac:dyDescent="0.25">
      <c r="A32" s="1089" t="s">
        <v>1180</v>
      </c>
      <c r="B32" s="1090"/>
    </row>
  </sheetData>
  <mergeCells count="7">
    <mergeCell ref="A32:B32"/>
    <mergeCell ref="A2:B2"/>
    <mergeCell ref="A3:B3"/>
    <mergeCell ref="A5:B5"/>
    <mergeCell ref="A6:B6"/>
    <mergeCell ref="A15:B15"/>
    <mergeCell ref="A17:B17"/>
  </mergeCells>
  <hyperlinks>
    <hyperlink ref="B30" r:id="rId1" xr:uid="{CFF00B94-1FDD-48F2-87E6-0D19C0A71587}"/>
  </hyperlinks>
  <printOptions horizontalCentered="1"/>
  <pageMargins left="0.47244094488188998" right="0.47244094488188998" top="0.86614173228346503" bottom="0.78740157480314998" header="0.59055118110236204" footer="0.47244094488188998"/>
  <pageSetup paperSize="9" fitToHeight="0" orientation="landscape" useFirstPageNumber="1" r:id="rId2"/>
  <headerFooter scaleWithDoc="0">
    <oddHeader>&amp;R&amp;G</oddHeader>
  </headerFooter>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FF53-966C-4C08-9AFC-AC41C338D855}">
  <sheetPr codeName="Sheet9"/>
  <dimension ref="A1:K216"/>
  <sheetViews>
    <sheetView showGridLines="0" showZeros="0" view="pageBreakPreview" zoomScale="80" zoomScaleSheetLayoutView="80" workbookViewId="0">
      <pane ySplit="7" topLeftCell="A196"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271</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105"/>
      <c r="B7" s="1106"/>
      <c r="C7" s="129" t="s">
        <v>11</v>
      </c>
      <c r="D7" s="1099"/>
      <c r="E7" s="953" t="s">
        <v>12</v>
      </c>
      <c r="F7" s="953" t="s">
        <v>13</v>
      </c>
      <c r="G7" s="953" t="s">
        <v>14</v>
      </c>
      <c r="H7" s="954" t="s">
        <v>15</v>
      </c>
      <c r="I7" s="955" t="s">
        <v>16</v>
      </c>
      <c r="J7" s="955" t="s">
        <v>17</v>
      </c>
    </row>
    <row r="8" spans="1:11" ht="16.5" thickTop="1" x14ac:dyDescent="0.25">
      <c r="A8" s="440"/>
      <c r="B8" s="441"/>
      <c r="C8" s="442"/>
      <c r="D8" s="18"/>
      <c r="E8" s="956"/>
      <c r="F8" s="956"/>
      <c r="G8" s="956"/>
      <c r="H8" s="957"/>
      <c r="I8" s="997"/>
      <c r="J8" s="959"/>
    </row>
    <row r="9" spans="1:11" s="8" customFormat="1" ht="15" x14ac:dyDescent="0.2">
      <c r="A9" s="443"/>
      <c r="B9" s="444" t="s">
        <v>272</v>
      </c>
      <c r="C9" s="7"/>
      <c r="D9" s="20"/>
      <c r="E9" s="975"/>
      <c r="F9" s="975"/>
      <c r="G9" s="975"/>
      <c r="H9" s="960"/>
      <c r="I9" s="998"/>
      <c r="J9" s="962"/>
    </row>
    <row r="10" spans="1:11" s="8" customFormat="1" x14ac:dyDescent="0.2">
      <c r="A10" s="443"/>
      <c r="B10" s="445"/>
      <c r="C10" s="9"/>
      <c r="D10" s="20"/>
      <c r="E10" s="975"/>
      <c r="F10" s="975"/>
      <c r="G10" s="975"/>
      <c r="H10" s="960"/>
      <c r="I10" s="998"/>
      <c r="J10" s="962"/>
    </row>
    <row r="11" spans="1:11" s="8" customFormat="1" ht="42.75" x14ac:dyDescent="0.2">
      <c r="A11" s="446"/>
      <c r="B11" s="447" t="s">
        <v>273</v>
      </c>
      <c r="C11" s="10"/>
      <c r="D11" s="20"/>
      <c r="E11" s="975"/>
      <c r="F11" s="975"/>
      <c r="G11" s="975"/>
      <c r="H11" s="960"/>
      <c r="I11" s="998"/>
      <c r="J11" s="962"/>
    </row>
    <row r="12" spans="1:11" s="8" customFormat="1" ht="9.75" customHeight="1" x14ac:dyDescent="0.2">
      <c r="A12" s="446"/>
      <c r="B12" s="447"/>
      <c r="C12" s="10"/>
      <c r="D12" s="20"/>
      <c r="E12" s="975"/>
      <c r="F12" s="975"/>
      <c r="G12" s="975"/>
      <c r="H12" s="960"/>
      <c r="I12" s="998"/>
      <c r="J12" s="962"/>
    </row>
    <row r="13" spans="1:11" x14ac:dyDescent="0.2">
      <c r="A13" s="446"/>
      <c r="B13" s="447" t="s">
        <v>274</v>
      </c>
      <c r="C13" s="10"/>
      <c r="D13" s="20"/>
      <c r="E13" s="975"/>
      <c r="F13" s="975"/>
      <c r="G13" s="975"/>
      <c r="H13" s="960"/>
      <c r="I13" s="998"/>
      <c r="J13" s="962"/>
      <c r="K13" s="146"/>
    </row>
    <row r="14" spans="1:11" x14ac:dyDescent="0.2">
      <c r="A14" s="448"/>
      <c r="B14" s="449"/>
      <c r="C14" s="102"/>
      <c r="D14" s="103"/>
      <c r="E14" s="975"/>
      <c r="F14" s="975"/>
      <c r="G14" s="975"/>
      <c r="H14" s="960"/>
      <c r="I14" s="998"/>
      <c r="J14" s="962"/>
    </row>
    <row r="15" spans="1:11" ht="16.5" customHeight="1" x14ac:dyDescent="0.2">
      <c r="A15" s="453" t="s">
        <v>11</v>
      </c>
      <c r="B15" s="915" t="s">
        <v>1380</v>
      </c>
      <c r="C15" s="9">
        <v>5</v>
      </c>
      <c r="D15" s="474" t="s">
        <v>46</v>
      </c>
      <c r="E15" s="960">
        <v>0</v>
      </c>
      <c r="F15" s="960">
        <v>0</v>
      </c>
      <c r="G15" s="960">
        <v>0</v>
      </c>
      <c r="H15" s="960">
        <v>243.54</v>
      </c>
      <c r="I15" s="961">
        <f>E15+F15+G15+H15</f>
        <v>243.54</v>
      </c>
      <c r="J15" s="962">
        <f>I15*C15</f>
        <v>1217.7</v>
      </c>
      <c r="K15" s="146"/>
    </row>
    <row r="16" spans="1:11" x14ac:dyDescent="0.2">
      <c r="A16" s="443"/>
      <c r="B16" s="449"/>
      <c r="C16" s="102"/>
      <c r="D16" s="103"/>
      <c r="E16" s="975"/>
      <c r="F16" s="975"/>
      <c r="G16" s="975"/>
      <c r="H16" s="960"/>
      <c r="I16" s="998"/>
      <c r="J16" s="962"/>
    </row>
    <row r="17" spans="1:11" x14ac:dyDescent="0.2">
      <c r="A17" s="453" t="str">
        <f>IF(D17&gt;0,IF(INDEX(A11:A16,MATCH(REPT("z",255),A11:A16))="H","J",IF(INDEX(A11:A16,MATCH(REPT("z",255),A11:A16))="N","P",CHAR(CODE(INDEX(A11:A16,MATCH(REPT("z",255),A11:A16)))+1))),)</f>
        <v>B</v>
      </c>
      <c r="B17" s="449" t="s">
        <v>275</v>
      </c>
      <c r="C17" s="102">
        <v>2</v>
      </c>
      <c r="D17" s="103" t="s">
        <v>46</v>
      </c>
      <c r="E17" s="960">
        <v>0</v>
      </c>
      <c r="F17" s="960">
        <v>0</v>
      </c>
      <c r="G17" s="960">
        <v>0</v>
      </c>
      <c r="H17" s="960">
        <v>48.2</v>
      </c>
      <c r="I17" s="961">
        <f>E17+F17+G17+H17</f>
        <v>48.2</v>
      </c>
      <c r="J17" s="962">
        <f>I17*C17</f>
        <v>96.4</v>
      </c>
      <c r="K17" s="146"/>
    </row>
    <row r="18" spans="1:11" x14ac:dyDescent="0.2">
      <c r="A18" s="443"/>
      <c r="B18" s="449"/>
      <c r="C18" s="102"/>
      <c r="D18" s="103"/>
      <c r="E18" s="975"/>
      <c r="F18" s="975"/>
      <c r="G18" s="975"/>
      <c r="H18" s="960"/>
      <c r="I18" s="998"/>
      <c r="J18" s="962"/>
    </row>
    <row r="19" spans="1:11" x14ac:dyDescent="0.2">
      <c r="A19" s="453" t="str">
        <f>IF(D19&gt;0,IF(INDEX(A13:A18,MATCH(REPT("z",255),A13:A18))="H","J",IF(INDEX(A13:A18,MATCH(REPT("z",255),A13:A18))="N","P",CHAR(CODE(INDEX(A13:A18,MATCH(REPT("z",255),A13:A18)))+1))),)</f>
        <v>C</v>
      </c>
      <c r="B19" s="449" t="s">
        <v>276</v>
      </c>
      <c r="C19" s="102">
        <v>37</v>
      </c>
      <c r="D19" s="103" t="s">
        <v>46</v>
      </c>
      <c r="E19" s="960">
        <v>0</v>
      </c>
      <c r="F19" s="960">
        <v>0</v>
      </c>
      <c r="G19" s="960">
        <v>0</v>
      </c>
      <c r="H19" s="960">
        <v>78.64</v>
      </c>
      <c r="I19" s="961">
        <f>E19+F19+G19+H19</f>
        <v>78.64</v>
      </c>
      <c r="J19" s="962">
        <f>I19*C19</f>
        <v>2909.68</v>
      </c>
      <c r="K19" s="146"/>
    </row>
    <row r="20" spans="1:11" x14ac:dyDescent="0.2">
      <c r="A20" s="443"/>
      <c r="B20" s="449"/>
      <c r="C20" s="102"/>
      <c r="D20" s="103"/>
      <c r="E20" s="975"/>
      <c r="F20" s="975"/>
      <c r="G20" s="975"/>
      <c r="H20" s="960"/>
      <c r="I20" s="998"/>
      <c r="J20" s="962"/>
    </row>
    <row r="21" spans="1:11" x14ac:dyDescent="0.2">
      <c r="A21" s="453" t="str">
        <f>IF(D21&gt;0,IF(INDEX(A15:A20,MATCH(REPT("z",255),A15:A20))="H","J",IF(INDEX(A15:A20,MATCH(REPT("z",255),A15:A20))="N","P",CHAR(CODE(INDEX(A15:A20,MATCH(REPT("z",255),A15:A20)))+1))),)</f>
        <v>D</v>
      </c>
      <c r="B21" s="449" t="s">
        <v>277</v>
      </c>
      <c r="C21" s="102">
        <v>1</v>
      </c>
      <c r="D21" s="103" t="s">
        <v>46</v>
      </c>
      <c r="E21" s="960">
        <v>0</v>
      </c>
      <c r="F21" s="960">
        <v>0</v>
      </c>
      <c r="G21" s="960">
        <v>0</v>
      </c>
      <c r="H21" s="960">
        <v>107.82</v>
      </c>
      <c r="I21" s="961">
        <f>E21+F21+G21+H21</f>
        <v>107.82</v>
      </c>
      <c r="J21" s="962">
        <f>I21*C21</f>
        <v>107.82</v>
      </c>
      <c r="K21" s="146"/>
    </row>
    <row r="22" spans="1:11" x14ac:dyDescent="0.2">
      <c r="A22" s="443"/>
      <c r="B22" s="449"/>
      <c r="C22" s="102"/>
      <c r="D22" s="103"/>
      <c r="E22" s="975"/>
      <c r="F22" s="975"/>
      <c r="G22" s="975"/>
      <c r="H22" s="960"/>
      <c r="I22" s="998"/>
      <c r="J22" s="962"/>
    </row>
    <row r="23" spans="1:11" ht="15" x14ac:dyDescent="0.2">
      <c r="A23" s="443"/>
      <c r="B23" s="450" t="s">
        <v>278</v>
      </c>
      <c r="C23" s="102"/>
      <c r="D23" s="103"/>
      <c r="E23" s="975"/>
      <c r="F23" s="975"/>
      <c r="G23" s="975"/>
      <c r="H23" s="960"/>
      <c r="I23" s="998"/>
      <c r="J23" s="962"/>
      <c r="K23" s="146"/>
    </row>
    <row r="24" spans="1:11" x14ac:dyDescent="0.2">
      <c r="A24" s="443"/>
      <c r="B24" s="449"/>
      <c r="C24" s="102"/>
      <c r="D24" s="103"/>
      <c r="E24" s="975"/>
      <c r="F24" s="975"/>
      <c r="G24" s="975"/>
      <c r="H24" s="960"/>
      <c r="I24" s="998"/>
      <c r="J24" s="962"/>
    </row>
    <row r="25" spans="1:11" ht="71.25" x14ac:dyDescent="0.2">
      <c r="A25" s="443"/>
      <c r="B25" s="451" t="s">
        <v>279</v>
      </c>
      <c r="C25" s="102"/>
      <c r="D25" s="103"/>
      <c r="E25" s="975"/>
      <c r="F25" s="975"/>
      <c r="G25" s="975"/>
      <c r="H25" s="960"/>
      <c r="I25" s="998"/>
      <c r="J25" s="962"/>
    </row>
    <row r="26" spans="1:11" x14ac:dyDescent="0.2">
      <c r="A26" s="443"/>
      <c r="B26" s="449"/>
      <c r="C26" s="102"/>
      <c r="D26" s="103"/>
      <c r="E26" s="975"/>
      <c r="F26" s="975"/>
      <c r="G26" s="975"/>
      <c r="H26" s="960"/>
      <c r="I26" s="998"/>
      <c r="J26" s="962"/>
    </row>
    <row r="27" spans="1:11" ht="30.75" customHeight="1" x14ac:dyDescent="0.2">
      <c r="A27" s="453" t="str">
        <f>IF(D27&gt;0,IF(INDEX(A21:A26,MATCH(REPT("z",255),A21:A26))="H","J",IF(INDEX(A21:A26,MATCH(REPT("z",255),A21:A26))="N","P",CHAR(CODE(INDEX(A21:A26,MATCH(REPT("z",255),A21:A26)))+1))),)</f>
        <v>E</v>
      </c>
      <c r="B27" s="452" t="s">
        <v>1389</v>
      </c>
      <c r="C27" s="102">
        <v>2</v>
      </c>
      <c r="D27" s="103" t="s">
        <v>46</v>
      </c>
      <c r="E27" s="960">
        <v>0</v>
      </c>
      <c r="F27" s="960">
        <v>0</v>
      </c>
      <c r="G27" s="960">
        <v>0</v>
      </c>
      <c r="H27" s="960">
        <v>13673.94</v>
      </c>
      <c r="I27" s="961">
        <f>E27+F27+G27+H27</f>
        <v>13673.94</v>
      </c>
      <c r="J27" s="962">
        <f>I27*C27</f>
        <v>27347.88</v>
      </c>
      <c r="K27" s="146"/>
    </row>
    <row r="28" spans="1:11" x14ac:dyDescent="0.2">
      <c r="A28" s="443"/>
      <c r="B28" s="449"/>
      <c r="C28" s="102"/>
      <c r="D28" s="103"/>
      <c r="E28" s="1041"/>
      <c r="F28" s="975"/>
      <c r="G28" s="975"/>
      <c r="H28" s="960"/>
      <c r="I28" s="998"/>
      <c r="J28" s="962"/>
    </row>
    <row r="29" spans="1:11" ht="29.25" customHeight="1" x14ac:dyDescent="0.2">
      <c r="A29" s="453" t="str">
        <f>IF(D29&gt;0,IF(INDEX(A22:A28,MATCH(REPT("z",255),A22:A28))="H","J",IF(INDEX(A22:A28,MATCH(REPT("z",255),A22:A28))="N","P",CHAR(CODE(INDEX(A22:A28,MATCH(REPT("z",255),A22:A28)))+1))),)</f>
        <v>F</v>
      </c>
      <c r="B29" s="452" t="s">
        <v>1390</v>
      </c>
      <c r="C29" s="102">
        <v>2</v>
      </c>
      <c r="D29" s="103" t="s">
        <v>46</v>
      </c>
      <c r="E29" s="960">
        <v>0</v>
      </c>
      <c r="F29" s="960">
        <v>0</v>
      </c>
      <c r="G29" s="960">
        <v>0</v>
      </c>
      <c r="H29" s="960">
        <v>22326.87</v>
      </c>
      <c r="I29" s="961">
        <f>E29+F29+G29+H29</f>
        <v>22326.87</v>
      </c>
      <c r="J29" s="962">
        <f>I29*C29</f>
        <v>44653.74</v>
      </c>
      <c r="K29" s="146"/>
    </row>
    <row r="30" spans="1:11" x14ac:dyDescent="0.2">
      <c r="A30" s="453"/>
      <c r="B30" s="452"/>
      <c r="C30" s="102"/>
      <c r="D30" s="103"/>
      <c r="E30" s="1041"/>
      <c r="F30" s="975"/>
      <c r="G30" s="975"/>
      <c r="H30" s="960"/>
      <c r="I30" s="998"/>
      <c r="J30" s="962"/>
    </row>
    <row r="31" spans="1:11" x14ac:dyDescent="0.2">
      <c r="A31" s="453"/>
      <c r="B31" s="452"/>
      <c r="C31" s="102"/>
      <c r="D31" s="103"/>
      <c r="E31" s="1041"/>
      <c r="F31" s="975"/>
      <c r="G31" s="975"/>
      <c r="H31" s="960"/>
      <c r="I31" s="998"/>
      <c r="J31" s="962"/>
    </row>
    <row r="32" spans="1:11" x14ac:dyDescent="0.2">
      <c r="A32" s="453"/>
      <c r="B32" s="452"/>
      <c r="C32" s="102"/>
      <c r="D32" s="103"/>
      <c r="E32" s="1041"/>
      <c r="F32" s="975"/>
      <c r="G32" s="975"/>
      <c r="H32" s="960"/>
      <c r="I32" s="998"/>
      <c r="J32" s="962"/>
    </row>
    <row r="33" spans="1:11" x14ac:dyDescent="0.2">
      <c r="A33" s="453"/>
      <c r="B33" s="452"/>
      <c r="C33" s="102"/>
      <c r="D33" s="103"/>
      <c r="E33" s="1041"/>
      <c r="F33" s="975"/>
      <c r="G33" s="975"/>
      <c r="H33" s="960"/>
      <c r="I33" s="998"/>
      <c r="J33" s="962"/>
    </row>
    <row r="34" spans="1:11" x14ac:dyDescent="0.2">
      <c r="A34" s="453"/>
      <c r="B34" s="452"/>
      <c r="C34" s="102"/>
      <c r="D34" s="103"/>
      <c r="E34" s="1041"/>
      <c r="F34" s="975"/>
      <c r="G34" s="975"/>
      <c r="H34" s="960"/>
      <c r="I34" s="998"/>
      <c r="J34" s="962"/>
    </row>
    <row r="35" spans="1:11" x14ac:dyDescent="0.2">
      <c r="A35" s="453"/>
      <c r="B35" s="452"/>
      <c r="C35" s="10"/>
      <c r="D35" s="20"/>
      <c r="E35" s="975"/>
      <c r="F35" s="975"/>
      <c r="G35" s="975"/>
      <c r="H35" s="960"/>
      <c r="I35" s="998"/>
      <c r="J35" s="962"/>
    </row>
    <row r="36" spans="1:11" x14ac:dyDescent="0.2">
      <c r="A36" s="453"/>
      <c r="B36" s="452"/>
      <c r="C36" s="10"/>
      <c r="D36" s="20"/>
      <c r="E36" s="975"/>
      <c r="F36" s="975"/>
      <c r="G36" s="975"/>
      <c r="H36" s="960"/>
      <c r="I36" s="998"/>
      <c r="J36" s="962"/>
    </row>
    <row r="37" spans="1:11" x14ac:dyDescent="0.2">
      <c r="A37" s="453"/>
      <c r="B37" s="452"/>
      <c r="C37" s="10"/>
      <c r="D37" s="20"/>
      <c r="E37" s="975"/>
      <c r="F37" s="975"/>
      <c r="G37" s="975"/>
      <c r="H37" s="960"/>
      <c r="I37" s="998"/>
      <c r="J37" s="962"/>
    </row>
    <row r="38" spans="1:11" ht="16.5" customHeight="1" x14ac:dyDescent="0.2">
      <c r="A38" s="448"/>
      <c r="B38" s="452"/>
      <c r="C38" s="10"/>
      <c r="D38" s="20"/>
      <c r="E38" s="975"/>
      <c r="F38" s="975"/>
      <c r="G38" s="975"/>
      <c r="H38" s="960"/>
      <c r="I38" s="998"/>
      <c r="J38" s="962"/>
    </row>
    <row r="39" spans="1:11" s="457" customFormat="1" ht="15.75" thickBot="1" x14ac:dyDescent="0.25">
      <c r="A39" s="454"/>
      <c r="B39" s="455" t="s">
        <v>31</v>
      </c>
      <c r="C39" s="456"/>
      <c r="D39" s="456"/>
      <c r="E39" s="967"/>
      <c r="F39" s="967"/>
      <c r="G39" s="967"/>
      <c r="H39" s="966"/>
      <c r="I39" s="1065"/>
      <c r="J39" s="1066">
        <f>SUM(J15:J36)</f>
        <v>76333.22</v>
      </c>
    </row>
    <row r="40" spans="1:11" s="457" customFormat="1" ht="15.75" thickTop="1" x14ac:dyDescent="0.2">
      <c r="A40" s="458"/>
      <c r="B40" s="459"/>
      <c r="C40" s="460"/>
      <c r="D40" s="460"/>
      <c r="E40" s="970"/>
      <c r="F40" s="970"/>
      <c r="G40" s="970"/>
      <c r="H40" s="969"/>
      <c r="I40" s="1067"/>
      <c r="J40" s="1068"/>
    </row>
    <row r="41" spans="1:11" ht="15" x14ac:dyDescent="0.2">
      <c r="A41" s="448"/>
      <c r="B41" s="450" t="s">
        <v>280</v>
      </c>
      <c r="C41" s="10"/>
      <c r="D41" s="20"/>
      <c r="E41" s="975"/>
      <c r="F41" s="975"/>
      <c r="G41" s="975"/>
      <c r="H41" s="960"/>
      <c r="I41" s="998"/>
      <c r="J41" s="962"/>
    </row>
    <row r="42" spans="1:11" x14ac:dyDescent="0.2">
      <c r="A42" s="448"/>
      <c r="B42" s="449"/>
      <c r="C42" s="10"/>
      <c r="D42" s="20"/>
      <c r="E42" s="975"/>
      <c r="F42" s="975"/>
      <c r="G42" s="975"/>
      <c r="H42" s="960"/>
      <c r="I42" s="998"/>
      <c r="J42" s="962"/>
    </row>
    <row r="43" spans="1:11" x14ac:dyDescent="0.2">
      <c r="A43" s="448"/>
      <c r="B43" s="461" t="s">
        <v>281</v>
      </c>
      <c r="C43" s="10"/>
      <c r="D43" s="20"/>
      <c r="E43" s="975"/>
      <c r="F43" s="975"/>
      <c r="G43" s="975"/>
      <c r="H43" s="960"/>
      <c r="I43" s="998"/>
      <c r="J43" s="962"/>
    </row>
    <row r="44" spans="1:11" x14ac:dyDescent="0.2">
      <c r="A44" s="448"/>
      <c r="B44" s="449"/>
      <c r="C44" s="10"/>
      <c r="D44" s="20"/>
      <c r="E44" s="975"/>
      <c r="F44" s="975"/>
      <c r="G44" s="975"/>
      <c r="H44" s="960"/>
      <c r="I44" s="998"/>
      <c r="J44" s="962"/>
    </row>
    <row r="45" spans="1:11" x14ac:dyDescent="0.2">
      <c r="A45" s="443" t="s">
        <v>11</v>
      </c>
      <c r="B45" s="477" t="s">
        <v>1381</v>
      </c>
      <c r="C45" s="102">
        <v>16</v>
      </c>
      <c r="D45" s="103" t="s">
        <v>46</v>
      </c>
      <c r="E45" s="960">
        <v>0</v>
      </c>
      <c r="F45" s="960">
        <v>0</v>
      </c>
      <c r="G45" s="960">
        <v>0</v>
      </c>
      <c r="H45" s="960">
        <v>0</v>
      </c>
      <c r="I45" s="961">
        <f>E45+F45+G45+H45</f>
        <v>0</v>
      </c>
      <c r="J45" s="962" t="s">
        <v>1505</v>
      </c>
      <c r="K45" s="146"/>
    </row>
    <row r="46" spans="1:11" x14ac:dyDescent="0.2">
      <c r="A46" s="443"/>
      <c r="B46" s="449"/>
      <c r="C46" s="102"/>
      <c r="D46" s="103"/>
      <c r="E46" s="975"/>
      <c r="F46" s="975"/>
      <c r="G46" s="975"/>
      <c r="H46" s="960"/>
      <c r="I46" s="998"/>
      <c r="J46" s="962"/>
    </row>
    <row r="47" spans="1:11" x14ac:dyDescent="0.2">
      <c r="A47" s="453" t="str">
        <f>IF(D47&gt;0,IF(INDEX(A39:A46,MATCH(REPT("z",255),A39:A46))="H","J",IF(INDEX(A39:A46,MATCH(REPT("z",255),A39:A46))="N","P",CHAR(CODE(INDEX(A39:A46,MATCH(REPT("z",255),A39:A46)))+1))),)</f>
        <v>B</v>
      </c>
      <c r="B47" s="477" t="s">
        <v>1382</v>
      </c>
      <c r="C47" s="102">
        <v>4</v>
      </c>
      <c r="D47" s="103" t="s">
        <v>46</v>
      </c>
      <c r="E47" s="960">
        <v>0</v>
      </c>
      <c r="F47" s="960">
        <v>0</v>
      </c>
      <c r="G47" s="960">
        <v>0</v>
      </c>
      <c r="H47" s="960">
        <v>0</v>
      </c>
      <c r="I47" s="961">
        <f>E47+F47+G47+H47</f>
        <v>0</v>
      </c>
      <c r="J47" s="962" t="s">
        <v>1505</v>
      </c>
      <c r="K47" s="146"/>
    </row>
    <row r="48" spans="1:11" x14ac:dyDescent="0.2">
      <c r="A48" s="443"/>
      <c r="B48" s="449"/>
      <c r="C48" s="102"/>
      <c r="D48" s="103"/>
      <c r="E48" s="975"/>
      <c r="F48" s="975"/>
      <c r="G48" s="975"/>
      <c r="H48" s="960"/>
      <c r="I48" s="998"/>
      <c r="J48" s="962"/>
    </row>
    <row r="49" spans="1:11" ht="28.5" customHeight="1" x14ac:dyDescent="0.2">
      <c r="A49" s="453" t="str">
        <f>IF(D49&gt;0,IF(INDEX(A41:A48,MATCH(REPT("z",255),A41:A48))="H","J",IF(INDEX(A41:A48,MATCH(REPT("z",255),A41:A48))="N","P",CHAR(CODE(INDEX(A41:A48,MATCH(REPT("z",255),A41:A48)))+1))),)</f>
        <v>C</v>
      </c>
      <c r="B49" s="452" t="s">
        <v>1383</v>
      </c>
      <c r="C49" s="102">
        <v>1</v>
      </c>
      <c r="D49" s="103" t="s">
        <v>46</v>
      </c>
      <c r="E49" s="960">
        <v>0</v>
      </c>
      <c r="F49" s="960">
        <v>0</v>
      </c>
      <c r="G49" s="960">
        <v>0</v>
      </c>
      <c r="H49" s="960">
        <v>13445.45</v>
      </c>
      <c r="I49" s="961">
        <f>E49+F49+G49+H49</f>
        <v>13445.45</v>
      </c>
      <c r="J49" s="962">
        <f>I49*C49</f>
        <v>13445.45</v>
      </c>
      <c r="K49" s="146"/>
    </row>
    <row r="50" spans="1:11" x14ac:dyDescent="0.2">
      <c r="A50" s="443"/>
      <c r="B50" s="449"/>
      <c r="C50" s="102"/>
      <c r="D50" s="103"/>
      <c r="E50" s="975"/>
      <c r="F50" s="975"/>
      <c r="G50" s="975"/>
      <c r="H50" s="960"/>
      <c r="I50" s="998"/>
      <c r="J50" s="962"/>
    </row>
    <row r="51" spans="1:11" ht="28.5" customHeight="1" x14ac:dyDescent="0.2">
      <c r="A51" s="453" t="str">
        <f>IF(D51&gt;0,IF(INDEX(A43:A50,MATCH(REPT("z",255),A43:A50))="H","J",IF(INDEX(A43:A50,MATCH(REPT("z",255),A43:A50))="N","P",CHAR(CODE(INDEX(A43:A50,MATCH(REPT("z",255),A43:A50)))+1))),)</f>
        <v>D</v>
      </c>
      <c r="B51" s="452" t="s">
        <v>1384</v>
      </c>
      <c r="C51" s="102">
        <v>1</v>
      </c>
      <c r="D51" s="103" t="s">
        <v>46</v>
      </c>
      <c r="E51" s="960">
        <v>0</v>
      </c>
      <c r="F51" s="960">
        <v>0</v>
      </c>
      <c r="G51" s="960">
        <v>0</v>
      </c>
      <c r="H51" s="960">
        <v>16093.99</v>
      </c>
      <c r="I51" s="961">
        <f>E51+F51+G51+H51</f>
        <v>16093.99</v>
      </c>
      <c r="J51" s="962">
        <f>I51*C51</f>
        <v>16093.99</v>
      </c>
      <c r="K51" s="146"/>
    </row>
    <row r="52" spans="1:11" x14ac:dyDescent="0.2">
      <c r="A52" s="443"/>
      <c r="B52" s="449"/>
      <c r="C52" s="102"/>
      <c r="D52" s="103"/>
      <c r="E52" s="975"/>
      <c r="F52" s="975"/>
      <c r="G52" s="975"/>
      <c r="H52" s="960"/>
      <c r="I52" s="998"/>
      <c r="J52" s="962"/>
    </row>
    <row r="53" spans="1:11" x14ac:dyDescent="0.2">
      <c r="A53" s="453" t="str">
        <f>IF(D53&gt;0,IF(INDEX(A45:A52,MATCH(REPT("z",255),A45:A52))="H","J",IF(INDEX(A45:A52,MATCH(REPT("z",255),A45:A52))="N","P",CHAR(CODE(INDEX(A45:A52,MATCH(REPT("z",255),A45:A52)))+1))),)</f>
        <v>E</v>
      </c>
      <c r="B53" s="478" t="s">
        <v>1385</v>
      </c>
      <c r="C53" s="102">
        <v>9</v>
      </c>
      <c r="D53" s="103" t="s">
        <v>46</v>
      </c>
      <c r="E53" s="960">
        <v>0</v>
      </c>
      <c r="F53" s="960">
        <v>0</v>
      </c>
      <c r="G53" s="960">
        <v>0</v>
      </c>
      <c r="H53" s="960">
        <v>0</v>
      </c>
      <c r="I53" s="961">
        <f>E53+F53+G53+H53</f>
        <v>0</v>
      </c>
      <c r="J53" s="962" t="s">
        <v>1505</v>
      </c>
      <c r="K53" s="146"/>
    </row>
    <row r="54" spans="1:11" x14ac:dyDescent="0.2">
      <c r="A54" s="78"/>
      <c r="B54" s="19"/>
      <c r="C54" s="102"/>
      <c r="D54" s="103"/>
      <c r="E54" s="975"/>
      <c r="F54" s="975"/>
      <c r="G54" s="975"/>
      <c r="H54" s="960"/>
      <c r="I54" s="998"/>
      <c r="J54" s="962"/>
    </row>
    <row r="55" spans="1:11" ht="15" x14ac:dyDescent="0.2">
      <c r="A55" s="78"/>
      <c r="B55" s="444" t="s">
        <v>282</v>
      </c>
      <c r="C55" s="102"/>
      <c r="D55" s="103"/>
      <c r="E55" s="975"/>
      <c r="F55" s="975"/>
      <c r="G55" s="975"/>
      <c r="H55" s="960"/>
      <c r="I55" s="998"/>
      <c r="J55" s="962"/>
    </row>
    <row r="56" spans="1:11" x14ac:dyDescent="0.2">
      <c r="A56" s="78"/>
      <c r="B56" s="19"/>
      <c r="C56" s="102"/>
      <c r="D56" s="103"/>
      <c r="E56" s="975"/>
      <c r="F56" s="975"/>
      <c r="G56" s="975"/>
      <c r="H56" s="960"/>
      <c r="I56" s="998"/>
      <c r="J56" s="962"/>
    </row>
    <row r="57" spans="1:11" ht="28.5" x14ac:dyDescent="0.2">
      <c r="A57" s="78"/>
      <c r="B57" s="461" t="s">
        <v>283</v>
      </c>
      <c r="C57" s="102"/>
      <c r="D57" s="103"/>
      <c r="E57" s="975"/>
      <c r="F57" s="975"/>
      <c r="G57" s="975"/>
      <c r="H57" s="960"/>
      <c r="I57" s="998"/>
      <c r="J57" s="962"/>
    </row>
    <row r="58" spans="1:11" x14ac:dyDescent="0.2">
      <c r="A58" s="78"/>
      <c r="B58" s="452"/>
      <c r="C58" s="102"/>
      <c r="D58" s="103"/>
      <c r="E58" s="975"/>
      <c r="F58" s="975"/>
      <c r="G58" s="975"/>
      <c r="H58" s="960"/>
      <c r="I58" s="998"/>
      <c r="J58" s="962"/>
    </row>
    <row r="59" spans="1:11" ht="28.5" x14ac:dyDescent="0.2">
      <c r="A59" s="453" t="str">
        <f>IF(D59&gt;0,IF(INDEX(A52:A58,MATCH(REPT("z",255),A52:A58))="H","J",IF(INDEX(A52:A58,MATCH(REPT("z",255),A52:A58))="N","P",CHAR(CODE(INDEX(A52:A58,MATCH(REPT("z",255),A52:A58)))+1))),)</f>
        <v>F</v>
      </c>
      <c r="B59" s="462" t="s">
        <v>1386</v>
      </c>
      <c r="C59" s="102">
        <v>564</v>
      </c>
      <c r="D59" s="103" t="s">
        <v>25</v>
      </c>
      <c r="E59" s="960">
        <v>0</v>
      </c>
      <c r="F59" s="960">
        <v>0</v>
      </c>
      <c r="G59" s="960">
        <v>0</v>
      </c>
      <c r="H59" s="960">
        <v>152.19</v>
      </c>
      <c r="I59" s="961">
        <f>E59+F59+G59+H59</f>
        <v>152.19</v>
      </c>
      <c r="J59" s="962">
        <f>I59*C59</f>
        <v>85835.16</v>
      </c>
      <c r="K59" s="146"/>
    </row>
    <row r="60" spans="1:11" x14ac:dyDescent="0.2">
      <c r="A60" s="78"/>
      <c r="B60" s="462"/>
      <c r="C60" s="102"/>
      <c r="D60" s="103"/>
      <c r="E60" s="975"/>
      <c r="F60" s="975"/>
      <c r="G60" s="975"/>
      <c r="H60" s="960"/>
      <c r="I60" s="998"/>
      <c r="J60" s="962"/>
    </row>
    <row r="61" spans="1:11" ht="28.5" x14ac:dyDescent="0.2">
      <c r="A61" s="453" t="str">
        <f>IF(D61&gt;0,IF(INDEX(A54:A60,MATCH(REPT("z",255),A54:A60))="H","J",IF(INDEX(A54:A60,MATCH(REPT("z",255),A54:A60))="N","P",CHAR(CODE(INDEX(A54:A60,MATCH(REPT("z",255),A54:A60)))+1))),)</f>
        <v>G</v>
      </c>
      <c r="B61" s="462" t="s">
        <v>1387</v>
      </c>
      <c r="C61" s="102">
        <v>225</v>
      </c>
      <c r="D61" s="103" t="s">
        <v>25</v>
      </c>
      <c r="E61" s="960">
        <v>0</v>
      </c>
      <c r="F61" s="960">
        <v>0</v>
      </c>
      <c r="G61" s="960">
        <v>0</v>
      </c>
      <c r="H61" s="960">
        <v>39</v>
      </c>
      <c r="I61" s="961">
        <f>E61+F61+G61+H61</f>
        <v>39</v>
      </c>
      <c r="J61" s="962">
        <f>I61*C61</f>
        <v>8775</v>
      </c>
      <c r="K61" s="146"/>
    </row>
    <row r="62" spans="1:11" x14ac:dyDescent="0.2">
      <c r="A62" s="78"/>
      <c r="B62" s="462"/>
      <c r="C62" s="102"/>
      <c r="D62" s="103"/>
      <c r="E62" s="975"/>
      <c r="F62" s="975"/>
      <c r="G62" s="975"/>
      <c r="H62" s="960"/>
      <c r="I62" s="998"/>
      <c r="J62" s="962"/>
    </row>
    <row r="63" spans="1:11" x14ac:dyDescent="0.2">
      <c r="A63" s="453" t="str">
        <f>IF(D63&gt;0,IF(INDEX(A55:A62,MATCH(REPT("z",255),A55:A62))="H","J",IF(INDEX(A55:A62,MATCH(REPT("z",255),A55:A62))="N","P",CHAR(CODE(INDEX(A55:A62,MATCH(REPT("z",255),A55:A62)))+1))),)</f>
        <v>H</v>
      </c>
      <c r="B63" s="462" t="s">
        <v>1388</v>
      </c>
      <c r="C63" s="102">
        <v>3</v>
      </c>
      <c r="D63" s="103" t="s">
        <v>46</v>
      </c>
      <c r="E63" s="960">
        <v>0</v>
      </c>
      <c r="F63" s="960">
        <v>0</v>
      </c>
      <c r="G63" s="960">
        <v>0</v>
      </c>
      <c r="H63" s="960">
        <v>39</v>
      </c>
      <c r="I63" s="961">
        <f>E63+F63+G63+H63</f>
        <v>39</v>
      </c>
      <c r="J63" s="962">
        <f>I63*C63</f>
        <v>117</v>
      </c>
      <c r="K63" s="146"/>
    </row>
    <row r="64" spans="1:11" x14ac:dyDescent="0.2">
      <c r="A64" s="453"/>
      <c r="B64" s="462"/>
      <c r="C64" s="102"/>
      <c r="D64" s="103"/>
      <c r="E64" s="975"/>
      <c r="F64" s="975"/>
      <c r="G64" s="975"/>
      <c r="H64" s="960"/>
      <c r="I64" s="998"/>
      <c r="J64" s="962"/>
    </row>
    <row r="65" spans="1:11" x14ac:dyDescent="0.2">
      <c r="A65" s="453"/>
      <c r="B65" s="462"/>
      <c r="C65" s="102"/>
      <c r="D65" s="103"/>
      <c r="E65" s="975"/>
      <c r="F65" s="975"/>
      <c r="G65" s="975"/>
      <c r="H65" s="960"/>
      <c r="I65" s="998"/>
      <c r="J65" s="962"/>
    </row>
    <row r="66" spans="1:11" x14ac:dyDescent="0.2">
      <c r="A66" s="453"/>
      <c r="B66" s="462"/>
      <c r="C66" s="102"/>
      <c r="D66" s="103"/>
      <c r="E66" s="975"/>
      <c r="F66" s="975"/>
      <c r="G66" s="975"/>
      <c r="H66" s="960"/>
      <c r="I66" s="998"/>
      <c r="J66" s="962"/>
    </row>
    <row r="67" spans="1:11" x14ac:dyDescent="0.2">
      <c r="A67" s="78"/>
      <c r="B67" s="452"/>
      <c r="C67" s="10"/>
      <c r="D67" s="20"/>
      <c r="E67" s="975"/>
      <c r="F67" s="975"/>
      <c r="G67" s="975"/>
      <c r="H67" s="960"/>
      <c r="I67" s="998"/>
      <c r="J67" s="962"/>
    </row>
    <row r="68" spans="1:11" x14ac:dyDescent="0.2">
      <c r="A68" s="78"/>
      <c r="B68" s="452"/>
      <c r="C68" s="10"/>
      <c r="D68" s="20"/>
      <c r="E68" s="975"/>
      <c r="F68" s="975"/>
      <c r="G68" s="975"/>
      <c r="H68" s="960"/>
      <c r="I68" s="998"/>
      <c r="J68" s="962"/>
    </row>
    <row r="69" spans="1:11" x14ac:dyDescent="0.2">
      <c r="A69" s="78"/>
      <c r="B69" s="452"/>
      <c r="C69" s="10"/>
      <c r="D69" s="20"/>
      <c r="E69" s="975"/>
      <c r="F69" s="975"/>
      <c r="G69" s="975"/>
      <c r="H69" s="960"/>
      <c r="I69" s="998"/>
      <c r="J69" s="962"/>
    </row>
    <row r="70" spans="1:11" x14ac:dyDescent="0.2">
      <c r="A70" s="76"/>
      <c r="B70" s="452"/>
      <c r="C70" s="10"/>
      <c r="D70" s="20"/>
      <c r="E70" s="975"/>
      <c r="F70" s="975"/>
      <c r="G70" s="975"/>
      <c r="H70" s="960"/>
      <c r="I70" s="998"/>
      <c r="J70" s="962"/>
    </row>
    <row r="71" spans="1:11" x14ac:dyDescent="0.2">
      <c r="A71" s="76"/>
      <c r="B71" s="452"/>
      <c r="C71" s="10"/>
      <c r="D71" s="20"/>
      <c r="E71" s="975"/>
      <c r="F71" s="975"/>
      <c r="G71" s="975"/>
      <c r="H71" s="960"/>
      <c r="I71" s="998"/>
      <c r="J71" s="962"/>
    </row>
    <row r="72" spans="1:11" x14ac:dyDescent="0.2">
      <c r="A72" s="76"/>
      <c r="B72" s="452"/>
      <c r="C72" s="10"/>
      <c r="D72" s="20"/>
      <c r="E72" s="975"/>
      <c r="F72" s="975"/>
      <c r="G72" s="975"/>
      <c r="H72" s="960"/>
      <c r="I72" s="998"/>
      <c r="J72" s="962"/>
    </row>
    <row r="73" spans="1:11" ht="16.5" customHeight="1" x14ac:dyDescent="0.2">
      <c r="A73" s="76"/>
      <c r="B73" s="452"/>
      <c r="C73" s="10"/>
      <c r="D73" s="20"/>
      <c r="E73" s="975"/>
      <c r="F73" s="975"/>
      <c r="G73" s="975"/>
      <c r="H73" s="960"/>
      <c r="I73" s="998"/>
      <c r="J73" s="962"/>
    </row>
    <row r="74" spans="1:11" s="457" customFormat="1" ht="15.75" thickBot="1" x14ac:dyDescent="0.25">
      <c r="A74" s="454"/>
      <c r="B74" s="455" t="s">
        <v>31</v>
      </c>
      <c r="C74" s="456"/>
      <c r="D74" s="456"/>
      <c r="E74" s="967"/>
      <c r="F74" s="967"/>
      <c r="G74" s="967"/>
      <c r="H74" s="966"/>
      <c r="I74" s="1065"/>
      <c r="J74" s="1066">
        <f>SUM(J41:J70)</f>
        <v>124266.6</v>
      </c>
    </row>
    <row r="75" spans="1:11" ht="15" thickTop="1" x14ac:dyDescent="0.2">
      <c r="A75" s="76"/>
      <c r="B75" s="452"/>
      <c r="C75" s="10"/>
      <c r="D75" s="20"/>
      <c r="E75" s="975"/>
      <c r="F75" s="975"/>
      <c r="G75" s="975"/>
      <c r="H75" s="960"/>
      <c r="I75" s="998"/>
      <c r="J75" s="962"/>
    </row>
    <row r="76" spans="1:11" ht="15" x14ac:dyDescent="0.2">
      <c r="A76" s="76"/>
      <c r="B76" s="444" t="s">
        <v>284</v>
      </c>
      <c r="C76" s="10"/>
      <c r="D76" s="20"/>
      <c r="E76" s="975"/>
      <c r="F76" s="975"/>
      <c r="G76" s="975"/>
      <c r="H76" s="960"/>
      <c r="I76" s="998"/>
      <c r="J76" s="962"/>
    </row>
    <row r="77" spans="1:11" x14ac:dyDescent="0.2">
      <c r="A77" s="76"/>
      <c r="B77" s="452"/>
      <c r="C77" s="10"/>
      <c r="D77" s="20"/>
      <c r="E77" s="975"/>
      <c r="F77" s="975"/>
      <c r="G77" s="975"/>
      <c r="H77" s="960"/>
      <c r="I77" s="998"/>
      <c r="J77" s="962"/>
    </row>
    <row r="78" spans="1:11" ht="58.5" customHeight="1" x14ac:dyDescent="0.2">
      <c r="A78" s="76"/>
      <c r="B78" s="451" t="s">
        <v>1391</v>
      </c>
      <c r="C78" s="10"/>
      <c r="D78" s="33"/>
      <c r="E78" s="960"/>
      <c r="F78" s="975"/>
      <c r="G78" s="975"/>
      <c r="H78" s="960"/>
      <c r="I78" s="998"/>
      <c r="J78" s="962"/>
    </row>
    <row r="79" spans="1:11" x14ac:dyDescent="0.2">
      <c r="A79" s="76"/>
      <c r="B79" s="462"/>
      <c r="C79" s="10"/>
      <c r="D79" s="33"/>
      <c r="E79" s="960"/>
      <c r="F79" s="975"/>
      <c r="G79" s="975"/>
      <c r="H79" s="960"/>
      <c r="I79" s="998"/>
      <c r="J79" s="962"/>
    </row>
    <row r="80" spans="1:11" x14ac:dyDescent="0.2">
      <c r="A80" s="76" t="s">
        <v>11</v>
      </c>
      <c r="B80" s="462" t="s">
        <v>285</v>
      </c>
      <c r="C80" s="10">
        <v>185</v>
      </c>
      <c r="D80" s="33" t="s">
        <v>25</v>
      </c>
      <c r="E80" s="960">
        <v>0</v>
      </c>
      <c r="F80" s="960">
        <v>0</v>
      </c>
      <c r="G80" s="960">
        <v>0</v>
      </c>
      <c r="H80" s="960">
        <v>39</v>
      </c>
      <c r="I80" s="961">
        <f>E80+F80+G80+H80</f>
        <v>39</v>
      </c>
      <c r="J80" s="962">
        <f>I80*C80</f>
        <v>7215</v>
      </c>
      <c r="K80" s="146"/>
    </row>
    <row r="81" spans="1:11" x14ac:dyDescent="0.2">
      <c r="A81" s="76"/>
      <c r="B81" s="19"/>
      <c r="C81" s="10"/>
      <c r="D81" s="33"/>
      <c r="E81" s="960"/>
      <c r="F81" s="975"/>
      <c r="G81" s="975"/>
      <c r="H81" s="960"/>
      <c r="I81" s="998"/>
      <c r="J81" s="962"/>
    </row>
    <row r="82" spans="1:11" ht="15" x14ac:dyDescent="0.2">
      <c r="A82" s="76"/>
      <c r="B82" s="479" t="s">
        <v>286</v>
      </c>
      <c r="C82" s="10"/>
      <c r="D82" s="33"/>
      <c r="E82" s="960"/>
      <c r="F82" s="975"/>
      <c r="G82" s="975"/>
      <c r="H82" s="960"/>
      <c r="I82" s="998"/>
      <c r="J82" s="962"/>
    </row>
    <row r="83" spans="1:11" ht="15" x14ac:dyDescent="0.2">
      <c r="A83" s="76"/>
      <c r="B83" s="444"/>
      <c r="C83" s="10"/>
      <c r="D83" s="33"/>
      <c r="E83" s="960"/>
      <c r="F83" s="975"/>
      <c r="G83" s="975"/>
      <c r="H83" s="960"/>
      <c r="I83" s="998"/>
      <c r="J83" s="962"/>
    </row>
    <row r="84" spans="1:11" ht="42.75" x14ac:dyDescent="0.2">
      <c r="A84" s="76"/>
      <c r="B84" s="463" t="s">
        <v>287</v>
      </c>
      <c r="C84" s="10"/>
      <c r="D84" s="33"/>
      <c r="E84" s="960"/>
      <c r="F84" s="975"/>
      <c r="G84" s="975"/>
      <c r="H84" s="960"/>
      <c r="I84" s="998"/>
      <c r="J84" s="962"/>
    </row>
    <row r="85" spans="1:11" x14ac:dyDescent="0.2">
      <c r="A85" s="78"/>
      <c r="B85" s="452"/>
      <c r="C85" s="10"/>
      <c r="D85" s="33"/>
      <c r="E85" s="960"/>
      <c r="F85" s="975"/>
      <c r="G85" s="975"/>
      <c r="H85" s="960"/>
      <c r="I85" s="998"/>
      <c r="J85" s="962"/>
    </row>
    <row r="86" spans="1:11" ht="28.5" x14ac:dyDescent="0.2">
      <c r="A86" s="453" t="str">
        <f>IF(D86&gt;0,IF(INDEX(A78:A85,MATCH(REPT("z",255),A78:A85))="H","J",IF(INDEX(A78:A85,MATCH(REPT("z",255),A78:A85))="N","P",CHAR(CODE(INDEX(A78:A85,MATCH(REPT("z",255),A78:A85)))+1))),)</f>
        <v>B</v>
      </c>
      <c r="B86" s="475" t="s">
        <v>1261</v>
      </c>
      <c r="C86" s="102">
        <v>9</v>
      </c>
      <c r="D86" s="103" t="s">
        <v>46</v>
      </c>
      <c r="E86" s="960">
        <v>135.97999999999999</v>
      </c>
      <c r="F86" s="960">
        <v>9.7100000000000009</v>
      </c>
      <c r="G86" s="960">
        <v>29.14</v>
      </c>
      <c r="H86" s="960">
        <v>19.43</v>
      </c>
      <c r="I86" s="961">
        <f>E86+F86+G86+H86</f>
        <v>194.26</v>
      </c>
      <c r="J86" s="962">
        <f>I86*C86</f>
        <v>1748.34</v>
      </c>
      <c r="K86" s="146"/>
    </row>
    <row r="87" spans="1:11" x14ac:dyDescent="0.2">
      <c r="A87" s="78"/>
      <c r="B87" s="452"/>
      <c r="C87" s="102"/>
      <c r="D87" s="480"/>
      <c r="E87" s="960"/>
      <c r="F87" s="975"/>
      <c r="G87" s="975"/>
      <c r="H87" s="960"/>
      <c r="I87" s="998"/>
      <c r="J87" s="962"/>
    </row>
    <row r="88" spans="1:11" ht="28.5" x14ac:dyDescent="0.2">
      <c r="A88" s="453" t="str">
        <f>IF(D88&gt;0,IF(INDEX(A80:A87,MATCH(REPT("z",255),A80:A87))="H","J",IF(INDEX(A80:A87,MATCH(REPT("z",255),A80:A87))="N","P",CHAR(CODE(INDEX(A80:A87,MATCH(REPT("z",255),A80:A87)))+1))),)</f>
        <v>C</v>
      </c>
      <c r="B88" s="475" t="s">
        <v>1262</v>
      </c>
      <c r="C88" s="102">
        <v>1</v>
      </c>
      <c r="D88" s="103" t="s">
        <v>46</v>
      </c>
      <c r="E88" s="960">
        <v>951.86</v>
      </c>
      <c r="F88" s="960">
        <v>67.989999999999995</v>
      </c>
      <c r="G88" s="960">
        <v>203.97</v>
      </c>
      <c r="H88" s="960">
        <v>135.97999999999999</v>
      </c>
      <c r="I88" s="961">
        <f>E88+F88+G88+H88</f>
        <v>1359.8</v>
      </c>
      <c r="J88" s="962">
        <f>I88*C88</f>
        <v>1359.8</v>
      </c>
      <c r="K88" s="146"/>
    </row>
    <row r="89" spans="1:11" x14ac:dyDescent="0.2">
      <c r="A89" s="78"/>
      <c r="B89" s="452"/>
      <c r="C89" s="102"/>
      <c r="D89" s="480"/>
      <c r="E89" s="960"/>
      <c r="F89" s="975"/>
      <c r="G89" s="975"/>
      <c r="H89" s="960"/>
      <c r="I89" s="998"/>
      <c r="J89" s="962"/>
    </row>
    <row r="90" spans="1:11" x14ac:dyDescent="0.2">
      <c r="A90" s="453" t="str">
        <f>IF(D90&gt;0,IF(INDEX(A82:A89,MATCH(REPT("z",255),A82:A89))="H","J",IF(INDEX(A82:A89,MATCH(REPT("z",255),A82:A89))="N","P",CHAR(CODE(INDEX(A82:A89,MATCH(REPT("z",255),A82:A89)))+1))),)</f>
        <v>D</v>
      </c>
      <c r="B90" s="476" t="s">
        <v>288</v>
      </c>
      <c r="C90" s="102">
        <v>8</v>
      </c>
      <c r="D90" s="103" t="s">
        <v>46</v>
      </c>
      <c r="E90" s="960">
        <v>679.9</v>
      </c>
      <c r="F90" s="960">
        <v>48.56</v>
      </c>
      <c r="G90" s="960">
        <v>145.69</v>
      </c>
      <c r="H90" s="960">
        <v>97.13</v>
      </c>
      <c r="I90" s="961">
        <f>E90+F90+G90+H90</f>
        <v>971.28</v>
      </c>
      <c r="J90" s="962">
        <f>I90*C90</f>
        <v>7770.24</v>
      </c>
      <c r="K90" s="146"/>
    </row>
    <row r="91" spans="1:11" x14ac:dyDescent="0.2">
      <c r="A91" s="78"/>
      <c r="B91" s="25"/>
      <c r="C91" s="102"/>
      <c r="D91" s="480"/>
      <c r="E91" s="960"/>
      <c r="F91" s="975"/>
      <c r="G91" s="975"/>
      <c r="H91" s="960"/>
      <c r="I91" s="998"/>
      <c r="J91" s="962"/>
    </row>
    <row r="92" spans="1:11" x14ac:dyDescent="0.2">
      <c r="A92" s="453" t="str">
        <f>IF(D92&gt;0,IF(INDEX(A84:A91,MATCH(REPT("z",255),A84:A91))="H","J",IF(INDEX(A84:A91,MATCH(REPT("z",255),A84:A91))="N","P",CHAR(CODE(INDEX(A84:A91,MATCH(REPT("z",255),A84:A91)))+1))),)</f>
        <v>E</v>
      </c>
      <c r="B92" s="52" t="s">
        <v>289</v>
      </c>
      <c r="C92" s="102">
        <v>9</v>
      </c>
      <c r="D92" s="103" t="s">
        <v>46</v>
      </c>
      <c r="E92" s="960">
        <v>163.18</v>
      </c>
      <c r="F92" s="960">
        <v>11.66</v>
      </c>
      <c r="G92" s="960">
        <v>34.97</v>
      </c>
      <c r="H92" s="960">
        <v>23.31</v>
      </c>
      <c r="I92" s="961">
        <f>E92+F92+G92+H92</f>
        <v>233.12</v>
      </c>
      <c r="J92" s="962">
        <f>I92*C92</f>
        <v>2098.08</v>
      </c>
      <c r="K92" s="146"/>
    </row>
    <row r="93" spans="1:11" x14ac:dyDescent="0.2">
      <c r="A93" s="78"/>
      <c r="B93" s="475"/>
      <c r="C93" s="102"/>
      <c r="D93" s="480"/>
      <c r="E93" s="960"/>
      <c r="F93" s="975"/>
      <c r="G93" s="975"/>
      <c r="H93" s="960"/>
      <c r="I93" s="998"/>
      <c r="J93" s="962"/>
    </row>
    <row r="94" spans="1:11" x14ac:dyDescent="0.2">
      <c r="A94" s="453" t="str">
        <f>IF(D94&gt;0,IF(INDEX(A86:A93,MATCH(REPT("z",255),A86:A93))="H","J",IF(INDEX(A86:A93,MATCH(REPT("z",255),A86:A93))="N","P",CHAR(CODE(INDEX(A86:A93,MATCH(REPT("z",255),A86:A93)))+1))),)</f>
        <v>F</v>
      </c>
      <c r="B94" s="475" t="s">
        <v>290</v>
      </c>
      <c r="C94" s="102">
        <v>9</v>
      </c>
      <c r="D94" s="103" t="s">
        <v>46</v>
      </c>
      <c r="E94" s="960">
        <v>122.39</v>
      </c>
      <c r="F94" s="960">
        <v>8.74</v>
      </c>
      <c r="G94" s="960">
        <v>26.23</v>
      </c>
      <c r="H94" s="960">
        <v>17.48</v>
      </c>
      <c r="I94" s="961">
        <f>E94+F94+G94+H94</f>
        <v>174.84</v>
      </c>
      <c r="J94" s="962">
        <f>I94*C94</f>
        <v>1573.56</v>
      </c>
      <c r="K94" s="146"/>
    </row>
    <row r="95" spans="1:11" x14ac:dyDescent="0.2">
      <c r="A95" s="78"/>
      <c r="B95" s="475"/>
      <c r="C95" s="102"/>
      <c r="D95" s="480"/>
      <c r="E95" s="960"/>
      <c r="F95" s="975"/>
      <c r="G95" s="975"/>
      <c r="H95" s="960"/>
      <c r="I95" s="998"/>
      <c r="J95" s="962"/>
    </row>
    <row r="96" spans="1:11" x14ac:dyDescent="0.2">
      <c r="A96" s="453" t="str">
        <f>IF(D96&gt;0,IF(INDEX(A88:A95,MATCH(REPT("z",255),A88:A95))="H","J",IF(INDEX(A88:A95,MATCH(REPT("z",255),A88:A95))="N","P",CHAR(CODE(INDEX(A88:A95,MATCH(REPT("z",255),A88:A95)))+1))),)</f>
        <v>G</v>
      </c>
      <c r="B96" s="475" t="s">
        <v>291</v>
      </c>
      <c r="C96" s="102">
        <v>17</v>
      </c>
      <c r="D96" s="103" t="s">
        <v>46</v>
      </c>
      <c r="E96" s="960">
        <v>40.79</v>
      </c>
      <c r="F96" s="960">
        <v>2.91</v>
      </c>
      <c r="G96" s="960">
        <v>8.74</v>
      </c>
      <c r="H96" s="960">
        <v>5.83</v>
      </c>
      <c r="I96" s="961">
        <f>E96+F96+G96+H96</f>
        <v>58.27</v>
      </c>
      <c r="J96" s="962">
        <f>I96*C96</f>
        <v>990.59</v>
      </c>
      <c r="K96" s="146"/>
    </row>
    <row r="97" spans="1:11" x14ac:dyDescent="0.2">
      <c r="A97" s="78"/>
      <c r="B97" s="475"/>
      <c r="C97" s="102"/>
      <c r="D97" s="480"/>
      <c r="E97" s="960"/>
      <c r="F97" s="975"/>
      <c r="G97" s="975"/>
      <c r="H97" s="960"/>
      <c r="I97" s="998"/>
      <c r="J97" s="962"/>
    </row>
    <row r="98" spans="1:11" x14ac:dyDescent="0.2">
      <c r="A98" s="453" t="str">
        <f>IF(D98&gt;0,IF(INDEX(A90:A97,MATCH(REPT("z",255),A90:A97))="H","J",IF(INDEX(A90:A97,MATCH(REPT("z",255),A90:A97))="N","P",CHAR(CODE(INDEX(A90:A97,MATCH(REPT("z",255),A90:A97)))+1))),)</f>
        <v>H</v>
      </c>
      <c r="B98" s="475" t="s">
        <v>292</v>
      </c>
      <c r="C98" s="102">
        <v>9</v>
      </c>
      <c r="D98" s="103" t="s">
        <v>46</v>
      </c>
      <c r="E98" s="960">
        <v>67.989999999999995</v>
      </c>
      <c r="F98" s="960">
        <v>4.8600000000000003</v>
      </c>
      <c r="G98" s="960">
        <v>14.57</v>
      </c>
      <c r="H98" s="960">
        <v>9.7100000000000009</v>
      </c>
      <c r="I98" s="961">
        <f>E98+F98+G98+H98</f>
        <v>97.13</v>
      </c>
      <c r="J98" s="962">
        <f>I98*C98</f>
        <v>874.17</v>
      </c>
      <c r="K98" s="146"/>
    </row>
    <row r="99" spans="1:11" x14ac:dyDescent="0.2">
      <c r="A99" s="78"/>
      <c r="B99" s="475"/>
      <c r="C99" s="102"/>
      <c r="D99" s="480"/>
      <c r="E99" s="960"/>
      <c r="F99" s="975"/>
      <c r="G99" s="975"/>
      <c r="H99" s="960"/>
      <c r="I99" s="998"/>
      <c r="J99" s="962"/>
    </row>
    <row r="100" spans="1:11" x14ac:dyDescent="0.2">
      <c r="A100" s="453" t="str">
        <f>IF(D100&gt;0,IF(INDEX(A92:A99,MATCH(REPT("z",255),A92:A99))="H","J",IF(INDEX(A92:A99,MATCH(REPT("z",255),A92:A99))="N","P",CHAR(CODE(INDEX(A92:A99,MATCH(REPT("z",255),A92:A99)))+1))),)</f>
        <v>J</v>
      </c>
      <c r="B100" s="475" t="s">
        <v>1392</v>
      </c>
      <c r="C100" s="102">
        <v>2</v>
      </c>
      <c r="D100" s="103" t="s">
        <v>46</v>
      </c>
      <c r="E100" s="960">
        <v>122.39</v>
      </c>
      <c r="F100" s="960">
        <v>8.74</v>
      </c>
      <c r="G100" s="960">
        <v>26.23</v>
      </c>
      <c r="H100" s="960">
        <v>17.48</v>
      </c>
      <c r="I100" s="961">
        <f>E100+F100+G100+H100</f>
        <v>174.84</v>
      </c>
      <c r="J100" s="962">
        <f>I100*C100</f>
        <v>349.68</v>
      </c>
      <c r="K100" s="146"/>
    </row>
    <row r="101" spans="1:11" x14ac:dyDescent="0.2">
      <c r="A101" s="453"/>
      <c r="B101" s="475"/>
      <c r="C101" s="102"/>
      <c r="D101" s="480"/>
      <c r="E101" s="960"/>
      <c r="F101" s="975"/>
      <c r="G101" s="975"/>
      <c r="H101" s="960"/>
      <c r="I101" s="998"/>
      <c r="J101" s="962"/>
    </row>
    <row r="102" spans="1:11" x14ac:dyDescent="0.2">
      <c r="A102" s="453"/>
      <c r="B102" s="475"/>
      <c r="C102" s="102"/>
      <c r="D102" s="480"/>
      <c r="E102" s="960"/>
      <c r="F102" s="975"/>
      <c r="G102" s="975"/>
      <c r="H102" s="960"/>
      <c r="I102" s="998"/>
      <c r="J102" s="962"/>
    </row>
    <row r="103" spans="1:11" x14ac:dyDescent="0.2">
      <c r="A103" s="453"/>
      <c r="B103" s="475"/>
      <c r="C103" s="10"/>
      <c r="D103" s="33"/>
      <c r="E103" s="960"/>
      <c r="F103" s="975"/>
      <c r="G103" s="975"/>
      <c r="H103" s="960"/>
      <c r="I103" s="998"/>
      <c r="J103" s="962"/>
    </row>
    <row r="104" spans="1:11" x14ac:dyDescent="0.2">
      <c r="A104" s="453"/>
      <c r="B104" s="475"/>
      <c r="C104" s="10"/>
      <c r="D104" s="33"/>
      <c r="E104" s="960"/>
      <c r="F104" s="975"/>
      <c r="G104" s="975"/>
      <c r="H104" s="960"/>
      <c r="I104" s="998"/>
      <c r="J104" s="962"/>
    </row>
    <row r="105" spans="1:11" x14ac:dyDescent="0.2">
      <c r="A105" s="453"/>
      <c r="B105" s="462"/>
      <c r="C105" s="10"/>
      <c r="D105" s="33"/>
      <c r="E105" s="960"/>
      <c r="F105" s="975"/>
      <c r="G105" s="975"/>
      <c r="H105" s="960"/>
      <c r="I105" s="998"/>
      <c r="J105" s="962"/>
    </row>
    <row r="106" spans="1:11" ht="14.25" customHeight="1" x14ac:dyDescent="0.2">
      <c r="A106" s="76"/>
      <c r="B106" s="462"/>
      <c r="C106" s="10"/>
      <c r="D106" s="33"/>
      <c r="E106" s="960"/>
      <c r="F106" s="975"/>
      <c r="G106" s="975"/>
      <c r="H106" s="960"/>
      <c r="I106" s="998"/>
      <c r="J106" s="962"/>
    </row>
    <row r="107" spans="1:11" s="457" customFormat="1" ht="15.75" thickBot="1" x14ac:dyDescent="0.25">
      <c r="A107" s="454"/>
      <c r="B107" s="455" t="s">
        <v>31</v>
      </c>
      <c r="C107" s="456"/>
      <c r="D107" s="464"/>
      <c r="E107" s="966"/>
      <c r="F107" s="967"/>
      <c r="G107" s="967"/>
      <c r="H107" s="966"/>
      <c r="I107" s="1065"/>
      <c r="J107" s="1066">
        <f>SUM(J78:J104)</f>
        <v>23979.46</v>
      </c>
    </row>
    <row r="108" spans="1:11" ht="15" thickTop="1" x14ac:dyDescent="0.2">
      <c r="A108" s="76"/>
      <c r="B108" s="462"/>
      <c r="C108" s="10"/>
      <c r="D108" s="33"/>
      <c r="E108" s="960"/>
      <c r="F108" s="975"/>
      <c r="G108" s="975"/>
      <c r="H108" s="960"/>
      <c r="I108" s="998"/>
      <c r="J108" s="962"/>
    </row>
    <row r="109" spans="1:11" ht="15" x14ac:dyDescent="0.2">
      <c r="A109" s="76"/>
      <c r="B109" s="444" t="s">
        <v>293</v>
      </c>
      <c r="C109" s="10"/>
      <c r="D109" s="33"/>
      <c r="E109" s="960"/>
      <c r="F109" s="975"/>
      <c r="G109" s="975"/>
      <c r="H109" s="960"/>
      <c r="I109" s="998"/>
      <c r="J109" s="962"/>
    </row>
    <row r="110" spans="1:11" x14ac:dyDescent="0.2">
      <c r="A110" s="76"/>
      <c r="B110" s="19"/>
      <c r="C110" s="10"/>
      <c r="D110" s="33"/>
      <c r="E110" s="960"/>
      <c r="F110" s="975"/>
      <c r="G110" s="975"/>
      <c r="H110" s="960"/>
      <c r="I110" s="998"/>
      <c r="J110" s="962"/>
    </row>
    <row r="111" spans="1:11" ht="31.5" customHeight="1" x14ac:dyDescent="0.2">
      <c r="A111" s="76"/>
      <c r="B111" s="452" t="s">
        <v>1393</v>
      </c>
      <c r="C111" s="10"/>
      <c r="D111" s="33"/>
      <c r="E111" s="960"/>
      <c r="F111" s="975"/>
      <c r="G111" s="975"/>
      <c r="H111" s="960"/>
      <c r="I111" s="998"/>
      <c r="J111" s="962"/>
    </row>
    <row r="112" spans="1:11" x14ac:dyDescent="0.2">
      <c r="A112" s="76"/>
      <c r="B112" s="19"/>
      <c r="C112" s="10"/>
      <c r="D112" s="33"/>
      <c r="E112" s="960"/>
      <c r="F112" s="975"/>
      <c r="G112" s="975"/>
      <c r="H112" s="960"/>
      <c r="I112" s="998"/>
      <c r="J112" s="962"/>
    </row>
    <row r="113" spans="1:11" x14ac:dyDescent="0.2">
      <c r="A113" s="76" t="s">
        <v>11</v>
      </c>
      <c r="B113" s="462" t="s">
        <v>294</v>
      </c>
      <c r="C113" s="10">
        <v>11</v>
      </c>
      <c r="D113" s="20" t="s">
        <v>46</v>
      </c>
      <c r="E113" s="960">
        <v>732.72</v>
      </c>
      <c r="F113" s="960">
        <v>52.34</v>
      </c>
      <c r="G113" s="960">
        <v>157.01</v>
      </c>
      <c r="H113" s="960">
        <v>104.67</v>
      </c>
      <c r="I113" s="961">
        <f>E113+F113+G113+H113</f>
        <v>1046.74</v>
      </c>
      <c r="J113" s="962">
        <f>I113*C113</f>
        <v>11514.14</v>
      </c>
      <c r="K113" s="146"/>
    </row>
    <row r="114" spans="1:11" x14ac:dyDescent="0.2">
      <c r="A114" s="76"/>
      <c r="B114" s="19"/>
      <c r="C114" s="10"/>
      <c r="D114" s="33"/>
      <c r="E114" s="960"/>
      <c r="F114" s="975"/>
      <c r="G114" s="975"/>
      <c r="H114" s="960"/>
      <c r="I114" s="998"/>
      <c r="J114" s="962"/>
    </row>
    <row r="115" spans="1:11" x14ac:dyDescent="0.2">
      <c r="A115" s="453" t="str">
        <f>IF(D115&gt;0,IF(INDEX(A108:A114,MATCH(REPT("z",255),A108:A114))="H","J",IF(INDEX(A108:A114,MATCH(REPT("z",255),A108:A114))="N","P",CHAR(CODE(INDEX(A108:A114,MATCH(REPT("z",255),A108:A114)))+1))),)</f>
        <v>B</v>
      </c>
      <c r="B115" s="462" t="s">
        <v>295</v>
      </c>
      <c r="C115" s="10">
        <v>1</v>
      </c>
      <c r="D115" s="20" t="s">
        <v>46</v>
      </c>
      <c r="E115" s="960">
        <v>773.48</v>
      </c>
      <c r="F115" s="960">
        <v>55.25</v>
      </c>
      <c r="G115" s="960">
        <v>165.75</v>
      </c>
      <c r="H115" s="960">
        <v>110.5</v>
      </c>
      <c r="I115" s="961">
        <f>E115+F115+G115+H115</f>
        <v>1104.98</v>
      </c>
      <c r="J115" s="962">
        <f>I115*C115</f>
        <v>1104.98</v>
      </c>
      <c r="K115" s="146"/>
    </row>
    <row r="116" spans="1:11" x14ac:dyDescent="0.2">
      <c r="A116" s="76"/>
      <c r="B116" s="19"/>
      <c r="C116" s="10"/>
      <c r="D116" s="33"/>
      <c r="E116" s="960"/>
      <c r="F116" s="975"/>
      <c r="G116" s="975"/>
      <c r="H116" s="960"/>
      <c r="I116" s="998"/>
      <c r="J116" s="962"/>
    </row>
    <row r="117" spans="1:11" s="467" customFormat="1" ht="15" x14ac:dyDescent="0.2">
      <c r="A117" s="465"/>
      <c r="B117" s="466" t="s">
        <v>296</v>
      </c>
      <c r="C117" s="102"/>
      <c r="D117" s="103"/>
      <c r="E117" s="1047"/>
      <c r="F117" s="1047"/>
      <c r="G117" s="1047"/>
      <c r="H117" s="1046"/>
      <c r="I117" s="1069"/>
      <c r="J117" s="1049"/>
    </row>
    <row r="118" spans="1:11" s="467" customFormat="1" x14ac:dyDescent="0.2">
      <c r="A118" s="465"/>
      <c r="B118" s="59"/>
      <c r="C118" s="102"/>
      <c r="D118" s="103"/>
      <c r="E118" s="1047"/>
      <c r="F118" s="1047"/>
      <c r="G118" s="1047"/>
      <c r="H118" s="1046"/>
      <c r="I118" s="1069"/>
      <c r="J118" s="1049"/>
    </row>
    <row r="119" spans="1:11" ht="15" x14ac:dyDescent="0.25">
      <c r="A119" s="468"/>
      <c r="B119" s="463" t="s">
        <v>297</v>
      </c>
      <c r="C119" s="102"/>
      <c r="D119" s="404"/>
      <c r="E119" s="1070"/>
      <c r="F119" s="1070"/>
      <c r="G119" s="1070"/>
      <c r="H119" s="1071"/>
      <c r="I119" s="1072"/>
      <c r="J119" s="1073"/>
    </row>
    <row r="120" spans="1:11" x14ac:dyDescent="0.2">
      <c r="A120" s="76"/>
      <c r="B120" s="19"/>
      <c r="C120" s="10"/>
      <c r="D120" s="33"/>
      <c r="E120" s="960"/>
      <c r="F120" s="975"/>
      <c r="G120" s="975"/>
      <c r="H120" s="960"/>
      <c r="I120" s="998"/>
      <c r="J120" s="962"/>
    </row>
    <row r="121" spans="1:11" ht="56.25" customHeight="1" x14ac:dyDescent="0.2">
      <c r="A121" s="453" t="s">
        <v>13</v>
      </c>
      <c r="B121" s="475" t="s">
        <v>1394</v>
      </c>
      <c r="C121" s="102">
        <v>14</v>
      </c>
      <c r="D121" s="103" t="s">
        <v>46</v>
      </c>
      <c r="E121" s="1074">
        <v>4169.71</v>
      </c>
      <c r="F121" s="1074">
        <v>297.83999999999997</v>
      </c>
      <c r="G121" s="1074">
        <v>893.51</v>
      </c>
      <c r="H121" s="1074">
        <v>595.66999999999996</v>
      </c>
      <c r="I121" s="1075">
        <f>E121+F121+G121+H121</f>
        <v>5956.73</v>
      </c>
      <c r="J121" s="1076">
        <f>I121*C121</f>
        <v>83394.22</v>
      </c>
      <c r="K121" s="146"/>
    </row>
    <row r="122" spans="1:11" x14ac:dyDescent="0.2">
      <c r="A122" s="76"/>
      <c r="B122" s="19"/>
      <c r="C122" s="10"/>
      <c r="D122" s="33"/>
      <c r="E122" s="960"/>
      <c r="F122" s="975"/>
      <c r="G122" s="975"/>
      <c r="H122" s="960"/>
      <c r="I122" s="998"/>
      <c r="J122" s="962"/>
    </row>
    <row r="123" spans="1:11" x14ac:dyDescent="0.2">
      <c r="A123" s="76"/>
      <c r="B123" s="19"/>
      <c r="C123" s="10"/>
      <c r="D123" s="33"/>
      <c r="E123" s="960"/>
      <c r="F123" s="975"/>
      <c r="G123" s="975"/>
      <c r="H123" s="960"/>
      <c r="I123" s="998"/>
      <c r="J123" s="962"/>
    </row>
    <row r="124" spans="1:11" x14ac:dyDescent="0.2">
      <c r="A124" s="76"/>
      <c r="B124" s="19"/>
      <c r="C124" s="10"/>
      <c r="D124" s="33"/>
      <c r="E124" s="960"/>
      <c r="F124" s="975"/>
      <c r="G124" s="975"/>
      <c r="H124" s="960"/>
      <c r="I124" s="998"/>
      <c r="J124" s="962"/>
    </row>
    <row r="125" spans="1:11" x14ac:dyDescent="0.2">
      <c r="A125" s="76"/>
      <c r="B125" s="19"/>
      <c r="C125" s="10"/>
      <c r="D125" s="33"/>
      <c r="E125" s="960"/>
      <c r="F125" s="975"/>
      <c r="G125" s="975"/>
      <c r="H125" s="960"/>
      <c r="I125" s="998"/>
      <c r="J125" s="962"/>
    </row>
    <row r="126" spans="1:11" x14ac:dyDescent="0.2">
      <c r="A126" s="76"/>
      <c r="B126" s="19"/>
      <c r="C126" s="10"/>
      <c r="D126" s="33"/>
      <c r="E126" s="960"/>
      <c r="F126" s="975"/>
      <c r="G126" s="975"/>
      <c r="H126" s="960"/>
      <c r="I126" s="998"/>
      <c r="J126" s="962"/>
    </row>
    <row r="127" spans="1:11" x14ac:dyDescent="0.2">
      <c r="A127" s="76"/>
      <c r="B127" s="19"/>
      <c r="C127" s="10"/>
      <c r="D127" s="33"/>
      <c r="E127" s="960"/>
      <c r="F127" s="975"/>
      <c r="G127" s="975"/>
      <c r="H127" s="960"/>
      <c r="I127" s="998"/>
      <c r="J127" s="962"/>
    </row>
    <row r="128" spans="1:11" x14ac:dyDescent="0.2">
      <c r="A128" s="76"/>
      <c r="B128" s="19"/>
      <c r="C128" s="10"/>
      <c r="D128" s="33"/>
      <c r="E128" s="960"/>
      <c r="F128" s="975"/>
      <c r="G128" s="975"/>
      <c r="H128" s="960"/>
      <c r="I128" s="998"/>
      <c r="J128" s="962"/>
    </row>
    <row r="129" spans="1:10" x14ac:dyDescent="0.2">
      <c r="A129" s="76"/>
      <c r="B129" s="19"/>
      <c r="C129" s="10"/>
      <c r="D129" s="33"/>
      <c r="E129" s="960"/>
      <c r="F129" s="975"/>
      <c r="G129" s="975"/>
      <c r="H129" s="960"/>
      <c r="I129" s="998"/>
      <c r="J129" s="962"/>
    </row>
    <row r="130" spans="1:10" x14ac:dyDescent="0.2">
      <c r="A130" s="76"/>
      <c r="B130" s="19"/>
      <c r="C130" s="10"/>
      <c r="D130" s="33"/>
      <c r="E130" s="960"/>
      <c r="F130" s="975"/>
      <c r="G130" s="975"/>
      <c r="H130" s="960"/>
      <c r="I130" s="998"/>
      <c r="J130" s="962"/>
    </row>
    <row r="131" spans="1:10" x14ac:dyDescent="0.2">
      <c r="A131" s="76"/>
      <c r="B131" s="19"/>
      <c r="C131" s="10"/>
      <c r="D131" s="33"/>
      <c r="E131" s="960"/>
      <c r="F131" s="975"/>
      <c r="G131" s="975"/>
      <c r="H131" s="960"/>
      <c r="I131" s="998"/>
      <c r="J131" s="962"/>
    </row>
    <row r="132" spans="1:10" x14ac:dyDescent="0.2">
      <c r="A132" s="76"/>
      <c r="B132" s="19"/>
      <c r="C132" s="10"/>
      <c r="D132" s="33"/>
      <c r="E132" s="960"/>
      <c r="F132" s="975"/>
      <c r="G132" s="975"/>
      <c r="H132" s="960"/>
      <c r="I132" s="998"/>
      <c r="J132" s="962"/>
    </row>
    <row r="133" spans="1:10" x14ac:dyDescent="0.2">
      <c r="A133" s="76"/>
      <c r="B133" s="19"/>
      <c r="C133" s="10"/>
      <c r="D133" s="33"/>
      <c r="E133" s="960"/>
      <c r="F133" s="975"/>
      <c r="G133" s="975"/>
      <c r="H133" s="960"/>
      <c r="I133" s="998"/>
      <c r="J133" s="962"/>
    </row>
    <row r="134" spans="1:10" x14ac:dyDescent="0.2">
      <c r="A134" s="76"/>
      <c r="B134" s="19"/>
      <c r="C134" s="10"/>
      <c r="D134" s="33"/>
      <c r="E134" s="960"/>
      <c r="F134" s="975"/>
      <c r="G134" s="975"/>
      <c r="H134" s="960"/>
      <c r="I134" s="998"/>
      <c r="J134" s="962"/>
    </row>
    <row r="135" spans="1:10" x14ac:dyDescent="0.2">
      <c r="A135" s="76"/>
      <c r="B135" s="19"/>
      <c r="C135" s="10"/>
      <c r="D135" s="33"/>
      <c r="E135" s="960"/>
      <c r="F135" s="975"/>
      <c r="G135" s="975"/>
      <c r="H135" s="960"/>
      <c r="I135" s="998"/>
      <c r="J135" s="962"/>
    </row>
    <row r="136" spans="1:10" x14ac:dyDescent="0.2">
      <c r="A136" s="76"/>
      <c r="B136" s="19"/>
      <c r="C136" s="10"/>
      <c r="D136" s="33"/>
      <c r="E136" s="960"/>
      <c r="F136" s="975"/>
      <c r="G136" s="975"/>
      <c r="H136" s="960"/>
      <c r="I136" s="998"/>
      <c r="J136" s="962"/>
    </row>
    <row r="137" spans="1:10" x14ac:dyDescent="0.2">
      <c r="A137" s="76"/>
      <c r="B137" s="19"/>
      <c r="C137" s="10"/>
      <c r="D137" s="33"/>
      <c r="E137" s="960"/>
      <c r="F137" s="975"/>
      <c r="G137" s="975"/>
      <c r="H137" s="960"/>
      <c r="I137" s="998"/>
      <c r="J137" s="962"/>
    </row>
    <row r="138" spans="1:10" x14ac:dyDescent="0.2">
      <c r="A138" s="76"/>
      <c r="B138" s="19"/>
      <c r="C138" s="10"/>
      <c r="D138" s="33"/>
      <c r="E138" s="960"/>
      <c r="F138" s="975"/>
      <c r="G138" s="975"/>
      <c r="H138" s="960"/>
      <c r="I138" s="998"/>
      <c r="J138" s="962"/>
    </row>
    <row r="139" spans="1:10" x14ac:dyDescent="0.2">
      <c r="A139" s="76"/>
      <c r="B139" s="19"/>
      <c r="C139" s="10"/>
      <c r="D139" s="33"/>
      <c r="E139" s="960"/>
      <c r="F139" s="975"/>
      <c r="G139" s="975"/>
      <c r="H139" s="960"/>
      <c r="I139" s="998"/>
      <c r="J139" s="962"/>
    </row>
    <row r="140" spans="1:10" x14ac:dyDescent="0.2">
      <c r="A140" s="76"/>
      <c r="B140" s="19"/>
      <c r="C140" s="10"/>
      <c r="D140" s="33"/>
      <c r="E140" s="960"/>
      <c r="F140" s="975"/>
      <c r="G140" s="975"/>
      <c r="H140" s="960"/>
      <c r="I140" s="998"/>
      <c r="J140" s="962"/>
    </row>
    <row r="141" spans="1:10" x14ac:dyDescent="0.2">
      <c r="A141" s="76"/>
      <c r="B141" s="19"/>
      <c r="C141" s="10"/>
      <c r="D141" s="33"/>
      <c r="E141" s="960"/>
      <c r="F141" s="975"/>
      <c r="G141" s="975"/>
      <c r="H141" s="960"/>
      <c r="I141" s="998"/>
      <c r="J141" s="962"/>
    </row>
    <row r="142" spans="1:10" ht="13.5" customHeight="1" x14ac:dyDescent="0.2">
      <c r="A142" s="76"/>
      <c r="B142" s="19"/>
      <c r="C142" s="10"/>
      <c r="D142" s="33"/>
      <c r="E142" s="975"/>
      <c r="F142" s="975"/>
      <c r="G142" s="975"/>
      <c r="H142" s="960"/>
      <c r="I142" s="998"/>
      <c r="J142" s="962"/>
    </row>
    <row r="143" spans="1:10" s="457" customFormat="1" ht="15.75" thickBot="1" x14ac:dyDescent="0.25">
      <c r="A143" s="454"/>
      <c r="B143" s="455" t="s">
        <v>31</v>
      </c>
      <c r="C143" s="456"/>
      <c r="D143" s="456"/>
      <c r="E143" s="967"/>
      <c r="F143" s="967"/>
      <c r="G143" s="967"/>
      <c r="H143" s="966"/>
      <c r="I143" s="1065"/>
      <c r="J143" s="1066">
        <f>SUM(J110:J138)</f>
        <v>96013.34</v>
      </c>
    </row>
    <row r="144" spans="1:10" ht="15" thickTop="1" x14ac:dyDescent="0.2">
      <c r="A144" s="76"/>
      <c r="B144" s="19"/>
      <c r="C144" s="10"/>
      <c r="D144" s="20"/>
      <c r="E144" s="975"/>
      <c r="F144" s="975"/>
      <c r="G144" s="975"/>
      <c r="H144" s="960"/>
      <c r="I144" s="998"/>
      <c r="J144" s="962"/>
    </row>
    <row r="145" spans="1:10" ht="15" x14ac:dyDescent="0.2">
      <c r="A145" s="77"/>
      <c r="B145" s="469" t="s">
        <v>48</v>
      </c>
      <c r="C145" s="10"/>
      <c r="D145" s="20"/>
      <c r="E145" s="975"/>
      <c r="F145" s="975"/>
      <c r="G145" s="975"/>
      <c r="H145" s="960"/>
      <c r="I145" s="998"/>
      <c r="J145" s="962"/>
    </row>
    <row r="146" spans="1:10" x14ac:dyDescent="0.2">
      <c r="A146" s="77"/>
      <c r="B146" s="21"/>
      <c r="C146" s="10"/>
      <c r="D146" s="20"/>
      <c r="E146" s="975"/>
      <c r="F146" s="975"/>
      <c r="G146" s="975"/>
      <c r="H146" s="960"/>
      <c r="I146" s="998"/>
      <c r="J146" s="962"/>
    </row>
    <row r="147" spans="1:10" ht="99.75" x14ac:dyDescent="0.2">
      <c r="A147" s="77"/>
      <c r="B147" s="22" t="s">
        <v>49</v>
      </c>
      <c r="C147" s="10"/>
      <c r="D147" s="20"/>
      <c r="E147" s="975"/>
      <c r="F147" s="975"/>
      <c r="G147" s="975"/>
      <c r="H147" s="960"/>
      <c r="I147" s="998"/>
      <c r="J147" s="962"/>
    </row>
    <row r="148" spans="1:10" x14ac:dyDescent="0.2">
      <c r="A148" s="356"/>
      <c r="B148" s="23"/>
      <c r="C148" s="9"/>
      <c r="D148" s="20"/>
      <c r="E148" s="975"/>
      <c r="F148" s="975"/>
      <c r="G148" s="975"/>
      <c r="H148" s="960"/>
      <c r="I148" s="998"/>
      <c r="J148" s="962"/>
    </row>
    <row r="149" spans="1:10" x14ac:dyDescent="0.2">
      <c r="A149" s="356" t="s">
        <v>11</v>
      </c>
      <c r="B149" s="470" t="s">
        <v>50</v>
      </c>
      <c r="C149" s="9"/>
      <c r="D149" s="20" t="s">
        <v>2</v>
      </c>
      <c r="E149" s="975"/>
      <c r="F149" s="975"/>
      <c r="G149" s="975"/>
      <c r="H149" s="960"/>
      <c r="I149" s="998"/>
      <c r="J149" s="962"/>
    </row>
    <row r="150" spans="1:10" x14ac:dyDescent="0.2">
      <c r="A150" s="356"/>
      <c r="B150" s="24"/>
      <c r="C150" s="9"/>
      <c r="D150" s="20"/>
      <c r="E150" s="975"/>
      <c r="F150" s="975"/>
      <c r="G150" s="975"/>
      <c r="H150" s="960"/>
      <c r="I150" s="998"/>
      <c r="J150" s="962"/>
    </row>
    <row r="151" spans="1:10" x14ac:dyDescent="0.2">
      <c r="A151" s="356" t="s">
        <v>12</v>
      </c>
      <c r="B151" s="470" t="s">
        <v>50</v>
      </c>
      <c r="C151" s="9"/>
      <c r="D151" s="20" t="s">
        <v>2</v>
      </c>
      <c r="E151" s="975"/>
      <c r="F151" s="975"/>
      <c r="G151" s="975"/>
      <c r="H151" s="960"/>
      <c r="I151" s="998"/>
      <c r="J151" s="962"/>
    </row>
    <row r="152" spans="1:10" x14ac:dyDescent="0.2">
      <c r="A152" s="356"/>
      <c r="B152" s="24"/>
      <c r="C152" s="9"/>
      <c r="D152" s="20"/>
      <c r="E152" s="975"/>
      <c r="F152" s="975"/>
      <c r="G152" s="975"/>
      <c r="H152" s="960"/>
      <c r="I152" s="998"/>
      <c r="J152" s="962"/>
    </row>
    <row r="153" spans="1:10" x14ac:dyDescent="0.2">
      <c r="A153" s="356" t="s">
        <v>13</v>
      </c>
      <c r="B153" s="470" t="s">
        <v>50</v>
      </c>
      <c r="C153" s="9"/>
      <c r="D153" s="20" t="s">
        <v>2</v>
      </c>
      <c r="E153" s="975"/>
      <c r="F153" s="975"/>
      <c r="G153" s="975"/>
      <c r="H153" s="960"/>
      <c r="I153" s="998"/>
      <c r="J153" s="962"/>
    </row>
    <row r="154" spans="1:10" x14ac:dyDescent="0.2">
      <c r="A154" s="356"/>
      <c r="B154" s="23"/>
      <c r="C154" s="9"/>
      <c r="D154" s="20"/>
      <c r="E154" s="975"/>
      <c r="F154" s="975"/>
      <c r="G154" s="975"/>
      <c r="H154" s="960"/>
      <c r="I154" s="998"/>
      <c r="J154" s="962"/>
    </row>
    <row r="155" spans="1:10" x14ac:dyDescent="0.2">
      <c r="A155" s="356" t="s">
        <v>14</v>
      </c>
      <c r="B155" s="470" t="s">
        <v>50</v>
      </c>
      <c r="C155" s="9"/>
      <c r="D155" s="20" t="s">
        <v>2</v>
      </c>
      <c r="E155" s="975"/>
      <c r="F155" s="975"/>
      <c r="G155" s="975"/>
      <c r="H155" s="960"/>
      <c r="I155" s="998"/>
      <c r="J155" s="962"/>
    </row>
    <row r="156" spans="1:10" x14ac:dyDescent="0.2">
      <c r="A156" s="356"/>
      <c r="B156" s="24"/>
      <c r="C156" s="9"/>
      <c r="D156" s="20"/>
      <c r="E156" s="975"/>
      <c r="F156" s="975"/>
      <c r="G156" s="975"/>
      <c r="H156" s="960"/>
      <c r="I156" s="998"/>
      <c r="J156" s="962"/>
    </row>
    <row r="157" spans="1:10" x14ac:dyDescent="0.2">
      <c r="A157" s="356" t="s">
        <v>15</v>
      </c>
      <c r="B157" s="470" t="s">
        <v>50</v>
      </c>
      <c r="C157" s="9"/>
      <c r="D157" s="20" t="s">
        <v>2</v>
      </c>
      <c r="E157" s="975"/>
      <c r="F157" s="975"/>
      <c r="G157" s="975"/>
      <c r="H157" s="960"/>
      <c r="I157" s="998"/>
      <c r="J157" s="962"/>
    </row>
    <row r="158" spans="1:10" x14ac:dyDescent="0.2">
      <c r="A158" s="356"/>
      <c r="B158" s="24"/>
      <c r="C158" s="9"/>
      <c r="D158" s="20"/>
      <c r="E158" s="975"/>
      <c r="F158" s="975"/>
      <c r="G158" s="975"/>
      <c r="H158" s="960"/>
      <c r="I158" s="998"/>
      <c r="J158" s="962"/>
    </row>
    <row r="159" spans="1:10" x14ac:dyDescent="0.2">
      <c r="A159" s="356" t="s">
        <v>28</v>
      </c>
      <c r="B159" s="470" t="s">
        <v>50</v>
      </c>
      <c r="C159" s="9"/>
      <c r="D159" s="20" t="s">
        <v>2</v>
      </c>
      <c r="E159" s="975"/>
      <c r="F159" s="975"/>
      <c r="G159" s="975"/>
      <c r="H159" s="960"/>
      <c r="I159" s="998"/>
      <c r="J159" s="962"/>
    </row>
    <row r="160" spans="1:10" x14ac:dyDescent="0.2">
      <c r="A160" s="356"/>
      <c r="B160" s="23"/>
      <c r="C160" s="9"/>
      <c r="D160" s="20"/>
      <c r="E160" s="975"/>
      <c r="F160" s="975"/>
      <c r="G160" s="975"/>
      <c r="H160" s="960"/>
      <c r="I160" s="998"/>
      <c r="J160" s="962"/>
    </row>
    <row r="161" spans="1:10" x14ac:dyDescent="0.2">
      <c r="A161" s="356" t="s">
        <v>40</v>
      </c>
      <c r="B161" s="470" t="s">
        <v>50</v>
      </c>
      <c r="C161" s="9"/>
      <c r="D161" s="20" t="s">
        <v>2</v>
      </c>
      <c r="E161" s="975"/>
      <c r="F161" s="975"/>
      <c r="G161" s="975"/>
      <c r="H161" s="960"/>
      <c r="I161" s="998"/>
      <c r="J161" s="962"/>
    </row>
    <row r="162" spans="1:10" x14ac:dyDescent="0.2">
      <c r="A162" s="356"/>
      <c r="B162" s="24"/>
      <c r="C162" s="9"/>
      <c r="D162" s="20"/>
      <c r="E162" s="975"/>
      <c r="F162" s="975"/>
      <c r="G162" s="975"/>
      <c r="H162" s="960"/>
      <c r="I162" s="998"/>
      <c r="J162" s="962"/>
    </row>
    <row r="163" spans="1:10" x14ac:dyDescent="0.2">
      <c r="A163" s="356" t="s">
        <v>42</v>
      </c>
      <c r="B163" s="470" t="s">
        <v>50</v>
      </c>
      <c r="C163" s="9"/>
      <c r="D163" s="20" t="s">
        <v>2</v>
      </c>
      <c r="E163" s="975"/>
      <c r="F163" s="975"/>
      <c r="G163" s="975"/>
      <c r="H163" s="960"/>
      <c r="I163" s="998"/>
      <c r="J163" s="962"/>
    </row>
    <row r="164" spans="1:10" x14ac:dyDescent="0.2">
      <c r="A164" s="356"/>
      <c r="B164" s="24"/>
      <c r="C164" s="9"/>
      <c r="D164" s="20"/>
      <c r="E164" s="975"/>
      <c r="F164" s="975"/>
      <c r="G164" s="975"/>
      <c r="H164" s="960"/>
      <c r="I164" s="998"/>
      <c r="J164" s="962"/>
    </row>
    <row r="165" spans="1:10" x14ac:dyDescent="0.2">
      <c r="A165" s="356" t="s">
        <v>51</v>
      </c>
      <c r="B165" s="470" t="s">
        <v>50</v>
      </c>
      <c r="C165" s="9"/>
      <c r="D165" s="20" t="s">
        <v>2</v>
      </c>
      <c r="E165" s="975"/>
      <c r="F165" s="975"/>
      <c r="G165" s="975"/>
      <c r="H165" s="960"/>
      <c r="I165" s="998"/>
      <c r="J165" s="962"/>
    </row>
    <row r="166" spans="1:10" x14ac:dyDescent="0.2">
      <c r="A166" s="356"/>
      <c r="B166" s="470"/>
      <c r="C166" s="9"/>
      <c r="D166" s="20"/>
      <c r="E166" s="975"/>
      <c r="F166" s="975"/>
      <c r="G166" s="975"/>
      <c r="H166" s="960"/>
      <c r="I166" s="998"/>
      <c r="J166" s="962"/>
    </row>
    <row r="167" spans="1:10" x14ac:dyDescent="0.2">
      <c r="A167" s="356" t="s">
        <v>52</v>
      </c>
      <c r="B167" s="470" t="s">
        <v>50</v>
      </c>
      <c r="C167" s="9"/>
      <c r="D167" s="20" t="s">
        <v>2</v>
      </c>
      <c r="E167" s="975"/>
      <c r="F167" s="975"/>
      <c r="G167" s="975"/>
      <c r="H167" s="960"/>
      <c r="I167" s="998"/>
      <c r="J167" s="962"/>
    </row>
    <row r="168" spans="1:10" x14ac:dyDescent="0.2">
      <c r="A168" s="356"/>
      <c r="B168" s="470"/>
      <c r="C168" s="9"/>
      <c r="D168" s="20"/>
      <c r="E168" s="975"/>
      <c r="F168" s="975"/>
      <c r="G168" s="975"/>
      <c r="H168" s="960"/>
      <c r="I168" s="998"/>
      <c r="J168" s="962"/>
    </row>
    <row r="169" spans="1:10" x14ac:dyDescent="0.2">
      <c r="A169" s="356" t="s">
        <v>53</v>
      </c>
      <c r="B169" s="470" t="s">
        <v>50</v>
      </c>
      <c r="C169" s="9"/>
      <c r="D169" s="20" t="s">
        <v>2</v>
      </c>
      <c r="E169" s="975"/>
      <c r="F169" s="975"/>
      <c r="G169" s="975"/>
      <c r="H169" s="960"/>
      <c r="I169" s="998"/>
      <c r="J169" s="962"/>
    </row>
    <row r="170" spans="1:10" x14ac:dyDescent="0.2">
      <c r="A170" s="356"/>
      <c r="B170" s="470"/>
      <c r="C170" s="9"/>
      <c r="D170" s="20"/>
      <c r="E170" s="975"/>
      <c r="F170" s="975"/>
      <c r="G170" s="975"/>
      <c r="H170" s="960"/>
      <c r="I170" s="998"/>
      <c r="J170" s="962"/>
    </row>
    <row r="171" spans="1:10" x14ac:dyDescent="0.2">
      <c r="A171" s="356"/>
      <c r="B171" s="470"/>
      <c r="C171" s="9"/>
      <c r="D171" s="20"/>
      <c r="E171" s="975"/>
      <c r="F171" s="975"/>
      <c r="G171" s="975"/>
      <c r="H171" s="960"/>
      <c r="I171" s="998"/>
      <c r="J171" s="962"/>
    </row>
    <row r="172" spans="1:10" x14ac:dyDescent="0.2">
      <c r="A172" s="356"/>
      <c r="B172" s="470"/>
      <c r="C172" s="9"/>
      <c r="D172" s="20"/>
      <c r="E172" s="975"/>
      <c r="F172" s="975"/>
      <c r="G172" s="975"/>
      <c r="H172" s="960"/>
      <c r="I172" s="998"/>
      <c r="J172" s="962"/>
    </row>
    <row r="173" spans="1:10" x14ac:dyDescent="0.2">
      <c r="A173" s="356"/>
      <c r="B173" s="470"/>
      <c r="C173" s="9"/>
      <c r="D173" s="20"/>
      <c r="E173" s="975"/>
      <c r="F173" s="975"/>
      <c r="G173" s="975"/>
      <c r="H173" s="960"/>
      <c r="I173" s="998"/>
      <c r="J173" s="962"/>
    </row>
    <row r="174" spans="1:10" x14ac:dyDescent="0.2">
      <c r="A174" s="78"/>
      <c r="B174" s="25"/>
      <c r="C174" s="9"/>
      <c r="D174" s="20"/>
      <c r="E174" s="975"/>
      <c r="F174" s="975"/>
      <c r="G174" s="975"/>
      <c r="H174" s="960"/>
      <c r="I174" s="998"/>
      <c r="J174" s="962"/>
    </row>
    <row r="175" spans="1:10" x14ac:dyDescent="0.2">
      <c r="A175" s="78"/>
      <c r="B175" s="25"/>
      <c r="C175" s="9"/>
      <c r="D175" s="20"/>
      <c r="E175" s="975"/>
      <c r="F175" s="975"/>
      <c r="G175" s="975"/>
      <c r="H175" s="960"/>
      <c r="I175" s="998"/>
      <c r="J175" s="962"/>
    </row>
    <row r="176" spans="1:10" ht="16.5" customHeight="1" x14ac:dyDescent="0.2">
      <c r="A176" s="78"/>
      <c r="B176" s="25"/>
      <c r="C176" s="9"/>
      <c r="D176" s="20"/>
      <c r="E176" s="975"/>
      <c r="F176" s="975"/>
      <c r="G176" s="975"/>
      <c r="H176" s="960"/>
      <c r="I176" s="998"/>
      <c r="J176" s="962"/>
    </row>
    <row r="177" spans="1:10" s="457" customFormat="1" ht="15.75" thickBot="1" x14ac:dyDescent="0.25">
      <c r="A177" s="454"/>
      <c r="B177" s="455" t="s">
        <v>31</v>
      </c>
      <c r="C177" s="456"/>
      <c r="D177" s="456"/>
      <c r="E177" s="967"/>
      <c r="F177" s="967"/>
      <c r="G177" s="967"/>
      <c r="H177" s="966"/>
      <c r="I177" s="1065"/>
      <c r="J177" s="1066"/>
    </row>
    <row r="178" spans="1:10" ht="15" thickTop="1" x14ac:dyDescent="0.2">
      <c r="A178" s="78"/>
      <c r="B178" s="25"/>
      <c r="C178" s="9"/>
      <c r="D178" s="20"/>
      <c r="E178" s="975"/>
      <c r="F178" s="975"/>
      <c r="G178" s="975"/>
      <c r="H178" s="960"/>
      <c r="I178" s="998"/>
      <c r="J178" s="962"/>
    </row>
    <row r="179" spans="1:10" ht="15" x14ac:dyDescent="0.2">
      <c r="A179" s="356"/>
      <c r="B179" s="26" t="s">
        <v>54</v>
      </c>
      <c r="C179" s="27"/>
      <c r="D179" s="20"/>
      <c r="E179" s="975"/>
      <c r="F179" s="975"/>
      <c r="G179" s="975"/>
      <c r="H179" s="960"/>
      <c r="I179" s="998"/>
      <c r="J179" s="962"/>
    </row>
    <row r="180" spans="1:10" x14ac:dyDescent="0.2">
      <c r="A180" s="356"/>
      <c r="B180" s="23"/>
      <c r="C180" s="27"/>
      <c r="D180" s="20"/>
      <c r="E180" s="975"/>
      <c r="F180" s="975"/>
      <c r="G180" s="975"/>
      <c r="H180" s="960"/>
      <c r="I180" s="998"/>
      <c r="J180" s="962"/>
    </row>
    <row r="181" spans="1:10" x14ac:dyDescent="0.2">
      <c r="A181" s="356"/>
      <c r="B181" s="23" t="s">
        <v>298</v>
      </c>
      <c r="C181" s="27"/>
      <c r="D181" s="20"/>
      <c r="E181" s="975"/>
      <c r="F181" s="975"/>
      <c r="G181" s="975"/>
      <c r="H181" s="960"/>
      <c r="I181" s="998"/>
      <c r="J181" s="962">
        <f>J39</f>
        <v>76333.22</v>
      </c>
    </row>
    <row r="182" spans="1:10" x14ac:dyDescent="0.2">
      <c r="A182" s="356"/>
      <c r="B182" s="23"/>
      <c r="C182" s="27"/>
      <c r="D182" s="20"/>
      <c r="E182" s="975"/>
      <c r="F182" s="975"/>
      <c r="G182" s="975"/>
      <c r="H182" s="960"/>
      <c r="I182" s="998"/>
      <c r="J182" s="962"/>
    </row>
    <row r="183" spans="1:10" x14ac:dyDescent="0.2">
      <c r="A183" s="356"/>
      <c r="B183" s="23" t="s">
        <v>299</v>
      </c>
      <c r="C183" s="27"/>
      <c r="D183" s="20"/>
      <c r="E183" s="975"/>
      <c r="F183" s="975"/>
      <c r="G183" s="975"/>
      <c r="H183" s="960"/>
      <c r="I183" s="998"/>
      <c r="J183" s="962">
        <f>J74</f>
        <v>124266.6</v>
      </c>
    </row>
    <row r="184" spans="1:10" x14ac:dyDescent="0.2">
      <c r="A184" s="356"/>
      <c r="B184" s="23"/>
      <c r="C184" s="27"/>
      <c r="D184" s="20"/>
      <c r="E184" s="975"/>
      <c r="F184" s="975"/>
      <c r="G184" s="975"/>
      <c r="H184" s="960"/>
      <c r="I184" s="998"/>
      <c r="J184" s="962"/>
    </row>
    <row r="185" spans="1:10" x14ac:dyDescent="0.2">
      <c r="A185" s="356"/>
      <c r="B185" s="23" t="s">
        <v>300</v>
      </c>
      <c r="C185" s="27"/>
      <c r="D185" s="20"/>
      <c r="E185" s="975"/>
      <c r="F185" s="975"/>
      <c r="G185" s="975"/>
      <c r="H185" s="960"/>
      <c r="I185" s="998"/>
      <c r="J185" s="962">
        <f>J107</f>
        <v>23979.46</v>
      </c>
    </row>
    <row r="186" spans="1:10" x14ac:dyDescent="0.2">
      <c r="A186" s="356"/>
      <c r="B186" s="23"/>
      <c r="C186" s="27"/>
      <c r="D186" s="20"/>
      <c r="E186" s="975"/>
      <c r="F186" s="975"/>
      <c r="G186" s="975"/>
      <c r="H186" s="960"/>
      <c r="I186" s="998"/>
      <c r="J186" s="962"/>
    </row>
    <row r="187" spans="1:10" x14ac:dyDescent="0.2">
      <c r="A187" s="356"/>
      <c r="B187" s="23" t="s">
        <v>301</v>
      </c>
      <c r="C187" s="27"/>
      <c r="D187" s="20"/>
      <c r="E187" s="975"/>
      <c r="F187" s="975"/>
      <c r="G187" s="975"/>
      <c r="H187" s="960"/>
      <c r="I187" s="998"/>
      <c r="J187" s="962">
        <f>J143</f>
        <v>96013.34</v>
      </c>
    </row>
    <row r="188" spans="1:10" x14ac:dyDescent="0.2">
      <c r="A188" s="356"/>
      <c r="B188" s="23"/>
      <c r="C188" s="27"/>
      <c r="D188" s="20"/>
      <c r="E188" s="975"/>
      <c r="F188" s="975"/>
      <c r="G188" s="975"/>
      <c r="H188" s="960"/>
      <c r="I188" s="998"/>
      <c r="J188" s="962"/>
    </row>
    <row r="189" spans="1:10" x14ac:dyDescent="0.2">
      <c r="A189" s="356"/>
      <c r="B189" s="23" t="s">
        <v>302</v>
      </c>
      <c r="C189" s="27"/>
      <c r="D189" s="20"/>
      <c r="E189" s="975"/>
      <c r="F189" s="975"/>
      <c r="G189" s="975"/>
      <c r="H189" s="960"/>
      <c r="I189" s="998"/>
      <c r="J189" s="962"/>
    </row>
    <row r="190" spans="1:10" x14ac:dyDescent="0.2">
      <c r="A190" s="356"/>
      <c r="B190" s="23"/>
      <c r="C190" s="27"/>
      <c r="D190" s="20"/>
      <c r="E190" s="975"/>
      <c r="F190" s="975"/>
      <c r="G190" s="975"/>
      <c r="H190" s="960"/>
      <c r="I190" s="998"/>
      <c r="J190" s="962"/>
    </row>
    <row r="191" spans="1:10" x14ac:dyDescent="0.2">
      <c r="A191" s="356"/>
      <c r="B191" s="23"/>
      <c r="C191" s="27"/>
      <c r="D191" s="20"/>
      <c r="E191" s="975"/>
      <c r="F191" s="975"/>
      <c r="G191" s="975"/>
      <c r="H191" s="960"/>
      <c r="I191" s="998"/>
      <c r="J191" s="962"/>
    </row>
    <row r="192" spans="1:10" x14ac:dyDescent="0.2">
      <c r="A192" s="356"/>
      <c r="B192" s="23"/>
      <c r="C192" s="27"/>
      <c r="D192" s="20"/>
      <c r="E192" s="975"/>
      <c r="F192" s="975"/>
      <c r="G192" s="975"/>
      <c r="H192" s="960"/>
      <c r="I192" s="998"/>
      <c r="J192" s="962"/>
    </row>
    <row r="193" spans="1:10" x14ac:dyDescent="0.2">
      <c r="A193" s="356"/>
      <c r="B193" s="23"/>
      <c r="C193" s="27"/>
      <c r="D193" s="20"/>
      <c r="E193" s="975"/>
      <c r="F193" s="975"/>
      <c r="G193" s="975"/>
      <c r="H193" s="960"/>
      <c r="I193" s="998"/>
      <c r="J193" s="962"/>
    </row>
    <row r="194" spans="1:10" x14ac:dyDescent="0.2">
      <c r="A194" s="356"/>
      <c r="B194" s="23"/>
      <c r="C194" s="27"/>
      <c r="D194" s="20"/>
      <c r="E194" s="975"/>
      <c r="F194" s="975"/>
      <c r="G194" s="975"/>
      <c r="H194" s="960"/>
      <c r="I194" s="998"/>
      <c r="J194" s="962"/>
    </row>
    <row r="195" spans="1:10" x14ac:dyDescent="0.2">
      <c r="A195" s="356"/>
      <c r="B195" s="23"/>
      <c r="C195" s="27"/>
      <c r="D195" s="20"/>
      <c r="E195" s="975"/>
      <c r="F195" s="975"/>
      <c r="G195" s="975"/>
      <c r="H195" s="960"/>
      <c r="I195" s="998"/>
      <c r="J195" s="962"/>
    </row>
    <row r="196" spans="1:10" x14ac:dyDescent="0.2">
      <c r="A196" s="356"/>
      <c r="B196" s="23"/>
      <c r="C196" s="27"/>
      <c r="D196" s="20"/>
      <c r="E196" s="975"/>
      <c r="F196" s="975"/>
      <c r="G196" s="975"/>
      <c r="H196" s="960"/>
      <c r="I196" s="998"/>
      <c r="J196" s="962"/>
    </row>
    <row r="197" spans="1:10" x14ac:dyDescent="0.2">
      <c r="A197" s="356"/>
      <c r="B197" s="23"/>
      <c r="C197" s="27"/>
      <c r="D197" s="20"/>
      <c r="E197" s="975"/>
      <c r="F197" s="975"/>
      <c r="G197" s="975"/>
      <c r="H197" s="960"/>
      <c r="I197" s="998"/>
      <c r="J197" s="962"/>
    </row>
    <row r="198" spans="1:10" x14ac:dyDescent="0.2">
      <c r="A198" s="356"/>
      <c r="B198" s="23"/>
      <c r="C198" s="27"/>
      <c r="D198" s="20"/>
      <c r="E198" s="975"/>
      <c r="F198" s="975"/>
      <c r="G198" s="975"/>
      <c r="H198" s="960"/>
      <c r="I198" s="998"/>
      <c r="J198" s="962"/>
    </row>
    <row r="199" spans="1:10" x14ac:dyDescent="0.2">
      <c r="A199" s="356"/>
      <c r="B199" s="23"/>
      <c r="C199" s="27"/>
      <c r="D199" s="20"/>
      <c r="E199" s="975"/>
      <c r="F199" s="975"/>
      <c r="G199" s="975"/>
      <c r="H199" s="960"/>
      <c r="I199" s="998"/>
      <c r="J199" s="962"/>
    </row>
    <row r="200" spans="1:10" x14ac:dyDescent="0.2">
      <c r="A200" s="356"/>
      <c r="B200" s="23"/>
      <c r="C200" s="27"/>
      <c r="D200" s="20"/>
      <c r="E200" s="975"/>
      <c r="F200" s="975"/>
      <c r="G200" s="975"/>
      <c r="H200" s="960"/>
      <c r="I200" s="998"/>
      <c r="J200" s="962"/>
    </row>
    <row r="201" spans="1:10" x14ac:dyDescent="0.2">
      <c r="A201" s="356"/>
      <c r="B201" s="23"/>
      <c r="C201" s="27"/>
      <c r="D201" s="20"/>
      <c r="E201" s="975"/>
      <c r="F201" s="975"/>
      <c r="G201" s="975"/>
      <c r="H201" s="960"/>
      <c r="I201" s="998"/>
      <c r="J201" s="962"/>
    </row>
    <row r="202" spans="1:10" x14ac:dyDescent="0.2">
      <c r="A202" s="356"/>
      <c r="B202" s="23"/>
      <c r="C202" s="27"/>
      <c r="D202" s="20"/>
      <c r="E202" s="975"/>
      <c r="F202" s="975"/>
      <c r="G202" s="975"/>
      <c r="H202" s="960"/>
      <c r="I202" s="998"/>
      <c r="J202" s="962"/>
    </row>
    <row r="203" spans="1:10" x14ac:dyDescent="0.2">
      <c r="A203" s="78"/>
      <c r="B203" s="25"/>
      <c r="C203" s="28"/>
      <c r="D203" s="20"/>
      <c r="E203" s="975"/>
      <c r="F203" s="975"/>
      <c r="G203" s="975"/>
      <c r="H203" s="960"/>
      <c r="I203" s="998"/>
      <c r="J203" s="962"/>
    </row>
    <row r="204" spans="1:10" x14ac:dyDescent="0.2">
      <c r="A204" s="78"/>
      <c r="B204" s="25"/>
      <c r="C204" s="28"/>
      <c r="D204" s="20"/>
      <c r="E204" s="975"/>
      <c r="F204" s="975"/>
      <c r="G204" s="975"/>
      <c r="H204" s="960"/>
      <c r="I204" s="998"/>
      <c r="J204" s="962"/>
    </row>
    <row r="205" spans="1:10" x14ac:dyDescent="0.2">
      <c r="A205" s="78"/>
      <c r="B205" s="25"/>
      <c r="C205" s="28"/>
      <c r="D205" s="20"/>
      <c r="E205" s="975"/>
      <c r="F205" s="975"/>
      <c r="G205" s="975"/>
      <c r="H205" s="960"/>
      <c r="I205" s="998"/>
      <c r="J205" s="962"/>
    </row>
    <row r="206" spans="1:10" x14ac:dyDescent="0.2">
      <c r="A206" s="78"/>
      <c r="B206" s="25"/>
      <c r="C206" s="28"/>
      <c r="D206" s="20"/>
      <c r="E206" s="975"/>
      <c r="F206" s="975"/>
      <c r="G206" s="975"/>
      <c r="H206" s="960"/>
      <c r="I206" s="998"/>
      <c r="J206" s="962"/>
    </row>
    <row r="207" spans="1:10" x14ac:dyDescent="0.2">
      <c r="A207" s="78"/>
      <c r="B207" s="25"/>
      <c r="C207" s="28"/>
      <c r="D207" s="20"/>
      <c r="E207" s="975"/>
      <c r="F207" s="975"/>
      <c r="G207" s="975"/>
      <c r="H207" s="960"/>
      <c r="I207" s="998"/>
      <c r="J207" s="962"/>
    </row>
    <row r="208" spans="1:10" ht="15.75" x14ac:dyDescent="0.25">
      <c r="A208" s="440"/>
      <c r="B208" s="441"/>
      <c r="C208" s="442"/>
      <c r="D208" s="20"/>
      <c r="E208" s="975"/>
      <c r="F208" s="975"/>
      <c r="G208" s="975"/>
      <c r="H208" s="960"/>
      <c r="I208" s="998"/>
      <c r="J208" s="962"/>
    </row>
    <row r="209" spans="1:10" ht="15.75" x14ac:dyDescent="0.25">
      <c r="A209" s="440"/>
      <c r="B209" s="441"/>
      <c r="C209" s="442"/>
      <c r="D209" s="20"/>
      <c r="E209" s="975"/>
      <c r="F209" s="975"/>
      <c r="G209" s="975"/>
      <c r="H209" s="960"/>
      <c r="I209" s="998"/>
      <c r="J209" s="962"/>
    </row>
    <row r="210" spans="1:10" ht="15.75" x14ac:dyDescent="0.25">
      <c r="A210" s="440"/>
      <c r="B210" s="441"/>
      <c r="C210" s="442"/>
      <c r="D210" s="20"/>
      <c r="E210" s="975"/>
      <c r="F210" s="975"/>
      <c r="G210" s="975"/>
      <c r="H210" s="960"/>
      <c r="I210" s="998"/>
      <c r="J210" s="962"/>
    </row>
    <row r="211" spans="1:10" ht="15.75" x14ac:dyDescent="0.25">
      <c r="A211" s="440"/>
      <c r="B211" s="441"/>
      <c r="C211" s="442"/>
      <c r="D211" s="20"/>
      <c r="E211" s="975"/>
      <c r="F211" s="975"/>
      <c r="G211" s="975"/>
      <c r="H211" s="960"/>
      <c r="I211" s="998"/>
      <c r="J211" s="962"/>
    </row>
    <row r="212" spans="1:10" ht="15.75" x14ac:dyDescent="0.25">
      <c r="A212" s="440"/>
      <c r="B212" s="441"/>
      <c r="C212" s="442"/>
      <c r="D212" s="20"/>
      <c r="E212" s="975"/>
      <c r="F212" s="975"/>
      <c r="G212" s="975"/>
      <c r="H212" s="960"/>
      <c r="I212" s="998"/>
      <c r="J212" s="962"/>
    </row>
    <row r="213" spans="1:10" ht="15.75" x14ac:dyDescent="0.25">
      <c r="A213" s="440"/>
      <c r="B213" s="441"/>
      <c r="C213" s="442"/>
      <c r="D213" s="20"/>
      <c r="E213" s="975"/>
      <c r="F213" s="975"/>
      <c r="G213" s="975"/>
      <c r="H213" s="960"/>
      <c r="I213" s="998"/>
      <c r="J213" s="962"/>
    </row>
    <row r="214" spans="1:10" ht="21.75" customHeight="1" x14ac:dyDescent="0.25">
      <c r="A214" s="440"/>
      <c r="B214" s="441"/>
      <c r="C214" s="442"/>
      <c r="D214" s="20"/>
      <c r="E214" s="975"/>
      <c r="F214" s="975"/>
      <c r="G214" s="975"/>
      <c r="H214" s="960"/>
      <c r="I214" s="998"/>
      <c r="J214" s="962"/>
    </row>
    <row r="215" spans="1:10" s="457" customFormat="1" ht="32.1" customHeight="1" thickBot="1" x14ac:dyDescent="0.25">
      <c r="A215" s="471"/>
      <c r="B215" s="472" t="str">
        <f>A3&amp;" 
TOTAL CARRIED TO SUMMARY (US$)"</f>
        <v>DIVISION 10 - SPECIALTIES 
TOTAL CARRIED TO SUMMARY (US$)</v>
      </c>
      <c r="C215" s="473"/>
      <c r="D215" s="456"/>
      <c r="E215" s="967"/>
      <c r="F215" s="967"/>
      <c r="G215" s="967"/>
      <c r="H215" s="966"/>
      <c r="I215" s="1065"/>
      <c r="J215" s="1066">
        <f>SUM(J179:J212)</f>
        <v>320592.62</v>
      </c>
    </row>
    <row r="216" spans="1:10" ht="15" thickTop="1" x14ac:dyDescent="0.2"/>
  </sheetData>
  <autoFilter ref="A5:J215" xr:uid="{F884FF53-966C-4C08-9AFC-AC41C338D855}">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5" manualBreakCount="5">
    <brk id="39" max="9" man="1"/>
    <brk id="74" max="9" man="1"/>
    <brk id="107" max="9" man="1"/>
    <brk id="143" max="9" man="1"/>
    <brk id="177" max="9"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74939-D2E9-4E97-A907-7F15AAD1334E}">
  <sheetPr codeName="Sheet10"/>
  <dimension ref="A1:K114"/>
  <sheetViews>
    <sheetView showGridLines="0" showZeros="0" view="pageBreakPreview" zoomScale="80" zoomScaleSheetLayoutView="80" workbookViewId="0">
      <pane ySplit="7" topLeftCell="A94" activePane="bottomLeft" state="frozen"/>
      <selection activeCell="H39" sqref="H39"/>
      <selection pane="bottomLeft" activeCell="H39" sqref="H39"/>
    </sheetView>
  </sheetViews>
  <sheetFormatPr defaultColWidth="9.33203125" defaultRowHeight="14.25" x14ac:dyDescent="0.2"/>
  <cols>
    <col min="1" max="1" width="8.5" style="14" customWidth="1"/>
    <col min="2" max="2" width="67.83203125" style="4" customWidth="1"/>
    <col min="3" max="3" width="16" style="15" customWidth="1"/>
    <col min="4" max="4" width="7.83203125" style="16" customWidth="1"/>
    <col min="5" max="7" width="14.83203125" style="1063" customWidth="1"/>
    <col min="8" max="8" width="18.6640625" style="1063" customWidth="1"/>
    <col min="9" max="9" width="20.1640625" style="1063" customWidth="1"/>
    <col min="10" max="10" width="18.33203125" style="1064"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5" x14ac:dyDescent="0.2">
      <c r="A2" s="898"/>
      <c r="B2" s="898"/>
      <c r="C2" s="898"/>
      <c r="D2" s="898"/>
      <c r="E2" s="949"/>
      <c r="F2" s="949"/>
      <c r="G2" s="949"/>
      <c r="H2" s="949"/>
      <c r="I2" s="949"/>
      <c r="J2" s="949"/>
    </row>
    <row r="3" spans="1:11" s="1" customFormat="1" ht="15.6" customHeight="1" x14ac:dyDescent="0.2">
      <c r="A3" s="1095" t="s">
        <v>303</v>
      </c>
      <c r="B3" s="1095"/>
      <c r="C3" s="1095"/>
      <c r="D3" s="1095"/>
      <c r="E3" s="1095"/>
      <c r="F3" s="1095"/>
      <c r="G3" s="1095"/>
      <c r="H3" s="1095"/>
      <c r="I3" s="1095"/>
      <c r="J3" s="1095"/>
    </row>
    <row r="4" spans="1:11" s="1" customFormat="1" ht="15.75"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105"/>
      <c r="B7" s="1106"/>
      <c r="C7" s="129" t="s">
        <v>11</v>
      </c>
      <c r="D7" s="1099"/>
      <c r="E7" s="953" t="s">
        <v>12</v>
      </c>
      <c r="F7" s="953" t="s">
        <v>13</v>
      </c>
      <c r="G7" s="953" t="s">
        <v>14</v>
      </c>
      <c r="H7" s="954" t="s">
        <v>15</v>
      </c>
      <c r="I7" s="955" t="s">
        <v>16</v>
      </c>
      <c r="J7" s="955" t="s">
        <v>17</v>
      </c>
    </row>
    <row r="8" spans="1:11" s="8" customFormat="1" ht="15" thickTop="1" x14ac:dyDescent="0.2">
      <c r="A8" s="79"/>
      <c r="B8" s="36"/>
      <c r="C8" s="11"/>
      <c r="D8" s="30"/>
      <c r="E8" s="960"/>
      <c r="F8" s="975"/>
      <c r="G8" s="975"/>
      <c r="H8" s="960"/>
      <c r="I8" s="961"/>
      <c r="J8" s="962"/>
    </row>
    <row r="9" spans="1:11" s="8" customFormat="1" ht="15" x14ac:dyDescent="0.2">
      <c r="A9" s="80"/>
      <c r="B9" s="81" t="s">
        <v>304</v>
      </c>
      <c r="C9" s="82"/>
      <c r="D9" s="20"/>
      <c r="E9" s="975"/>
      <c r="F9" s="975"/>
      <c r="G9" s="975"/>
      <c r="H9" s="960"/>
      <c r="I9" s="961"/>
      <c r="J9" s="962"/>
    </row>
    <row r="10" spans="1:11" s="8" customFormat="1" x14ac:dyDescent="0.2">
      <c r="A10" s="76"/>
      <c r="B10" s="39"/>
      <c r="C10" s="83"/>
      <c r="D10" s="30"/>
      <c r="E10" s="960"/>
      <c r="F10" s="975"/>
      <c r="G10" s="975"/>
      <c r="H10" s="960"/>
      <c r="I10" s="961"/>
      <c r="J10" s="962"/>
    </row>
    <row r="11" spans="1:11" ht="57" x14ac:dyDescent="0.2">
      <c r="A11" s="98"/>
      <c r="B11" s="35" t="s">
        <v>305</v>
      </c>
      <c r="C11" s="10"/>
      <c r="D11" s="33"/>
      <c r="E11" s="960"/>
      <c r="F11" s="975"/>
      <c r="G11" s="975"/>
      <c r="H11" s="960"/>
      <c r="I11" s="961"/>
      <c r="J11" s="962"/>
    </row>
    <row r="12" spans="1:11" x14ac:dyDescent="0.2">
      <c r="A12" s="98"/>
      <c r="B12" s="35"/>
      <c r="C12" s="10"/>
      <c r="D12" s="33"/>
      <c r="E12" s="960"/>
      <c r="F12" s="975"/>
      <c r="G12" s="975"/>
      <c r="H12" s="960"/>
      <c r="I12" s="961"/>
      <c r="J12" s="962"/>
    </row>
    <row r="13" spans="1:11" x14ac:dyDescent="0.2">
      <c r="A13" s="98" t="s">
        <v>11</v>
      </c>
      <c r="B13" s="34" t="s">
        <v>306</v>
      </c>
      <c r="C13" s="10">
        <v>349</v>
      </c>
      <c r="D13" s="33" t="s">
        <v>25</v>
      </c>
      <c r="E13" s="960">
        <v>0</v>
      </c>
      <c r="F13" s="960">
        <v>0</v>
      </c>
      <c r="G13" s="960">
        <v>0</v>
      </c>
      <c r="H13" s="960">
        <v>114.79</v>
      </c>
      <c r="I13" s="961">
        <f>E13+F13+G13+H13</f>
        <v>114.79</v>
      </c>
      <c r="J13" s="962">
        <f>I13*C13</f>
        <v>40061.71</v>
      </c>
      <c r="K13" s="146"/>
    </row>
    <row r="14" spans="1:11" x14ac:dyDescent="0.2">
      <c r="A14" s="98"/>
      <c r="B14" s="34"/>
      <c r="C14" s="10"/>
      <c r="D14" s="33"/>
      <c r="E14" s="960"/>
      <c r="F14" s="975"/>
      <c r="G14" s="975"/>
      <c r="H14" s="960"/>
      <c r="I14" s="961"/>
      <c r="J14" s="962"/>
    </row>
    <row r="15" spans="1:11" x14ac:dyDescent="0.2">
      <c r="A15" s="98" t="s">
        <v>12</v>
      </c>
      <c r="B15" s="34" t="s">
        <v>307</v>
      </c>
      <c r="C15" s="10">
        <v>357</v>
      </c>
      <c r="D15" s="33" t="s">
        <v>25</v>
      </c>
      <c r="E15" s="960">
        <v>0</v>
      </c>
      <c r="F15" s="960">
        <v>0</v>
      </c>
      <c r="G15" s="960">
        <v>0</v>
      </c>
      <c r="H15" s="960">
        <v>96.7</v>
      </c>
      <c r="I15" s="961">
        <f>E15+F15+G15+H15</f>
        <v>96.7</v>
      </c>
      <c r="J15" s="962">
        <f>I15*C15</f>
        <v>34521.9</v>
      </c>
      <c r="K15" s="146"/>
    </row>
    <row r="16" spans="1:11" x14ac:dyDescent="0.2">
      <c r="A16" s="98"/>
      <c r="B16" s="34"/>
      <c r="C16" s="10"/>
      <c r="D16" s="33"/>
      <c r="E16" s="960"/>
      <c r="F16" s="975"/>
      <c r="G16" s="975"/>
      <c r="H16" s="960"/>
      <c r="I16" s="961"/>
      <c r="J16" s="962"/>
    </row>
    <row r="17" spans="1:11" x14ac:dyDescent="0.2">
      <c r="A17" s="98" t="s">
        <v>13</v>
      </c>
      <c r="B17" s="34" t="s">
        <v>308</v>
      </c>
      <c r="C17" s="10">
        <v>209</v>
      </c>
      <c r="D17" s="33" t="s">
        <v>20</v>
      </c>
      <c r="E17" s="960">
        <v>0</v>
      </c>
      <c r="F17" s="960">
        <v>0</v>
      </c>
      <c r="G17" s="960">
        <v>0</v>
      </c>
      <c r="H17" s="960">
        <v>193.25</v>
      </c>
      <c r="I17" s="961">
        <f>E17+F17+G17+H17</f>
        <v>193.25</v>
      </c>
      <c r="J17" s="962">
        <f>I17*C17</f>
        <v>40389.25</v>
      </c>
      <c r="K17" s="146"/>
    </row>
    <row r="18" spans="1:11" s="8" customFormat="1" x14ac:dyDescent="0.2">
      <c r="A18" s="76"/>
      <c r="B18" s="41"/>
      <c r="C18" s="83"/>
      <c r="D18" s="30"/>
      <c r="E18" s="960"/>
      <c r="F18" s="975"/>
      <c r="G18" s="975"/>
      <c r="H18" s="960"/>
      <c r="I18" s="961"/>
      <c r="J18" s="962"/>
    </row>
    <row r="19" spans="1:11" s="8" customFormat="1" x14ac:dyDescent="0.2">
      <c r="A19" s="76"/>
      <c r="B19" s="39"/>
      <c r="C19" s="83"/>
      <c r="D19" s="30"/>
      <c r="E19" s="960"/>
      <c r="F19" s="975"/>
      <c r="G19" s="975"/>
      <c r="H19" s="960"/>
      <c r="I19" s="961"/>
      <c r="J19" s="962"/>
      <c r="K19" s="146"/>
    </row>
    <row r="20" spans="1:11" s="8" customFormat="1" x14ac:dyDescent="0.2">
      <c r="A20" s="76"/>
      <c r="B20" s="39"/>
      <c r="C20" s="83"/>
      <c r="D20" s="30"/>
      <c r="E20" s="960"/>
      <c r="F20" s="975"/>
      <c r="G20" s="975"/>
      <c r="H20" s="960"/>
      <c r="I20" s="961"/>
      <c r="J20" s="962"/>
    </row>
    <row r="21" spans="1:11" s="8" customFormat="1" x14ac:dyDescent="0.2">
      <c r="A21" s="84"/>
      <c r="B21" s="39"/>
      <c r="C21" s="83"/>
      <c r="D21" s="30"/>
      <c r="E21" s="960"/>
      <c r="F21" s="975"/>
      <c r="G21" s="975"/>
      <c r="H21" s="960"/>
      <c r="I21" s="961"/>
      <c r="J21" s="962"/>
      <c r="K21" s="146"/>
    </row>
    <row r="22" spans="1:11" s="8" customFormat="1" x14ac:dyDescent="0.2">
      <c r="A22" s="84"/>
      <c r="B22" s="39"/>
      <c r="C22" s="83"/>
      <c r="D22" s="30"/>
      <c r="E22" s="960"/>
      <c r="F22" s="975"/>
      <c r="G22" s="975"/>
      <c r="H22" s="960"/>
      <c r="I22" s="961"/>
      <c r="J22" s="962"/>
    </row>
    <row r="23" spans="1:11" s="8" customFormat="1" x14ac:dyDescent="0.2">
      <c r="A23" s="84"/>
      <c r="B23" s="39"/>
      <c r="C23" s="83"/>
      <c r="D23" s="30"/>
      <c r="E23" s="960"/>
      <c r="F23" s="975"/>
      <c r="G23" s="975"/>
      <c r="H23" s="960"/>
      <c r="I23" s="961"/>
      <c r="J23" s="962"/>
      <c r="K23" s="146"/>
    </row>
    <row r="24" spans="1:11" s="8" customFormat="1" x14ac:dyDescent="0.2">
      <c r="A24" s="84"/>
      <c r="B24" s="39"/>
      <c r="C24" s="83"/>
      <c r="D24" s="30"/>
      <c r="E24" s="960"/>
      <c r="F24" s="975"/>
      <c r="G24" s="975"/>
      <c r="H24" s="960"/>
      <c r="I24" s="961"/>
      <c r="J24" s="962"/>
    </row>
    <row r="25" spans="1:11" s="8" customFormat="1" x14ac:dyDescent="0.2">
      <c r="A25" s="84"/>
      <c r="B25" s="39"/>
      <c r="C25" s="83"/>
      <c r="D25" s="30"/>
      <c r="E25" s="960"/>
      <c r="F25" s="975"/>
      <c r="G25" s="975"/>
      <c r="H25" s="960"/>
      <c r="I25" s="961"/>
      <c r="J25" s="962"/>
    </row>
    <row r="26" spans="1:11" s="8" customFormat="1" x14ac:dyDescent="0.2">
      <c r="A26" s="84"/>
      <c r="B26" s="39"/>
      <c r="C26" s="83"/>
      <c r="D26" s="30"/>
      <c r="E26" s="960"/>
      <c r="F26" s="975"/>
      <c r="G26" s="975"/>
      <c r="H26" s="960"/>
      <c r="I26" s="961"/>
      <c r="J26" s="962"/>
    </row>
    <row r="27" spans="1:11" s="8" customFormat="1" x14ac:dyDescent="0.2">
      <c r="A27" s="84"/>
      <c r="B27" s="39"/>
      <c r="C27" s="83"/>
      <c r="D27" s="30"/>
      <c r="E27" s="960"/>
      <c r="F27" s="975"/>
      <c r="G27" s="975"/>
      <c r="H27" s="960"/>
      <c r="I27" s="961"/>
      <c r="J27" s="962"/>
    </row>
    <row r="28" spans="1:11" s="8" customFormat="1" x14ac:dyDescent="0.2">
      <c r="A28" s="84"/>
      <c r="B28" s="39"/>
      <c r="C28" s="83"/>
      <c r="D28" s="30"/>
      <c r="E28" s="960"/>
      <c r="F28" s="975"/>
      <c r="G28" s="975"/>
      <c r="H28" s="960"/>
      <c r="I28" s="961"/>
      <c r="J28" s="962"/>
    </row>
    <row r="29" spans="1:11" s="8" customFormat="1" x14ac:dyDescent="0.2">
      <c r="A29" s="84"/>
      <c r="B29" s="39"/>
      <c r="C29" s="83"/>
      <c r="D29" s="30"/>
      <c r="E29" s="960"/>
      <c r="F29" s="975"/>
      <c r="G29" s="975"/>
      <c r="H29" s="960"/>
      <c r="I29" s="961"/>
      <c r="J29" s="962"/>
      <c r="K29" s="146"/>
    </row>
    <row r="30" spans="1:11" s="8" customFormat="1" x14ac:dyDescent="0.2">
      <c r="A30" s="84"/>
      <c r="B30" s="39"/>
      <c r="C30" s="83"/>
      <c r="D30" s="30"/>
      <c r="E30" s="960"/>
      <c r="F30" s="975"/>
      <c r="G30" s="975"/>
      <c r="H30" s="960"/>
      <c r="I30" s="961"/>
      <c r="J30" s="962"/>
    </row>
    <row r="31" spans="1:11" s="8" customFormat="1" x14ac:dyDescent="0.2">
      <c r="A31" s="84"/>
      <c r="B31" s="39"/>
      <c r="C31" s="83"/>
      <c r="D31" s="30"/>
      <c r="E31" s="960"/>
      <c r="F31" s="975"/>
      <c r="G31" s="975"/>
      <c r="H31" s="960"/>
      <c r="I31" s="961"/>
      <c r="J31" s="962"/>
    </row>
    <row r="32" spans="1:11" s="8" customFormat="1" x14ac:dyDescent="0.2">
      <c r="A32" s="84"/>
      <c r="B32" s="39"/>
      <c r="C32" s="83"/>
      <c r="D32" s="30"/>
      <c r="E32" s="960"/>
      <c r="F32" s="975"/>
      <c r="G32" s="975"/>
      <c r="H32" s="960"/>
      <c r="I32" s="961"/>
      <c r="J32" s="962"/>
    </row>
    <row r="33" spans="1:10" s="8" customFormat="1" x14ac:dyDescent="0.2">
      <c r="A33" s="84"/>
      <c r="B33" s="39"/>
      <c r="C33" s="83"/>
      <c r="D33" s="30"/>
      <c r="E33" s="960"/>
      <c r="F33" s="975"/>
      <c r="G33" s="975"/>
      <c r="H33" s="960"/>
      <c r="I33" s="961"/>
      <c r="J33" s="962"/>
    </row>
    <row r="34" spans="1:10" s="8" customFormat="1" x14ac:dyDescent="0.2">
      <c r="A34" s="84"/>
      <c r="B34" s="39"/>
      <c r="C34" s="83"/>
      <c r="D34" s="30"/>
      <c r="E34" s="960"/>
      <c r="F34" s="975"/>
      <c r="G34" s="975"/>
      <c r="H34" s="960"/>
      <c r="I34" s="961"/>
      <c r="J34" s="962"/>
    </row>
    <row r="35" spans="1:10" s="8" customFormat="1" x14ac:dyDescent="0.2">
      <c r="A35" s="84"/>
      <c r="B35" s="39"/>
      <c r="C35" s="83"/>
      <c r="D35" s="30"/>
      <c r="E35" s="960"/>
      <c r="F35" s="975"/>
      <c r="G35" s="975"/>
      <c r="H35" s="960"/>
      <c r="I35" s="961"/>
      <c r="J35" s="962"/>
    </row>
    <row r="36" spans="1:10" s="8" customFormat="1" x14ac:dyDescent="0.2">
      <c r="A36" s="84"/>
      <c r="B36" s="39"/>
      <c r="C36" s="83"/>
      <c r="D36" s="30"/>
      <c r="E36" s="960"/>
      <c r="F36" s="975"/>
      <c r="G36" s="975"/>
      <c r="H36" s="960"/>
      <c r="I36" s="961"/>
      <c r="J36" s="962"/>
    </row>
    <row r="37" spans="1:10" s="8" customFormat="1" x14ac:dyDescent="0.2">
      <c r="A37" s="84"/>
      <c r="B37" s="39"/>
      <c r="C37" s="83"/>
      <c r="D37" s="30"/>
      <c r="E37" s="960"/>
      <c r="F37" s="975"/>
      <c r="G37" s="975"/>
      <c r="H37" s="960"/>
      <c r="I37" s="961"/>
      <c r="J37" s="962"/>
    </row>
    <row r="38" spans="1:10" s="8" customFormat="1" x14ac:dyDescent="0.2">
      <c r="A38" s="84"/>
      <c r="B38" s="39"/>
      <c r="C38" s="83"/>
      <c r="D38" s="30"/>
      <c r="E38" s="960"/>
      <c r="F38" s="975"/>
      <c r="G38" s="975"/>
      <c r="H38" s="960"/>
      <c r="I38" s="961"/>
      <c r="J38" s="962"/>
    </row>
    <row r="39" spans="1:10" s="8" customFormat="1" x14ac:dyDescent="0.2">
      <c r="A39" s="84"/>
      <c r="B39" s="39"/>
      <c r="C39" s="83"/>
      <c r="D39" s="30"/>
      <c r="E39" s="960"/>
      <c r="F39" s="975"/>
      <c r="G39" s="975"/>
      <c r="H39" s="960"/>
      <c r="I39" s="961"/>
      <c r="J39" s="962"/>
    </row>
    <row r="40" spans="1:10" s="8" customFormat="1" x14ac:dyDescent="0.2">
      <c r="A40" s="84"/>
      <c r="B40" s="39"/>
      <c r="C40" s="83"/>
      <c r="D40" s="30"/>
      <c r="E40" s="960"/>
      <c r="F40" s="975"/>
      <c r="G40" s="975"/>
      <c r="H40" s="960"/>
      <c r="I40" s="961"/>
      <c r="J40" s="962"/>
    </row>
    <row r="41" spans="1:10" s="8" customFormat="1" x14ac:dyDescent="0.2">
      <c r="A41" s="76"/>
      <c r="B41" s="41"/>
      <c r="C41" s="83"/>
      <c r="D41" s="30"/>
      <c r="E41" s="960"/>
      <c r="F41" s="975"/>
      <c r="G41" s="975"/>
      <c r="H41" s="960"/>
      <c r="I41" s="961"/>
      <c r="J41" s="962"/>
    </row>
    <row r="42" spans="1:10" s="8" customFormat="1" x14ac:dyDescent="0.2">
      <c r="A42" s="76"/>
      <c r="B42" s="85"/>
      <c r="C42" s="83"/>
      <c r="D42" s="32"/>
      <c r="E42" s="960"/>
      <c r="F42" s="975"/>
      <c r="G42" s="975"/>
      <c r="H42" s="960"/>
      <c r="I42" s="961"/>
      <c r="J42" s="962"/>
    </row>
    <row r="43" spans="1:10" s="17" customFormat="1" ht="15.75" thickBot="1" x14ac:dyDescent="0.25">
      <c r="A43" s="86"/>
      <c r="B43" s="87" t="s">
        <v>31</v>
      </c>
      <c r="C43" s="88"/>
      <c r="D43" s="88"/>
      <c r="E43" s="967"/>
      <c r="F43" s="967"/>
      <c r="G43" s="967"/>
      <c r="H43" s="966"/>
      <c r="I43" s="968"/>
      <c r="J43" s="968">
        <f>SUM(J11:J38)</f>
        <v>114972.86</v>
      </c>
    </row>
    <row r="44" spans="1:10" ht="15" thickTop="1" x14ac:dyDescent="0.2">
      <c r="A44" s="77"/>
      <c r="B44" s="21"/>
      <c r="C44" s="10"/>
      <c r="D44" s="20"/>
      <c r="E44" s="975"/>
      <c r="F44" s="975"/>
      <c r="G44" s="975"/>
      <c r="H44" s="960"/>
      <c r="I44" s="961"/>
      <c r="J44" s="962"/>
    </row>
    <row r="45" spans="1:10" x14ac:dyDescent="0.2">
      <c r="A45" s="77"/>
      <c r="B45" s="21" t="s">
        <v>48</v>
      </c>
      <c r="C45" s="10"/>
      <c r="D45" s="20"/>
      <c r="E45" s="975"/>
      <c r="F45" s="975"/>
      <c r="G45" s="975"/>
      <c r="H45" s="960"/>
      <c r="I45" s="961"/>
      <c r="J45" s="962"/>
    </row>
    <row r="46" spans="1:10" x14ac:dyDescent="0.2">
      <c r="A46" s="77"/>
      <c r="B46" s="21"/>
      <c r="C46" s="10"/>
      <c r="D46" s="20"/>
      <c r="E46" s="975"/>
      <c r="F46" s="975"/>
      <c r="G46" s="975"/>
      <c r="H46" s="960"/>
      <c r="I46" s="961"/>
      <c r="J46" s="962"/>
    </row>
    <row r="47" spans="1:10" ht="99.75" x14ac:dyDescent="0.2">
      <c r="A47" s="77"/>
      <c r="B47" s="22" t="s">
        <v>49</v>
      </c>
      <c r="C47" s="10"/>
      <c r="D47" s="20"/>
      <c r="E47" s="975"/>
      <c r="F47" s="975"/>
      <c r="G47" s="975"/>
      <c r="H47" s="960"/>
      <c r="I47" s="961"/>
      <c r="J47" s="962"/>
    </row>
    <row r="48" spans="1:10" x14ac:dyDescent="0.2">
      <c r="A48" s="77"/>
      <c r="B48" s="23"/>
      <c r="C48" s="10"/>
      <c r="D48" s="20"/>
      <c r="E48" s="975"/>
      <c r="F48" s="975"/>
      <c r="G48" s="975"/>
      <c r="H48" s="960"/>
      <c r="I48" s="961"/>
      <c r="J48" s="962"/>
    </row>
    <row r="49" spans="1:10" x14ac:dyDescent="0.2">
      <c r="A49" s="77" t="s">
        <v>11</v>
      </c>
      <c r="B49" s="89" t="s">
        <v>50</v>
      </c>
      <c r="C49" s="10"/>
      <c r="D49" s="20" t="s">
        <v>2</v>
      </c>
      <c r="E49" s="975"/>
      <c r="F49" s="975"/>
      <c r="G49" s="975"/>
      <c r="H49" s="960"/>
      <c r="I49" s="961"/>
      <c r="J49" s="962"/>
    </row>
    <row r="50" spans="1:10" x14ac:dyDescent="0.2">
      <c r="A50" s="77"/>
      <c r="B50" s="24"/>
      <c r="C50" s="10"/>
      <c r="D50" s="20"/>
      <c r="E50" s="975"/>
      <c r="F50" s="975"/>
      <c r="G50" s="975"/>
      <c r="H50" s="960"/>
      <c r="I50" s="961"/>
      <c r="J50" s="962"/>
    </row>
    <row r="51" spans="1:10" x14ac:dyDescent="0.2">
      <c r="A51" s="77" t="s">
        <v>12</v>
      </c>
      <c r="B51" s="89" t="s">
        <v>50</v>
      </c>
      <c r="C51" s="10"/>
      <c r="D51" s="20" t="s">
        <v>2</v>
      </c>
      <c r="E51" s="975"/>
      <c r="F51" s="975"/>
      <c r="G51" s="975"/>
      <c r="H51" s="960"/>
      <c r="I51" s="961"/>
      <c r="J51" s="962"/>
    </row>
    <row r="52" spans="1:10" x14ac:dyDescent="0.2">
      <c r="A52" s="77"/>
      <c r="B52" s="24"/>
      <c r="C52" s="10"/>
      <c r="D52" s="20"/>
      <c r="E52" s="975"/>
      <c r="F52" s="975"/>
      <c r="G52" s="975"/>
      <c r="H52" s="960"/>
      <c r="I52" s="961"/>
      <c r="J52" s="962"/>
    </row>
    <row r="53" spans="1:10" x14ac:dyDescent="0.2">
      <c r="A53" s="77" t="s">
        <v>13</v>
      </c>
      <c r="B53" s="89" t="s">
        <v>50</v>
      </c>
      <c r="C53" s="10"/>
      <c r="D53" s="20" t="s">
        <v>2</v>
      </c>
      <c r="E53" s="975"/>
      <c r="F53" s="975"/>
      <c r="G53" s="975"/>
      <c r="H53" s="960"/>
      <c r="I53" s="961"/>
      <c r="J53" s="962"/>
    </row>
    <row r="54" spans="1:10" x14ac:dyDescent="0.2">
      <c r="A54" s="77"/>
      <c r="B54" s="23"/>
      <c r="C54" s="10"/>
      <c r="D54" s="20"/>
      <c r="E54" s="975"/>
      <c r="F54" s="975"/>
      <c r="G54" s="975"/>
      <c r="H54" s="960"/>
      <c r="I54" s="961"/>
      <c r="J54" s="962"/>
    </row>
    <row r="55" spans="1:10" x14ac:dyDescent="0.2">
      <c r="A55" s="77" t="s">
        <v>14</v>
      </c>
      <c r="B55" s="89" t="s">
        <v>50</v>
      </c>
      <c r="C55" s="10"/>
      <c r="D55" s="20" t="s">
        <v>2</v>
      </c>
      <c r="E55" s="975"/>
      <c r="F55" s="975"/>
      <c r="G55" s="975"/>
      <c r="H55" s="960"/>
      <c r="I55" s="961"/>
      <c r="J55" s="962"/>
    </row>
    <row r="56" spans="1:10" x14ac:dyDescent="0.2">
      <c r="A56" s="77"/>
      <c r="B56" s="24"/>
      <c r="C56" s="10"/>
      <c r="D56" s="20"/>
      <c r="E56" s="975"/>
      <c r="F56" s="975"/>
      <c r="G56" s="975"/>
      <c r="H56" s="960"/>
      <c r="I56" s="961"/>
      <c r="J56" s="962"/>
    </row>
    <row r="57" spans="1:10" x14ac:dyDescent="0.2">
      <c r="A57" s="77" t="s">
        <v>15</v>
      </c>
      <c r="B57" s="89" t="s">
        <v>50</v>
      </c>
      <c r="C57" s="10"/>
      <c r="D57" s="20" t="s">
        <v>2</v>
      </c>
      <c r="E57" s="975"/>
      <c r="F57" s="975"/>
      <c r="G57" s="975"/>
      <c r="H57" s="960"/>
      <c r="I57" s="961"/>
      <c r="J57" s="962"/>
    </row>
    <row r="58" spans="1:10" x14ac:dyDescent="0.2">
      <c r="A58" s="77"/>
      <c r="B58" s="24"/>
      <c r="C58" s="10"/>
      <c r="D58" s="20"/>
      <c r="E58" s="975"/>
      <c r="F58" s="975"/>
      <c r="G58" s="975"/>
      <c r="H58" s="960"/>
      <c r="I58" s="961"/>
      <c r="J58" s="962"/>
    </row>
    <row r="59" spans="1:10" x14ac:dyDescent="0.2">
      <c r="A59" s="77" t="s">
        <v>28</v>
      </c>
      <c r="B59" s="89" t="s">
        <v>50</v>
      </c>
      <c r="C59" s="10"/>
      <c r="D59" s="20" t="s">
        <v>2</v>
      </c>
      <c r="E59" s="975"/>
      <c r="F59" s="975"/>
      <c r="G59" s="975"/>
      <c r="H59" s="960"/>
      <c r="I59" s="961"/>
      <c r="J59" s="962"/>
    </row>
    <row r="60" spans="1:10" x14ac:dyDescent="0.2">
      <c r="A60" s="77"/>
      <c r="B60" s="23"/>
      <c r="C60" s="10"/>
      <c r="D60" s="20"/>
      <c r="E60" s="975"/>
      <c r="F60" s="975"/>
      <c r="G60" s="975"/>
      <c r="H60" s="960"/>
      <c r="I60" s="961"/>
      <c r="J60" s="962"/>
    </row>
    <row r="61" spans="1:10" x14ac:dyDescent="0.2">
      <c r="A61" s="77" t="s">
        <v>40</v>
      </c>
      <c r="B61" s="89" t="s">
        <v>50</v>
      </c>
      <c r="C61" s="10"/>
      <c r="D61" s="20" t="s">
        <v>2</v>
      </c>
      <c r="E61" s="975"/>
      <c r="F61" s="975"/>
      <c r="G61" s="975"/>
      <c r="H61" s="960"/>
      <c r="I61" s="961"/>
      <c r="J61" s="962"/>
    </row>
    <row r="62" spans="1:10" x14ac:dyDescent="0.2">
      <c r="A62" s="77"/>
      <c r="B62" s="24"/>
      <c r="C62" s="10"/>
      <c r="D62" s="20"/>
      <c r="E62" s="975"/>
      <c r="F62" s="975"/>
      <c r="G62" s="975"/>
      <c r="H62" s="960"/>
      <c r="I62" s="961"/>
      <c r="J62" s="962"/>
    </row>
    <row r="63" spans="1:10" x14ac:dyDescent="0.2">
      <c r="A63" s="77" t="s">
        <v>42</v>
      </c>
      <c r="B63" s="89" t="s">
        <v>50</v>
      </c>
      <c r="C63" s="10"/>
      <c r="D63" s="20" t="s">
        <v>2</v>
      </c>
      <c r="E63" s="975"/>
      <c r="F63" s="975"/>
      <c r="G63" s="975"/>
      <c r="H63" s="960"/>
      <c r="I63" s="961"/>
      <c r="J63" s="962"/>
    </row>
    <row r="64" spans="1:10" x14ac:dyDescent="0.2">
      <c r="A64" s="77"/>
      <c r="B64" s="24"/>
      <c r="C64" s="10"/>
      <c r="D64" s="20"/>
      <c r="E64" s="975"/>
      <c r="F64" s="975"/>
      <c r="G64" s="975"/>
      <c r="H64" s="960"/>
      <c r="I64" s="961"/>
      <c r="J64" s="962"/>
    </row>
    <row r="65" spans="1:10" x14ac:dyDescent="0.2">
      <c r="A65" s="77" t="s">
        <v>51</v>
      </c>
      <c r="B65" s="89" t="s">
        <v>50</v>
      </c>
      <c r="C65" s="10"/>
      <c r="D65" s="20" t="s">
        <v>2</v>
      </c>
      <c r="E65" s="975"/>
      <c r="F65" s="975"/>
      <c r="G65" s="975"/>
      <c r="H65" s="960"/>
      <c r="I65" s="961"/>
      <c r="J65" s="962"/>
    </row>
    <row r="66" spans="1:10" x14ac:dyDescent="0.2">
      <c r="A66" s="77"/>
      <c r="B66" s="89"/>
      <c r="C66" s="10"/>
      <c r="D66" s="20"/>
      <c r="E66" s="975"/>
      <c r="F66" s="975"/>
      <c r="G66" s="975"/>
      <c r="H66" s="960"/>
      <c r="I66" s="961"/>
      <c r="J66" s="962"/>
    </row>
    <row r="67" spans="1:10" x14ac:dyDescent="0.2">
      <c r="A67" s="77" t="s">
        <v>52</v>
      </c>
      <c r="B67" s="89" t="s">
        <v>50</v>
      </c>
      <c r="C67" s="10"/>
      <c r="D67" s="20" t="s">
        <v>2</v>
      </c>
      <c r="E67" s="975"/>
      <c r="F67" s="975"/>
      <c r="G67" s="975"/>
      <c r="H67" s="960"/>
      <c r="I67" s="961"/>
      <c r="J67" s="962"/>
    </row>
    <row r="68" spans="1:10" x14ac:dyDescent="0.2">
      <c r="A68" s="77"/>
      <c r="B68" s="89"/>
      <c r="C68" s="10"/>
      <c r="D68" s="20"/>
      <c r="E68" s="975"/>
      <c r="F68" s="975"/>
      <c r="G68" s="975"/>
      <c r="H68" s="960"/>
      <c r="I68" s="961"/>
      <c r="J68" s="962"/>
    </row>
    <row r="69" spans="1:10" x14ac:dyDescent="0.2">
      <c r="A69" s="77" t="s">
        <v>53</v>
      </c>
      <c r="B69" s="89" t="s">
        <v>50</v>
      </c>
      <c r="C69" s="10"/>
      <c r="D69" s="20" t="s">
        <v>2</v>
      </c>
      <c r="E69" s="975"/>
      <c r="F69" s="975"/>
      <c r="G69" s="975"/>
      <c r="H69" s="960"/>
      <c r="I69" s="961"/>
      <c r="J69" s="962"/>
    </row>
    <row r="70" spans="1:10" x14ac:dyDescent="0.2">
      <c r="A70" s="77"/>
      <c r="B70" s="89"/>
      <c r="C70" s="10"/>
      <c r="D70" s="20"/>
      <c r="E70" s="975"/>
      <c r="F70" s="975"/>
      <c r="G70" s="975"/>
      <c r="H70" s="960"/>
      <c r="I70" s="961"/>
      <c r="J70" s="962"/>
    </row>
    <row r="71" spans="1:10" x14ac:dyDescent="0.2">
      <c r="A71" s="77"/>
      <c r="B71" s="89"/>
      <c r="C71" s="10"/>
      <c r="D71" s="20"/>
      <c r="E71" s="975"/>
      <c r="F71" s="975"/>
      <c r="G71" s="975"/>
      <c r="H71" s="960"/>
      <c r="I71" s="961"/>
      <c r="J71" s="962"/>
    </row>
    <row r="72" spans="1:10" x14ac:dyDescent="0.2">
      <c r="A72" s="77"/>
      <c r="B72" s="89"/>
      <c r="C72" s="10"/>
      <c r="D72" s="20"/>
      <c r="E72" s="975"/>
      <c r="F72" s="975"/>
      <c r="G72" s="975"/>
      <c r="H72" s="960"/>
      <c r="I72" s="961"/>
      <c r="J72" s="962"/>
    </row>
    <row r="73" spans="1:10" x14ac:dyDescent="0.2">
      <c r="A73" s="77"/>
      <c r="B73" s="89"/>
      <c r="C73" s="10"/>
      <c r="D73" s="20"/>
      <c r="E73" s="975"/>
      <c r="F73" s="975"/>
      <c r="G73" s="975"/>
      <c r="H73" s="960"/>
      <c r="I73" s="961"/>
      <c r="J73" s="962"/>
    </row>
    <row r="74" spans="1:10" x14ac:dyDescent="0.2">
      <c r="A74" s="76"/>
      <c r="B74" s="25"/>
      <c r="C74" s="10"/>
      <c r="D74" s="20"/>
      <c r="E74" s="975"/>
      <c r="F74" s="975"/>
      <c r="G74" s="975"/>
      <c r="H74" s="960"/>
      <c r="I74" s="961"/>
      <c r="J74" s="962"/>
    </row>
    <row r="75" spans="1:10" x14ac:dyDescent="0.2">
      <c r="A75" s="76"/>
      <c r="B75" s="25"/>
      <c r="C75" s="10"/>
      <c r="D75" s="20"/>
      <c r="E75" s="975"/>
      <c r="F75" s="975"/>
      <c r="G75" s="975"/>
      <c r="H75" s="960"/>
      <c r="I75" s="961"/>
      <c r="J75" s="1009"/>
    </row>
    <row r="76" spans="1:10" s="17" customFormat="1" ht="15.75" thickBot="1" x14ac:dyDescent="0.25">
      <c r="A76" s="86"/>
      <c r="B76" s="87" t="s">
        <v>31</v>
      </c>
      <c r="C76" s="88"/>
      <c r="D76" s="88"/>
      <c r="E76" s="967"/>
      <c r="F76" s="967"/>
      <c r="G76" s="967"/>
      <c r="H76" s="966"/>
      <c r="I76" s="968"/>
      <c r="J76" s="968"/>
    </row>
    <row r="77" spans="1:10" ht="15" thickTop="1" x14ac:dyDescent="0.2">
      <c r="A77" s="76"/>
      <c r="B77" s="25"/>
      <c r="C77" s="10"/>
      <c r="D77" s="20"/>
      <c r="E77" s="975"/>
      <c r="F77" s="975"/>
      <c r="G77" s="975"/>
      <c r="H77" s="960"/>
      <c r="I77" s="961"/>
      <c r="J77" s="962"/>
    </row>
    <row r="78" spans="1:10" ht="15" x14ac:dyDescent="0.2">
      <c r="A78" s="77"/>
      <c r="B78" s="26" t="s">
        <v>54</v>
      </c>
      <c r="C78" s="90"/>
      <c r="D78" s="20"/>
      <c r="E78" s="975"/>
      <c r="F78" s="975"/>
      <c r="G78" s="975"/>
      <c r="H78" s="960"/>
      <c r="I78" s="961"/>
      <c r="J78" s="962"/>
    </row>
    <row r="79" spans="1:10" x14ac:dyDescent="0.2">
      <c r="A79" s="77"/>
      <c r="B79" s="23"/>
      <c r="C79" s="90"/>
      <c r="D79" s="20"/>
      <c r="E79" s="975"/>
      <c r="F79" s="975"/>
      <c r="G79" s="975"/>
      <c r="H79" s="960"/>
      <c r="I79" s="961"/>
      <c r="J79" s="962"/>
    </row>
    <row r="80" spans="1:10" x14ac:dyDescent="0.2">
      <c r="A80" s="77"/>
      <c r="B80" s="23" t="s">
        <v>309</v>
      </c>
      <c r="C80" s="90"/>
      <c r="D80" s="20"/>
      <c r="E80" s="975"/>
      <c r="F80" s="975"/>
      <c r="G80" s="975"/>
      <c r="H80" s="960"/>
      <c r="I80" s="961"/>
      <c r="J80" s="962">
        <f>J43</f>
        <v>114972.86</v>
      </c>
    </row>
    <row r="81" spans="1:10" x14ac:dyDescent="0.2">
      <c r="A81" s="77"/>
      <c r="B81" s="23"/>
      <c r="C81" s="90"/>
      <c r="D81" s="20"/>
      <c r="E81" s="975"/>
      <c r="F81" s="975"/>
      <c r="G81" s="975"/>
      <c r="H81" s="960"/>
      <c r="I81" s="961"/>
      <c r="J81" s="962"/>
    </row>
    <row r="82" spans="1:10" x14ac:dyDescent="0.2">
      <c r="A82" s="77"/>
      <c r="B82" s="23" t="s">
        <v>310</v>
      </c>
      <c r="C82" s="90"/>
      <c r="D82" s="20"/>
      <c r="E82" s="975"/>
      <c r="F82" s="975"/>
      <c r="G82" s="975"/>
      <c r="H82" s="960"/>
      <c r="I82" s="961"/>
      <c r="J82" s="962"/>
    </row>
    <row r="83" spans="1:10" x14ac:dyDescent="0.2">
      <c r="A83" s="77"/>
      <c r="B83" s="23"/>
      <c r="C83" s="90"/>
      <c r="D83" s="20"/>
      <c r="E83" s="975"/>
      <c r="F83" s="975"/>
      <c r="G83" s="975"/>
      <c r="H83" s="960"/>
      <c r="I83" s="961"/>
      <c r="J83" s="962"/>
    </row>
    <row r="84" spans="1:10" x14ac:dyDescent="0.2">
      <c r="A84" s="77"/>
      <c r="B84" s="23"/>
      <c r="C84" s="90"/>
      <c r="D84" s="20"/>
      <c r="E84" s="975"/>
      <c r="F84" s="975"/>
      <c r="G84" s="975"/>
      <c r="H84" s="960"/>
      <c r="I84" s="961"/>
      <c r="J84" s="962"/>
    </row>
    <row r="85" spans="1:10" x14ac:dyDescent="0.2">
      <c r="A85" s="77"/>
      <c r="B85" s="23"/>
      <c r="C85" s="90"/>
      <c r="D85" s="20"/>
      <c r="E85" s="975"/>
      <c r="F85" s="975"/>
      <c r="G85" s="975"/>
      <c r="H85" s="960"/>
      <c r="I85" s="961"/>
      <c r="J85" s="962"/>
    </row>
    <row r="86" spans="1:10" x14ac:dyDescent="0.2">
      <c r="A86" s="77"/>
      <c r="B86" s="23"/>
      <c r="C86" s="90"/>
      <c r="D86" s="20"/>
      <c r="E86" s="975"/>
      <c r="F86" s="975"/>
      <c r="G86" s="975"/>
      <c r="H86" s="960"/>
      <c r="I86" s="961"/>
      <c r="J86" s="962"/>
    </row>
    <row r="87" spans="1:10" x14ac:dyDescent="0.2">
      <c r="A87" s="77"/>
      <c r="B87" s="23"/>
      <c r="C87" s="90"/>
      <c r="D87" s="20"/>
      <c r="E87" s="975"/>
      <c r="F87" s="975"/>
      <c r="G87" s="975"/>
      <c r="H87" s="960"/>
      <c r="I87" s="961"/>
      <c r="J87" s="962"/>
    </row>
    <row r="88" spans="1:10" x14ac:dyDescent="0.2">
      <c r="A88" s="77"/>
      <c r="B88" s="23"/>
      <c r="C88" s="90"/>
      <c r="D88" s="20"/>
      <c r="E88" s="975"/>
      <c r="F88" s="975"/>
      <c r="G88" s="975"/>
      <c r="H88" s="960"/>
      <c r="I88" s="961"/>
      <c r="J88" s="962"/>
    </row>
    <row r="89" spans="1:10" x14ac:dyDescent="0.2">
      <c r="A89" s="77"/>
      <c r="B89" s="23"/>
      <c r="C89" s="90"/>
      <c r="D89" s="20"/>
      <c r="E89" s="975"/>
      <c r="F89" s="975"/>
      <c r="G89" s="975"/>
      <c r="H89" s="960"/>
      <c r="I89" s="961"/>
      <c r="J89" s="962"/>
    </row>
    <row r="90" spans="1:10" x14ac:dyDescent="0.2">
      <c r="A90" s="77"/>
      <c r="B90" s="23"/>
      <c r="C90" s="90"/>
      <c r="D90" s="20"/>
      <c r="E90" s="975"/>
      <c r="F90" s="975"/>
      <c r="G90" s="975"/>
      <c r="H90" s="960"/>
      <c r="I90" s="961"/>
      <c r="J90" s="962"/>
    </row>
    <row r="91" spans="1:10" x14ac:dyDescent="0.2">
      <c r="A91" s="77"/>
      <c r="B91" s="23"/>
      <c r="C91" s="90"/>
      <c r="D91" s="20"/>
      <c r="E91" s="975"/>
      <c r="F91" s="975"/>
      <c r="G91" s="975"/>
      <c r="H91" s="960"/>
      <c r="I91" s="961"/>
      <c r="J91" s="962"/>
    </row>
    <row r="92" spans="1:10" x14ac:dyDescent="0.2">
      <c r="A92" s="77"/>
      <c r="B92" s="23"/>
      <c r="C92" s="90"/>
      <c r="D92" s="20"/>
      <c r="E92" s="975"/>
      <c r="F92" s="975"/>
      <c r="G92" s="975"/>
      <c r="H92" s="960"/>
      <c r="I92" s="961"/>
      <c r="J92" s="962"/>
    </row>
    <row r="93" spans="1:10" x14ac:dyDescent="0.2">
      <c r="A93" s="77"/>
      <c r="B93" s="23"/>
      <c r="C93" s="90"/>
      <c r="D93" s="20"/>
      <c r="E93" s="975"/>
      <c r="F93" s="975"/>
      <c r="G93" s="975"/>
      <c r="H93" s="960"/>
      <c r="I93" s="961"/>
      <c r="J93" s="962"/>
    </row>
    <row r="94" spans="1:10" x14ac:dyDescent="0.2">
      <c r="A94" s="77"/>
      <c r="B94" s="23"/>
      <c r="C94" s="90"/>
      <c r="D94" s="20"/>
      <c r="E94" s="975"/>
      <c r="F94" s="975"/>
      <c r="G94" s="975"/>
      <c r="H94" s="960"/>
      <c r="I94" s="961"/>
      <c r="J94" s="962"/>
    </row>
    <row r="95" spans="1:10" x14ac:dyDescent="0.2">
      <c r="A95" s="77"/>
      <c r="B95" s="23"/>
      <c r="C95" s="90"/>
      <c r="D95" s="20"/>
      <c r="E95" s="975"/>
      <c r="F95" s="975"/>
      <c r="G95" s="975"/>
      <c r="H95" s="960"/>
      <c r="I95" s="961"/>
      <c r="J95" s="962"/>
    </row>
    <row r="96" spans="1:10" x14ac:dyDescent="0.2">
      <c r="A96" s="77"/>
      <c r="B96" s="23"/>
      <c r="C96" s="90"/>
      <c r="D96" s="20"/>
      <c r="E96" s="975"/>
      <c r="F96" s="975"/>
      <c r="G96" s="975"/>
      <c r="H96" s="960"/>
      <c r="I96" s="961"/>
      <c r="J96" s="962"/>
    </row>
    <row r="97" spans="1:10" x14ac:dyDescent="0.2">
      <c r="A97" s="77"/>
      <c r="B97" s="23"/>
      <c r="C97" s="90"/>
      <c r="D97" s="20"/>
      <c r="E97" s="975"/>
      <c r="F97" s="975"/>
      <c r="G97" s="975"/>
      <c r="H97" s="960"/>
      <c r="I97" s="961"/>
      <c r="J97" s="962"/>
    </row>
    <row r="98" spans="1:10" x14ac:dyDescent="0.2">
      <c r="A98" s="77"/>
      <c r="B98" s="23"/>
      <c r="C98" s="90"/>
      <c r="D98" s="20"/>
      <c r="E98" s="975"/>
      <c r="F98" s="975"/>
      <c r="G98" s="975"/>
      <c r="H98" s="960"/>
      <c r="I98" s="961"/>
      <c r="J98" s="962"/>
    </row>
    <row r="99" spans="1:10" x14ac:dyDescent="0.2">
      <c r="A99" s="77"/>
      <c r="B99" s="23"/>
      <c r="C99" s="90"/>
      <c r="D99" s="20"/>
      <c r="E99" s="975"/>
      <c r="F99" s="975"/>
      <c r="G99" s="975"/>
      <c r="H99" s="960"/>
      <c r="I99" s="961"/>
      <c r="J99" s="962"/>
    </row>
    <row r="100" spans="1:10" x14ac:dyDescent="0.2">
      <c r="A100" s="77"/>
      <c r="B100" s="23"/>
      <c r="C100" s="90"/>
      <c r="D100" s="20"/>
      <c r="E100" s="975"/>
      <c r="F100" s="975"/>
      <c r="G100" s="975"/>
      <c r="H100" s="960"/>
      <c r="I100" s="961"/>
      <c r="J100" s="962"/>
    </row>
    <row r="101" spans="1:10" x14ac:dyDescent="0.2">
      <c r="A101" s="77"/>
      <c r="B101" s="23"/>
      <c r="C101" s="90"/>
      <c r="D101" s="20"/>
      <c r="E101" s="975"/>
      <c r="F101" s="975"/>
      <c r="G101" s="975"/>
      <c r="H101" s="960"/>
      <c r="I101" s="961"/>
      <c r="J101" s="962"/>
    </row>
    <row r="102" spans="1:10" x14ac:dyDescent="0.2">
      <c r="A102" s="77"/>
      <c r="B102" s="23"/>
      <c r="C102" s="90"/>
      <c r="D102" s="20"/>
      <c r="E102" s="975"/>
      <c r="F102" s="975"/>
      <c r="G102" s="975"/>
      <c r="H102" s="960"/>
      <c r="I102" s="961"/>
      <c r="J102" s="962"/>
    </row>
    <row r="103" spans="1:10" x14ac:dyDescent="0.2">
      <c r="A103" s="77"/>
      <c r="B103" s="23"/>
      <c r="C103" s="90"/>
      <c r="D103" s="20"/>
      <c r="E103" s="975"/>
      <c r="F103" s="975"/>
      <c r="G103" s="975"/>
      <c r="H103" s="960"/>
      <c r="I103" s="961"/>
      <c r="J103" s="962"/>
    </row>
    <row r="104" spans="1:10" x14ac:dyDescent="0.2">
      <c r="A104" s="77"/>
      <c r="B104" s="23"/>
      <c r="C104" s="90"/>
      <c r="D104" s="20"/>
      <c r="E104" s="975"/>
      <c r="F104" s="975"/>
      <c r="G104" s="975"/>
      <c r="H104" s="960"/>
      <c r="I104" s="961"/>
      <c r="J104" s="962"/>
    </row>
    <row r="105" spans="1:10" x14ac:dyDescent="0.2">
      <c r="A105" s="77"/>
      <c r="B105" s="23"/>
      <c r="C105" s="90"/>
      <c r="D105" s="20"/>
      <c r="E105" s="975"/>
      <c r="F105" s="975"/>
      <c r="G105" s="975"/>
      <c r="H105" s="960"/>
      <c r="I105" s="961"/>
      <c r="J105" s="962"/>
    </row>
    <row r="106" spans="1:10" x14ac:dyDescent="0.2">
      <c r="A106" s="77"/>
      <c r="B106" s="23"/>
      <c r="C106" s="90"/>
      <c r="D106" s="20"/>
      <c r="E106" s="975"/>
      <c r="F106" s="975"/>
      <c r="G106" s="975"/>
      <c r="H106" s="960"/>
      <c r="I106" s="961"/>
      <c r="J106" s="962"/>
    </row>
    <row r="107" spans="1:10" x14ac:dyDescent="0.2">
      <c r="A107" s="77"/>
      <c r="B107" s="23"/>
      <c r="C107" s="90"/>
      <c r="D107" s="20"/>
      <c r="E107" s="975"/>
      <c r="F107" s="975"/>
      <c r="G107" s="975"/>
      <c r="H107" s="960"/>
      <c r="I107" s="961"/>
      <c r="J107" s="962"/>
    </row>
    <row r="108" spans="1:10" x14ac:dyDescent="0.2">
      <c r="A108" s="77"/>
      <c r="B108" s="23"/>
      <c r="C108" s="90"/>
      <c r="D108" s="20"/>
      <c r="E108" s="975"/>
      <c r="F108" s="975"/>
      <c r="G108" s="975"/>
      <c r="H108" s="960"/>
      <c r="I108" s="961"/>
      <c r="J108" s="962"/>
    </row>
    <row r="109" spans="1:10" x14ac:dyDescent="0.2">
      <c r="A109" s="77"/>
      <c r="B109" s="23"/>
      <c r="C109" s="90"/>
      <c r="D109" s="20"/>
      <c r="E109" s="975"/>
      <c r="F109" s="975"/>
      <c r="G109" s="975"/>
      <c r="H109" s="960"/>
      <c r="I109" s="961"/>
      <c r="J109" s="962"/>
    </row>
    <row r="110" spans="1:10" x14ac:dyDescent="0.2">
      <c r="A110" s="77"/>
      <c r="B110" s="23"/>
      <c r="C110" s="90"/>
      <c r="D110" s="20"/>
      <c r="E110" s="975"/>
      <c r="F110" s="975"/>
      <c r="G110" s="975"/>
      <c r="H110" s="960"/>
      <c r="I110" s="961"/>
      <c r="J110" s="962"/>
    </row>
    <row r="111" spans="1:10" x14ac:dyDescent="0.2">
      <c r="A111" s="77"/>
      <c r="B111" s="23"/>
      <c r="C111" s="90"/>
      <c r="D111" s="20"/>
      <c r="E111" s="975"/>
      <c r="F111" s="975"/>
      <c r="G111" s="975"/>
      <c r="H111" s="960"/>
      <c r="I111" s="961"/>
      <c r="J111" s="962"/>
    </row>
    <row r="112" spans="1:10" x14ac:dyDescent="0.2">
      <c r="A112" s="77"/>
      <c r="B112" s="23"/>
      <c r="C112" s="90"/>
      <c r="D112" s="20"/>
      <c r="E112" s="975"/>
      <c r="F112" s="975"/>
      <c r="G112" s="975"/>
      <c r="H112" s="960"/>
      <c r="I112" s="961"/>
      <c r="J112" s="962"/>
    </row>
    <row r="113" spans="1:10" x14ac:dyDescent="0.2">
      <c r="A113" s="76"/>
      <c r="B113" s="25"/>
      <c r="C113" s="91"/>
      <c r="D113" s="20"/>
      <c r="E113" s="975"/>
      <c r="F113" s="975"/>
      <c r="G113" s="975"/>
      <c r="H113" s="960"/>
      <c r="I113" s="961"/>
      <c r="J113" s="962"/>
    </row>
    <row r="114" spans="1:10" s="17" customFormat="1" ht="30.75" thickBot="1" x14ac:dyDescent="0.25">
      <c r="A114" s="92"/>
      <c r="B114" s="93" t="str">
        <f>A3&amp;" 
TOTAL CARRIED TO SUMMARY (US$)"</f>
        <v>DIVISION 11 - EQUIPMENT 
TOTAL CARRIED TO SUMMARY (US$)</v>
      </c>
      <c r="C114" s="94"/>
      <c r="D114" s="88"/>
      <c r="E114" s="967"/>
      <c r="F114" s="967"/>
      <c r="G114" s="967"/>
      <c r="H114" s="966"/>
      <c r="I114" s="968"/>
      <c r="J114" s="968">
        <f>SUM(J79:J110)</f>
        <v>114972.86</v>
      </c>
    </row>
  </sheetData>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2" manualBreakCount="2">
    <brk id="43" max="9" man="1"/>
    <brk id="76" max="9"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D69F-CB0A-4649-9B9B-5B82BF351BCF}">
  <sheetPr codeName="Sheet11"/>
  <dimension ref="A1:K186"/>
  <sheetViews>
    <sheetView showGridLines="0" showZeros="0" view="pageBreakPreview" zoomScale="80" zoomScaleSheetLayoutView="80" workbookViewId="0">
      <pane ySplit="7" topLeftCell="A170"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311</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105"/>
      <c r="B7" s="1106"/>
      <c r="C7" s="129" t="s">
        <v>11</v>
      </c>
      <c r="D7" s="1099"/>
      <c r="E7" s="953" t="s">
        <v>12</v>
      </c>
      <c r="F7" s="953" t="s">
        <v>13</v>
      </c>
      <c r="G7" s="953" t="s">
        <v>14</v>
      </c>
      <c r="H7" s="954" t="s">
        <v>15</v>
      </c>
      <c r="I7" s="955" t="s">
        <v>16</v>
      </c>
      <c r="J7" s="955" t="s">
        <v>17</v>
      </c>
    </row>
    <row r="8" spans="1:11" s="8" customFormat="1" ht="15" thickTop="1" x14ac:dyDescent="0.2">
      <c r="A8" s="481"/>
      <c r="B8" s="482"/>
      <c r="C8" s="9"/>
      <c r="D8" s="33"/>
      <c r="E8" s="960"/>
      <c r="F8" s="975"/>
      <c r="G8" s="975"/>
      <c r="H8" s="960"/>
      <c r="I8" s="961"/>
      <c r="J8" s="962"/>
    </row>
    <row r="9" spans="1:11" s="8" customFormat="1" ht="15" x14ac:dyDescent="0.2">
      <c r="A9" s="481"/>
      <c r="B9" s="483" t="s">
        <v>312</v>
      </c>
      <c r="C9" s="9"/>
      <c r="D9" s="33"/>
      <c r="E9" s="960"/>
      <c r="F9" s="975"/>
      <c r="G9" s="975"/>
      <c r="H9" s="960"/>
      <c r="I9" s="961"/>
      <c r="J9" s="962"/>
    </row>
    <row r="10" spans="1:11" s="8" customFormat="1" x14ac:dyDescent="0.2">
      <c r="A10" s="481"/>
      <c r="B10" s="482"/>
      <c r="C10" s="9"/>
      <c r="D10" s="33"/>
      <c r="E10" s="960"/>
      <c r="F10" s="975"/>
      <c r="G10" s="975"/>
      <c r="H10" s="960"/>
      <c r="I10" s="961"/>
      <c r="J10" s="962"/>
    </row>
    <row r="11" spans="1:11" s="8" customFormat="1" ht="86.25" customHeight="1" x14ac:dyDescent="0.2">
      <c r="A11" s="481"/>
      <c r="B11" s="38" t="s">
        <v>1395</v>
      </c>
      <c r="C11" s="178"/>
      <c r="D11" s="32"/>
      <c r="E11" s="960"/>
      <c r="F11" s="975"/>
      <c r="G11" s="975"/>
      <c r="H11" s="960"/>
      <c r="I11" s="961"/>
      <c r="J11" s="962"/>
    </row>
    <row r="12" spans="1:11" s="8" customFormat="1" x14ac:dyDescent="0.2">
      <c r="A12" s="481"/>
      <c r="B12" s="484"/>
      <c r="C12" s="178"/>
      <c r="D12" s="32"/>
      <c r="E12" s="960"/>
      <c r="F12" s="975"/>
      <c r="G12" s="975"/>
      <c r="H12" s="960"/>
      <c r="I12" s="961"/>
      <c r="J12" s="962"/>
    </row>
    <row r="13" spans="1:11" s="8" customFormat="1" x14ac:dyDescent="0.2">
      <c r="A13" s="481" t="s">
        <v>11</v>
      </c>
      <c r="B13" s="407" t="s">
        <v>1396</v>
      </c>
      <c r="C13" s="178">
        <v>2</v>
      </c>
      <c r="D13" s="32" t="s">
        <v>46</v>
      </c>
      <c r="E13" s="960">
        <v>0</v>
      </c>
      <c r="F13" s="960">
        <v>0</v>
      </c>
      <c r="G13" s="960">
        <v>0</v>
      </c>
      <c r="H13" s="960">
        <v>5502</v>
      </c>
      <c r="I13" s="961">
        <f>E13+F13+G13+H13</f>
        <v>5502</v>
      </c>
      <c r="J13" s="962">
        <f>I13*C13</f>
        <v>11004</v>
      </c>
      <c r="K13" s="146"/>
    </row>
    <row r="14" spans="1:11" s="8" customFormat="1" x14ac:dyDescent="0.2">
      <c r="A14" s="481"/>
      <c r="B14" s="484"/>
      <c r="C14" s="178"/>
      <c r="D14" s="32"/>
      <c r="E14" s="960"/>
      <c r="F14" s="975"/>
      <c r="G14" s="975"/>
      <c r="H14" s="960"/>
      <c r="I14" s="961"/>
      <c r="J14" s="962"/>
    </row>
    <row r="15" spans="1:11" s="8" customFormat="1" x14ac:dyDescent="0.2">
      <c r="A15" s="481" t="s">
        <v>12</v>
      </c>
      <c r="B15" s="407" t="s">
        <v>1397</v>
      </c>
      <c r="C15" s="178">
        <v>2</v>
      </c>
      <c r="D15" s="32" t="s">
        <v>46</v>
      </c>
      <c r="E15" s="960">
        <v>0</v>
      </c>
      <c r="F15" s="960">
        <v>0</v>
      </c>
      <c r="G15" s="960">
        <v>0</v>
      </c>
      <c r="H15" s="960">
        <v>10783.92</v>
      </c>
      <c r="I15" s="961">
        <f>E15+F15+G15+H15</f>
        <v>10783.92</v>
      </c>
      <c r="J15" s="962">
        <f>I15*C15</f>
        <v>21567.84</v>
      </c>
      <c r="K15" s="146"/>
    </row>
    <row r="16" spans="1:11" s="8" customFormat="1" x14ac:dyDescent="0.2">
      <c r="A16" s="481"/>
      <c r="B16" s="37"/>
      <c r="C16" s="178"/>
      <c r="D16" s="32"/>
      <c r="E16" s="960"/>
      <c r="F16" s="975"/>
      <c r="G16" s="975"/>
      <c r="H16" s="960"/>
      <c r="I16" s="961"/>
      <c r="J16" s="962"/>
    </row>
    <row r="17" spans="1:11" s="8" customFormat="1" ht="99.75" x14ac:dyDescent="0.2">
      <c r="A17" s="481"/>
      <c r="B17" s="38" t="s">
        <v>1398</v>
      </c>
      <c r="C17" s="178"/>
      <c r="D17" s="32"/>
      <c r="E17" s="960"/>
      <c r="F17" s="960"/>
      <c r="G17" s="960"/>
      <c r="H17" s="960"/>
      <c r="I17" s="961"/>
      <c r="J17" s="962"/>
      <c r="K17" s="146"/>
    </row>
    <row r="18" spans="1:11" s="8" customFormat="1" ht="9.75" customHeight="1" x14ac:dyDescent="0.2">
      <c r="A18" s="481"/>
      <c r="B18" s="484"/>
      <c r="C18" s="178"/>
      <c r="D18" s="32"/>
      <c r="E18" s="960"/>
      <c r="F18" s="975"/>
      <c r="G18" s="975"/>
      <c r="H18" s="960"/>
      <c r="I18" s="961"/>
      <c r="J18" s="962"/>
    </row>
    <row r="19" spans="1:11" s="8" customFormat="1" x14ac:dyDescent="0.2">
      <c r="A19" s="481" t="s">
        <v>13</v>
      </c>
      <c r="B19" s="407" t="s">
        <v>1399</v>
      </c>
      <c r="C19" s="178">
        <v>1</v>
      </c>
      <c r="D19" s="32" t="s">
        <v>46</v>
      </c>
      <c r="E19" s="960">
        <v>0</v>
      </c>
      <c r="F19" s="960">
        <v>0</v>
      </c>
      <c r="G19" s="960">
        <v>0</v>
      </c>
      <c r="H19" s="960">
        <v>15336.42</v>
      </c>
      <c r="I19" s="961">
        <f>E19+F19+G19+H19</f>
        <v>15336.42</v>
      </c>
      <c r="J19" s="962">
        <f>I19*C19</f>
        <v>15336.42</v>
      </c>
      <c r="K19" s="146"/>
    </row>
    <row r="20" spans="1:11" s="8" customFormat="1" x14ac:dyDescent="0.2">
      <c r="A20" s="481"/>
      <c r="B20" s="484"/>
      <c r="C20" s="178"/>
      <c r="D20" s="32"/>
      <c r="E20" s="960"/>
      <c r="F20" s="975"/>
      <c r="G20" s="975"/>
      <c r="H20" s="960"/>
      <c r="I20" s="961"/>
      <c r="J20" s="962"/>
    </row>
    <row r="21" spans="1:11" s="8" customFormat="1" ht="72" customHeight="1" x14ac:dyDescent="0.2">
      <c r="A21" s="481"/>
      <c r="B21" s="38" t="s">
        <v>1400</v>
      </c>
      <c r="C21" s="178"/>
      <c r="D21" s="32"/>
      <c r="E21" s="960"/>
      <c r="F21" s="975"/>
      <c r="G21" s="975"/>
      <c r="H21" s="960"/>
      <c r="I21" s="961"/>
      <c r="J21" s="962"/>
      <c r="K21" s="146"/>
    </row>
    <row r="22" spans="1:11" s="8" customFormat="1" x14ac:dyDescent="0.2">
      <c r="A22" s="481"/>
      <c r="B22" s="484"/>
      <c r="C22" s="178"/>
      <c r="D22" s="32"/>
      <c r="E22" s="960"/>
      <c r="F22" s="975"/>
      <c r="G22" s="975"/>
      <c r="H22" s="960"/>
      <c r="I22" s="961"/>
      <c r="J22" s="962"/>
    </row>
    <row r="23" spans="1:11" s="8" customFormat="1" x14ac:dyDescent="0.2">
      <c r="A23" s="481" t="s">
        <v>14</v>
      </c>
      <c r="B23" s="407" t="s">
        <v>1401</v>
      </c>
      <c r="C23" s="178">
        <v>1</v>
      </c>
      <c r="D23" s="32" t="s">
        <v>46</v>
      </c>
      <c r="E23" s="960">
        <v>0</v>
      </c>
      <c r="F23" s="960">
        <v>0</v>
      </c>
      <c r="G23" s="960">
        <v>0</v>
      </c>
      <c r="H23" s="960">
        <v>5281.92</v>
      </c>
      <c r="I23" s="961">
        <f>E23+F23+G23+H23</f>
        <v>5281.92</v>
      </c>
      <c r="J23" s="962">
        <f>I23*C23</f>
        <v>5281.92</v>
      </c>
      <c r="K23" s="146"/>
    </row>
    <row r="24" spans="1:11" s="8" customFormat="1" x14ac:dyDescent="0.2">
      <c r="A24" s="481"/>
      <c r="B24" s="407"/>
      <c r="C24" s="178"/>
      <c r="D24" s="32"/>
      <c r="E24" s="960"/>
      <c r="F24" s="975"/>
      <c r="G24" s="975"/>
      <c r="H24" s="960"/>
      <c r="I24" s="961"/>
      <c r="J24" s="962"/>
    </row>
    <row r="25" spans="1:11" s="8" customFormat="1" x14ac:dyDescent="0.2">
      <c r="A25" s="481"/>
      <c r="B25" s="407"/>
      <c r="C25" s="178"/>
      <c r="D25" s="32"/>
      <c r="E25" s="960"/>
      <c r="F25" s="975"/>
      <c r="G25" s="975"/>
      <c r="H25" s="960"/>
      <c r="I25" s="961"/>
      <c r="J25" s="962"/>
    </row>
    <row r="26" spans="1:11" s="8" customFormat="1" x14ac:dyDescent="0.2">
      <c r="A26" s="481"/>
      <c r="B26" s="407"/>
      <c r="C26" s="178"/>
      <c r="D26" s="32"/>
      <c r="E26" s="960"/>
      <c r="F26" s="975"/>
      <c r="G26" s="975"/>
      <c r="H26" s="960"/>
      <c r="I26" s="961"/>
      <c r="J26" s="962"/>
    </row>
    <row r="27" spans="1:11" s="8" customFormat="1" x14ac:dyDescent="0.2">
      <c r="A27" s="481"/>
      <c r="B27" s="407"/>
      <c r="C27" s="178"/>
      <c r="D27" s="32"/>
      <c r="E27" s="960"/>
      <c r="F27" s="975"/>
      <c r="G27" s="975"/>
      <c r="H27" s="960"/>
      <c r="I27" s="961"/>
      <c r="J27" s="962"/>
    </row>
    <row r="28" spans="1:11" s="8" customFormat="1" x14ac:dyDescent="0.2">
      <c r="A28" s="481"/>
      <c r="B28" s="407"/>
      <c r="C28" s="178"/>
      <c r="D28" s="32"/>
      <c r="E28" s="960"/>
      <c r="F28" s="975"/>
      <c r="G28" s="975"/>
      <c r="H28" s="960"/>
      <c r="I28" s="961"/>
      <c r="J28" s="962"/>
    </row>
    <row r="29" spans="1:11" s="8" customFormat="1" x14ac:dyDescent="0.2">
      <c r="A29" s="481"/>
      <c r="B29" s="407"/>
      <c r="C29" s="178"/>
      <c r="D29" s="32"/>
      <c r="E29" s="960"/>
      <c r="F29" s="975"/>
      <c r="G29" s="975"/>
      <c r="H29" s="960"/>
      <c r="I29" s="961"/>
      <c r="J29" s="962"/>
      <c r="K29" s="146"/>
    </row>
    <row r="30" spans="1:11" s="8" customFormat="1" x14ac:dyDescent="0.2">
      <c r="A30" s="481"/>
      <c r="B30" s="407"/>
      <c r="C30" s="178"/>
      <c r="D30" s="32"/>
      <c r="E30" s="960"/>
      <c r="F30" s="975"/>
      <c r="G30" s="975"/>
      <c r="H30" s="960"/>
      <c r="I30" s="961"/>
      <c r="J30" s="962"/>
    </row>
    <row r="31" spans="1:11" s="8" customFormat="1" ht="22.5" customHeight="1" x14ac:dyDescent="0.2">
      <c r="A31" s="481"/>
      <c r="B31" s="407"/>
      <c r="C31" s="178"/>
      <c r="D31" s="32"/>
      <c r="E31" s="960"/>
      <c r="F31" s="975"/>
      <c r="G31" s="975"/>
      <c r="H31" s="960"/>
      <c r="I31" s="961"/>
      <c r="J31" s="962"/>
    </row>
    <row r="32" spans="1:11" s="8" customFormat="1" ht="15.75" thickBot="1" x14ac:dyDescent="0.25">
      <c r="A32" s="485"/>
      <c r="B32" s="486" t="s">
        <v>31</v>
      </c>
      <c r="C32" s="487"/>
      <c r="D32" s="487"/>
      <c r="E32" s="967"/>
      <c r="F32" s="967"/>
      <c r="G32" s="967"/>
      <c r="H32" s="966"/>
      <c r="I32" s="968"/>
      <c r="J32" s="968">
        <f>SUM(J11:J31)</f>
        <v>53190.18</v>
      </c>
    </row>
    <row r="33" spans="1:11" s="8" customFormat="1" ht="15.75" thickTop="1" x14ac:dyDescent="0.2">
      <c r="A33" s="488"/>
      <c r="B33" s="489"/>
      <c r="C33" s="490"/>
      <c r="D33" s="490"/>
      <c r="E33" s="970"/>
      <c r="F33" s="970"/>
      <c r="G33" s="970"/>
      <c r="H33" s="969"/>
      <c r="I33" s="971"/>
      <c r="J33" s="972"/>
    </row>
    <row r="34" spans="1:11" s="8" customFormat="1" ht="15" x14ac:dyDescent="0.2">
      <c r="A34" s="481"/>
      <c r="B34" s="405" t="s">
        <v>313</v>
      </c>
      <c r="C34" s="9"/>
      <c r="D34" s="20"/>
      <c r="E34" s="975"/>
      <c r="F34" s="975"/>
      <c r="G34" s="975"/>
      <c r="H34" s="960"/>
      <c r="I34" s="961"/>
      <c r="J34" s="962"/>
    </row>
    <row r="35" spans="1:11" s="8" customFormat="1" ht="15" x14ac:dyDescent="0.2">
      <c r="A35" s="481"/>
      <c r="B35" s="405"/>
      <c r="C35" s="9"/>
      <c r="D35" s="20"/>
      <c r="E35" s="975"/>
      <c r="F35" s="975"/>
      <c r="G35" s="975"/>
      <c r="H35" s="960"/>
      <c r="I35" s="961"/>
      <c r="J35" s="962"/>
    </row>
    <row r="36" spans="1:11" s="8" customFormat="1" x14ac:dyDescent="0.2">
      <c r="A36" s="481"/>
      <c r="B36" s="38" t="s">
        <v>314</v>
      </c>
      <c r="C36" s="9"/>
      <c r="D36" s="20"/>
      <c r="E36" s="975"/>
      <c r="F36" s="975"/>
      <c r="G36" s="975"/>
      <c r="H36" s="960"/>
      <c r="I36" s="961"/>
      <c r="J36" s="962"/>
    </row>
    <row r="37" spans="1:11" s="8" customFormat="1" x14ac:dyDescent="0.2">
      <c r="A37" s="481"/>
      <c r="B37" s="482"/>
      <c r="C37" s="9"/>
      <c r="D37" s="33"/>
      <c r="E37" s="960"/>
      <c r="F37" s="975"/>
      <c r="G37" s="975"/>
      <c r="H37" s="960"/>
      <c r="I37" s="961"/>
      <c r="J37" s="962"/>
    </row>
    <row r="38" spans="1:11" s="8" customFormat="1" x14ac:dyDescent="0.2">
      <c r="A38" s="481" t="s">
        <v>11</v>
      </c>
      <c r="B38" s="37" t="s">
        <v>315</v>
      </c>
      <c r="C38" s="178">
        <v>54</v>
      </c>
      <c r="D38" s="32" t="s">
        <v>46</v>
      </c>
      <c r="E38" s="960">
        <v>0</v>
      </c>
      <c r="F38" s="960">
        <v>0</v>
      </c>
      <c r="G38" s="960">
        <v>0</v>
      </c>
      <c r="H38" s="960">
        <v>1851.46</v>
      </c>
      <c r="I38" s="961">
        <f>E38+F38+G38+H38</f>
        <v>1851.46</v>
      </c>
      <c r="J38" s="962">
        <f>I38*C38</f>
        <v>99978.84</v>
      </c>
      <c r="K38" s="146"/>
    </row>
    <row r="39" spans="1:11" s="8" customFormat="1" x14ac:dyDescent="0.2">
      <c r="A39" s="481"/>
      <c r="B39" s="37"/>
      <c r="C39" s="178"/>
      <c r="D39" s="32"/>
      <c r="E39" s="960"/>
      <c r="F39" s="975"/>
      <c r="G39" s="975"/>
      <c r="H39" s="960"/>
      <c r="I39" s="961"/>
      <c r="J39" s="962"/>
    </row>
    <row r="40" spans="1:11" s="8" customFormat="1" x14ac:dyDescent="0.2">
      <c r="A40" s="481" t="s">
        <v>12</v>
      </c>
      <c r="B40" s="37" t="s">
        <v>316</v>
      </c>
      <c r="C40" s="178">
        <v>1</v>
      </c>
      <c r="D40" s="32" t="s">
        <v>46</v>
      </c>
      <c r="E40" s="960">
        <v>0</v>
      </c>
      <c r="F40" s="960">
        <v>0</v>
      </c>
      <c r="G40" s="960">
        <v>0</v>
      </c>
      <c r="H40" s="960">
        <v>1735.74</v>
      </c>
      <c r="I40" s="961">
        <f>E40+F40+G40+H40</f>
        <v>1735.74</v>
      </c>
      <c r="J40" s="962">
        <f>I40*C40</f>
        <v>1735.74</v>
      </c>
      <c r="K40" s="146"/>
    </row>
    <row r="41" spans="1:11" s="8" customFormat="1" x14ac:dyDescent="0.2">
      <c r="A41" s="481"/>
      <c r="B41" s="37"/>
      <c r="C41" s="199"/>
      <c r="D41" s="33"/>
      <c r="E41" s="960"/>
      <c r="F41" s="975"/>
      <c r="G41" s="975"/>
      <c r="H41" s="960"/>
      <c r="I41" s="961"/>
      <c r="J41" s="962"/>
    </row>
    <row r="42" spans="1:11" s="8" customFormat="1" x14ac:dyDescent="0.2">
      <c r="A42" s="491"/>
      <c r="B42" s="51" t="s">
        <v>317</v>
      </c>
      <c r="C42" s="492"/>
      <c r="D42" s="493"/>
      <c r="E42" s="960"/>
      <c r="F42" s="975"/>
      <c r="G42" s="975"/>
      <c r="H42" s="960"/>
      <c r="I42" s="961"/>
      <c r="J42" s="962"/>
    </row>
    <row r="43" spans="1:11" s="8" customFormat="1" x14ac:dyDescent="0.2">
      <c r="A43" s="491"/>
      <c r="B43" s="51"/>
      <c r="C43" s="288"/>
      <c r="D43" s="493"/>
      <c r="E43" s="960"/>
      <c r="F43" s="975"/>
      <c r="G43" s="975"/>
      <c r="H43" s="960"/>
      <c r="I43" s="961"/>
      <c r="J43" s="962"/>
    </row>
    <row r="44" spans="1:11" s="8" customFormat="1" x14ac:dyDescent="0.2">
      <c r="A44" s="491" t="s">
        <v>13</v>
      </c>
      <c r="B44" s="52" t="s">
        <v>318</v>
      </c>
      <c r="C44" s="492">
        <v>8</v>
      </c>
      <c r="D44" s="32" t="s">
        <v>46</v>
      </c>
      <c r="E44" s="960">
        <v>0</v>
      </c>
      <c r="F44" s="960">
        <v>0</v>
      </c>
      <c r="G44" s="960">
        <v>0</v>
      </c>
      <c r="H44" s="960">
        <v>1349.71</v>
      </c>
      <c r="I44" s="961">
        <f>E44+F44+G44+H44</f>
        <v>1349.71</v>
      </c>
      <c r="J44" s="962">
        <f>I44*C44</f>
        <v>10797.68</v>
      </c>
      <c r="K44" s="146"/>
    </row>
    <row r="45" spans="1:11" s="8" customFormat="1" x14ac:dyDescent="0.2">
      <c r="A45" s="491"/>
      <c r="B45" s="51"/>
      <c r="C45" s="492"/>
      <c r="D45" s="493"/>
      <c r="E45" s="960"/>
      <c r="F45" s="975"/>
      <c r="G45" s="975"/>
      <c r="H45" s="960"/>
      <c r="I45" s="961"/>
      <c r="J45" s="962"/>
    </row>
    <row r="46" spans="1:11" s="8" customFormat="1" x14ac:dyDescent="0.2">
      <c r="A46" s="481" t="s">
        <v>14</v>
      </c>
      <c r="B46" s="37" t="s">
        <v>319</v>
      </c>
      <c r="C46" s="492">
        <v>3</v>
      </c>
      <c r="D46" s="32" t="s">
        <v>46</v>
      </c>
      <c r="E46" s="960">
        <v>0</v>
      </c>
      <c r="F46" s="960">
        <v>0</v>
      </c>
      <c r="G46" s="960">
        <v>0</v>
      </c>
      <c r="H46" s="960">
        <v>1216.93</v>
      </c>
      <c r="I46" s="961">
        <f>E46+F46+G46+H46</f>
        <v>1216.93</v>
      </c>
      <c r="J46" s="962">
        <f>I46*C46</f>
        <v>3650.79</v>
      </c>
      <c r="K46" s="146"/>
    </row>
    <row r="47" spans="1:11" s="8" customFormat="1" x14ac:dyDescent="0.2">
      <c r="A47" s="481"/>
      <c r="B47" s="37"/>
      <c r="C47" s="492"/>
      <c r="D47" s="493"/>
      <c r="E47" s="960"/>
      <c r="F47" s="975"/>
      <c r="G47" s="975"/>
      <c r="H47" s="960"/>
      <c r="I47" s="961"/>
      <c r="J47" s="962"/>
    </row>
    <row r="48" spans="1:11" s="8" customFormat="1" x14ac:dyDescent="0.2">
      <c r="A48" s="481" t="s">
        <v>15</v>
      </c>
      <c r="B48" s="37" t="s">
        <v>320</v>
      </c>
      <c r="C48" s="492">
        <v>2</v>
      </c>
      <c r="D48" s="32" t="s">
        <v>46</v>
      </c>
      <c r="E48" s="960">
        <v>0</v>
      </c>
      <c r="F48" s="960">
        <v>0</v>
      </c>
      <c r="G48" s="960">
        <v>0</v>
      </c>
      <c r="H48" s="960">
        <v>1574.67</v>
      </c>
      <c r="I48" s="961">
        <f>E48+F48+G48+H48</f>
        <v>1574.67</v>
      </c>
      <c r="J48" s="962">
        <f>I48*C48</f>
        <v>3149.34</v>
      </c>
      <c r="K48" s="146"/>
    </row>
    <row r="49" spans="1:11" s="8" customFormat="1" x14ac:dyDescent="0.2">
      <c r="A49" s="481"/>
      <c r="B49" s="482"/>
      <c r="C49" s="9"/>
      <c r="D49" s="493"/>
      <c r="E49" s="960"/>
      <c r="F49" s="975"/>
      <c r="G49" s="975"/>
      <c r="H49" s="960"/>
      <c r="I49" s="961"/>
      <c r="J49" s="962"/>
    </row>
    <row r="50" spans="1:11" s="8" customFormat="1" x14ac:dyDescent="0.2">
      <c r="A50" s="481" t="s">
        <v>28</v>
      </c>
      <c r="B50" s="37" t="s">
        <v>321</v>
      </c>
      <c r="C50" s="492">
        <v>1</v>
      </c>
      <c r="D50" s="32" t="s">
        <v>46</v>
      </c>
      <c r="E50" s="960">
        <v>0</v>
      </c>
      <c r="F50" s="960">
        <v>0</v>
      </c>
      <c r="G50" s="960">
        <v>0</v>
      </c>
      <c r="H50" s="960">
        <v>17321.34</v>
      </c>
      <c r="I50" s="961">
        <f>E50+F50+G50+H50</f>
        <v>17321.34</v>
      </c>
      <c r="J50" s="962">
        <f>I50*C50</f>
        <v>17321.34</v>
      </c>
      <c r="K50" s="146"/>
    </row>
    <row r="51" spans="1:11" s="8" customFormat="1" x14ac:dyDescent="0.2">
      <c r="A51" s="481"/>
      <c r="B51" s="37"/>
      <c r="C51" s="492"/>
      <c r="D51" s="493"/>
      <c r="E51" s="960"/>
      <c r="F51" s="975"/>
      <c r="G51" s="975"/>
      <c r="H51" s="960"/>
      <c r="I51" s="961"/>
      <c r="J51" s="962"/>
    </row>
    <row r="52" spans="1:11" s="8" customFormat="1" x14ac:dyDescent="0.2">
      <c r="A52" s="481"/>
      <c r="B52" s="38" t="s">
        <v>322</v>
      </c>
      <c r="C52" s="178"/>
      <c r="D52" s="32"/>
      <c r="E52" s="960"/>
      <c r="F52" s="975"/>
      <c r="G52" s="975"/>
      <c r="H52" s="960"/>
      <c r="I52" s="961"/>
      <c r="J52" s="962"/>
    </row>
    <row r="53" spans="1:11" s="8" customFormat="1" x14ac:dyDescent="0.2">
      <c r="A53" s="481"/>
      <c r="B53" s="38"/>
      <c r="C53" s="178"/>
      <c r="D53" s="32"/>
      <c r="E53" s="960"/>
      <c r="F53" s="975"/>
      <c r="G53" s="975"/>
      <c r="H53" s="960"/>
      <c r="I53" s="961"/>
      <c r="J53" s="962"/>
    </row>
    <row r="54" spans="1:11" s="8" customFormat="1" x14ac:dyDescent="0.2">
      <c r="A54" s="481" t="s">
        <v>40</v>
      </c>
      <c r="B54" s="37" t="s">
        <v>323</v>
      </c>
      <c r="C54" s="492">
        <v>31</v>
      </c>
      <c r="D54" s="32" t="s">
        <v>46</v>
      </c>
      <c r="E54" s="960">
        <v>0</v>
      </c>
      <c r="F54" s="960">
        <v>0</v>
      </c>
      <c r="G54" s="960">
        <v>0</v>
      </c>
      <c r="H54" s="960">
        <v>867.87</v>
      </c>
      <c r="I54" s="961">
        <f>E54+F54+G54+H54</f>
        <v>867.87</v>
      </c>
      <c r="J54" s="962">
        <f>I54*C54</f>
        <v>26903.97</v>
      </c>
      <c r="K54" s="146"/>
    </row>
    <row r="55" spans="1:11" s="8" customFormat="1" x14ac:dyDescent="0.2">
      <c r="A55" s="481"/>
      <c r="B55" s="37"/>
      <c r="C55" s="492"/>
      <c r="D55" s="32"/>
      <c r="E55" s="960"/>
      <c r="F55" s="975"/>
      <c r="G55" s="975"/>
      <c r="H55" s="960"/>
      <c r="I55" s="961"/>
      <c r="J55" s="962"/>
    </row>
    <row r="56" spans="1:11" s="8" customFormat="1" x14ac:dyDescent="0.2">
      <c r="A56" s="481" t="s">
        <v>42</v>
      </c>
      <c r="B56" s="37" t="s">
        <v>324</v>
      </c>
      <c r="C56" s="492">
        <v>16</v>
      </c>
      <c r="D56" s="32" t="s">
        <v>46</v>
      </c>
      <c r="E56" s="960">
        <v>0</v>
      </c>
      <c r="F56" s="960">
        <v>0</v>
      </c>
      <c r="G56" s="960">
        <v>0</v>
      </c>
      <c r="H56" s="960">
        <v>4069.45</v>
      </c>
      <c r="I56" s="961">
        <f>E56+F56+G56+H56</f>
        <v>4069.45</v>
      </c>
      <c r="J56" s="962">
        <f>I56*C56</f>
        <v>65111.199999999997</v>
      </c>
      <c r="K56" s="146"/>
    </row>
    <row r="57" spans="1:11" s="8" customFormat="1" x14ac:dyDescent="0.2">
      <c r="A57" s="481"/>
      <c r="B57" s="482"/>
      <c r="C57" s="9"/>
      <c r="D57" s="32"/>
      <c r="E57" s="960"/>
      <c r="F57" s="975"/>
      <c r="G57" s="975"/>
      <c r="H57" s="960"/>
      <c r="I57" s="961"/>
      <c r="J57" s="962"/>
    </row>
    <row r="58" spans="1:11" s="8" customFormat="1" x14ac:dyDescent="0.2">
      <c r="A58" s="481" t="s">
        <v>51</v>
      </c>
      <c r="B58" s="37" t="s">
        <v>325</v>
      </c>
      <c r="C58" s="492">
        <v>1</v>
      </c>
      <c r="D58" s="32" t="s">
        <v>46</v>
      </c>
      <c r="E58" s="960">
        <v>0</v>
      </c>
      <c r="F58" s="960">
        <v>0</v>
      </c>
      <c r="G58" s="960">
        <v>0</v>
      </c>
      <c r="H58" s="960">
        <v>1707.45</v>
      </c>
      <c r="I58" s="961">
        <f>E58+F58+G58+H58</f>
        <v>1707.45</v>
      </c>
      <c r="J58" s="962">
        <f>I58*C58</f>
        <v>1707.45</v>
      </c>
      <c r="K58" s="146"/>
    </row>
    <row r="59" spans="1:11" s="8" customFormat="1" x14ac:dyDescent="0.2">
      <c r="A59" s="481"/>
      <c r="B59" s="37"/>
      <c r="C59" s="492"/>
      <c r="D59" s="32"/>
      <c r="E59" s="960"/>
      <c r="F59" s="975"/>
      <c r="G59" s="975"/>
      <c r="H59" s="960"/>
      <c r="I59" s="961"/>
      <c r="J59" s="962"/>
    </row>
    <row r="60" spans="1:11" s="8" customFormat="1" x14ac:dyDescent="0.2">
      <c r="A60" s="481" t="s">
        <v>52</v>
      </c>
      <c r="B60" s="37" t="s">
        <v>326</v>
      </c>
      <c r="C60" s="492">
        <v>14</v>
      </c>
      <c r="D60" s="32" t="s">
        <v>46</v>
      </c>
      <c r="E60" s="960">
        <v>0</v>
      </c>
      <c r="F60" s="960">
        <v>0</v>
      </c>
      <c r="G60" s="960">
        <v>0</v>
      </c>
      <c r="H60" s="960">
        <v>556.13</v>
      </c>
      <c r="I60" s="961">
        <f>E60+F60+G60+H60</f>
        <v>556.13</v>
      </c>
      <c r="J60" s="962">
        <f>I60*C60</f>
        <v>7785.82</v>
      </c>
      <c r="K60" s="146"/>
    </row>
    <row r="61" spans="1:11" s="8" customFormat="1" x14ac:dyDescent="0.2">
      <c r="A61" s="481"/>
      <c r="B61" s="37"/>
      <c r="C61" s="492"/>
      <c r="D61" s="32"/>
      <c r="E61" s="960"/>
      <c r="F61" s="975"/>
      <c r="G61" s="975"/>
      <c r="H61" s="960"/>
      <c r="I61" s="961"/>
      <c r="J61" s="962"/>
    </row>
    <row r="62" spans="1:11" s="8" customFormat="1" x14ac:dyDescent="0.2">
      <c r="A62" s="481" t="s">
        <v>53</v>
      </c>
      <c r="B62" s="37" t="s">
        <v>327</v>
      </c>
      <c r="C62" s="492">
        <v>7</v>
      </c>
      <c r="D62" s="32" t="s">
        <v>46</v>
      </c>
      <c r="E62" s="960">
        <v>0</v>
      </c>
      <c r="F62" s="960">
        <v>0</v>
      </c>
      <c r="G62" s="960">
        <v>0</v>
      </c>
      <c r="H62" s="960">
        <v>562.38</v>
      </c>
      <c r="I62" s="961">
        <f>E62+F62+G62+H62</f>
        <v>562.38</v>
      </c>
      <c r="J62" s="962">
        <f>I62*C62</f>
        <v>3936.66</v>
      </c>
      <c r="K62" s="146"/>
    </row>
    <row r="63" spans="1:11" s="8" customFormat="1" x14ac:dyDescent="0.2">
      <c r="A63" s="481"/>
      <c r="B63" s="37"/>
      <c r="C63" s="492"/>
      <c r="D63" s="32"/>
      <c r="E63" s="960"/>
      <c r="F63" s="975"/>
      <c r="G63" s="975"/>
      <c r="H63" s="960"/>
      <c r="I63" s="961"/>
      <c r="J63" s="962"/>
    </row>
    <row r="64" spans="1:11" s="8" customFormat="1" x14ac:dyDescent="0.2">
      <c r="A64" s="481" t="s">
        <v>173</v>
      </c>
      <c r="B64" s="37" t="s">
        <v>328</v>
      </c>
      <c r="C64" s="492">
        <v>16</v>
      </c>
      <c r="D64" s="32" t="s">
        <v>46</v>
      </c>
      <c r="E64" s="960">
        <v>0</v>
      </c>
      <c r="F64" s="960">
        <v>0</v>
      </c>
      <c r="G64" s="960">
        <v>0</v>
      </c>
      <c r="H64" s="960">
        <v>2531.29</v>
      </c>
      <c r="I64" s="961">
        <f>E64+F64+G64+H64</f>
        <v>2531.29</v>
      </c>
      <c r="J64" s="962">
        <f>I64*C64</f>
        <v>40500.639999999999</v>
      </c>
      <c r="K64" s="146"/>
    </row>
    <row r="65" spans="1:11" s="8" customFormat="1" x14ac:dyDescent="0.2">
      <c r="A65" s="481"/>
      <c r="B65" s="37"/>
      <c r="C65" s="492"/>
      <c r="D65" s="493"/>
      <c r="E65" s="960"/>
      <c r="F65" s="975"/>
      <c r="G65" s="975"/>
      <c r="H65" s="960"/>
      <c r="I65" s="961"/>
      <c r="J65" s="962"/>
    </row>
    <row r="66" spans="1:11" s="8" customFormat="1" x14ac:dyDescent="0.2">
      <c r="A66" s="481"/>
      <c r="B66" s="37"/>
      <c r="C66" s="492"/>
      <c r="D66" s="493"/>
      <c r="E66" s="960"/>
      <c r="F66" s="975"/>
      <c r="G66" s="975"/>
      <c r="H66" s="960"/>
      <c r="I66" s="961"/>
      <c r="J66" s="962"/>
    </row>
    <row r="67" spans="1:11" s="8" customFormat="1" x14ac:dyDescent="0.2">
      <c r="A67" s="481"/>
      <c r="B67" s="37"/>
      <c r="C67" s="492"/>
      <c r="D67" s="493"/>
      <c r="E67" s="960"/>
      <c r="F67" s="975"/>
      <c r="G67" s="975"/>
      <c r="H67" s="960"/>
      <c r="I67" s="961"/>
      <c r="J67" s="962"/>
    </row>
    <row r="68" spans="1:11" s="8" customFormat="1" x14ac:dyDescent="0.2">
      <c r="A68" s="481"/>
      <c r="B68" s="37"/>
      <c r="C68" s="492"/>
      <c r="D68" s="493"/>
      <c r="E68" s="960"/>
      <c r="F68" s="975"/>
      <c r="G68" s="975"/>
      <c r="H68" s="960"/>
      <c r="I68" s="961"/>
      <c r="J68" s="962"/>
    </row>
    <row r="69" spans="1:11" s="8" customFormat="1" x14ac:dyDescent="0.2">
      <c r="A69" s="481"/>
      <c r="B69" s="37"/>
      <c r="C69" s="492"/>
      <c r="D69" s="493"/>
      <c r="E69" s="960"/>
      <c r="F69" s="975"/>
      <c r="G69" s="975"/>
      <c r="H69" s="960"/>
      <c r="I69" s="961"/>
      <c r="J69" s="962"/>
    </row>
    <row r="70" spans="1:11" s="8" customFormat="1" x14ac:dyDescent="0.2">
      <c r="A70" s="481"/>
      <c r="B70" s="37"/>
      <c r="C70" s="492"/>
      <c r="D70" s="493"/>
      <c r="E70" s="960"/>
      <c r="F70" s="975"/>
      <c r="G70" s="975"/>
      <c r="H70" s="960"/>
      <c r="I70" s="961"/>
      <c r="J70" s="962"/>
    </row>
    <row r="71" spans="1:11" s="8" customFormat="1" ht="15" customHeight="1" x14ac:dyDescent="0.2">
      <c r="A71" s="481"/>
      <c r="B71" s="37"/>
      <c r="C71" s="492"/>
      <c r="D71" s="493"/>
      <c r="E71" s="960"/>
      <c r="F71" s="975"/>
      <c r="G71" s="975"/>
      <c r="H71" s="960"/>
      <c r="I71" s="961"/>
      <c r="J71" s="962"/>
    </row>
    <row r="72" spans="1:11" s="8" customFormat="1" ht="15.75" thickBot="1" x14ac:dyDescent="0.25">
      <c r="A72" s="485"/>
      <c r="B72" s="486" t="s">
        <v>31</v>
      </c>
      <c r="C72" s="487"/>
      <c r="D72" s="487"/>
      <c r="E72" s="967"/>
      <c r="F72" s="967"/>
      <c r="G72" s="967"/>
      <c r="H72" s="966"/>
      <c r="I72" s="968"/>
      <c r="J72" s="968">
        <f>SUM(J38:J68)</f>
        <v>282579.46999999997</v>
      </c>
    </row>
    <row r="73" spans="1:11" s="8" customFormat="1" ht="15" thickTop="1" x14ac:dyDescent="0.2">
      <c r="A73" s="481"/>
      <c r="B73" s="37"/>
      <c r="C73" s="492"/>
      <c r="D73" s="493"/>
      <c r="E73" s="960"/>
      <c r="F73" s="975"/>
      <c r="G73" s="975"/>
      <c r="H73" s="960"/>
      <c r="I73" s="961"/>
      <c r="J73" s="962"/>
    </row>
    <row r="74" spans="1:11" s="8" customFormat="1" ht="15" x14ac:dyDescent="0.2">
      <c r="A74" s="481"/>
      <c r="B74" s="95" t="s">
        <v>329</v>
      </c>
      <c r="C74" s="492"/>
      <c r="D74" s="493"/>
      <c r="E74" s="960"/>
      <c r="F74" s="975"/>
      <c r="G74" s="975"/>
      <c r="H74" s="960"/>
      <c r="I74" s="961"/>
      <c r="J74" s="962"/>
    </row>
    <row r="75" spans="1:11" s="8" customFormat="1" x14ac:dyDescent="0.2">
      <c r="A75" s="481"/>
      <c r="B75" s="37"/>
      <c r="C75" s="492"/>
      <c r="D75" s="493"/>
      <c r="E75" s="960"/>
      <c r="F75" s="975"/>
      <c r="G75" s="975"/>
      <c r="H75" s="960"/>
      <c r="I75" s="961"/>
      <c r="J75" s="962"/>
    </row>
    <row r="76" spans="1:11" s="8" customFormat="1" x14ac:dyDescent="0.2">
      <c r="A76" s="481"/>
      <c r="B76" s="38" t="s">
        <v>330</v>
      </c>
      <c r="C76" s="492"/>
      <c r="D76" s="493"/>
      <c r="E76" s="960"/>
      <c r="F76" s="975"/>
      <c r="G76" s="975"/>
      <c r="H76" s="960"/>
      <c r="I76" s="961"/>
      <c r="J76" s="962"/>
    </row>
    <row r="77" spans="1:11" s="8" customFormat="1" x14ac:dyDescent="0.2">
      <c r="A77" s="481"/>
      <c r="B77" s="37"/>
      <c r="C77" s="492"/>
      <c r="D77" s="493"/>
      <c r="E77" s="960"/>
      <c r="F77" s="975"/>
      <c r="G77" s="975"/>
      <c r="H77" s="960"/>
      <c r="I77" s="961"/>
      <c r="J77" s="962"/>
    </row>
    <row r="78" spans="1:11" s="8" customFormat="1" x14ac:dyDescent="0.2">
      <c r="A78" s="494" t="s">
        <v>11</v>
      </c>
      <c r="B78" s="407" t="s">
        <v>331</v>
      </c>
      <c r="C78" s="178">
        <v>16</v>
      </c>
      <c r="D78" s="32" t="s">
        <v>46</v>
      </c>
      <c r="E78" s="960">
        <v>0</v>
      </c>
      <c r="F78" s="960">
        <v>0</v>
      </c>
      <c r="G78" s="960">
        <v>0</v>
      </c>
      <c r="H78" s="960">
        <v>650.9</v>
      </c>
      <c r="I78" s="961">
        <f>E78+F78+G78+H78</f>
        <v>650.9</v>
      </c>
      <c r="J78" s="962">
        <f>I78*C78</f>
        <v>10414.4</v>
      </c>
      <c r="K78" s="146"/>
    </row>
    <row r="79" spans="1:11" s="8" customFormat="1" x14ac:dyDescent="0.2">
      <c r="A79" s="494"/>
      <c r="B79" s="407"/>
      <c r="C79" s="178"/>
      <c r="D79" s="32"/>
      <c r="E79" s="960"/>
      <c r="F79" s="975"/>
      <c r="G79" s="975"/>
      <c r="H79" s="960"/>
      <c r="I79" s="961"/>
      <c r="J79" s="962"/>
    </row>
    <row r="80" spans="1:11" s="8" customFormat="1" x14ac:dyDescent="0.2">
      <c r="A80" s="494" t="s">
        <v>12</v>
      </c>
      <c r="B80" s="407" t="s">
        <v>332</v>
      </c>
      <c r="C80" s="178">
        <v>2</v>
      </c>
      <c r="D80" s="32" t="s">
        <v>46</v>
      </c>
      <c r="E80" s="960">
        <v>0</v>
      </c>
      <c r="F80" s="960">
        <v>0</v>
      </c>
      <c r="G80" s="960">
        <v>0</v>
      </c>
      <c r="H80" s="960">
        <v>433.94</v>
      </c>
      <c r="I80" s="961">
        <f>E80+F80+G80+H80</f>
        <v>433.94</v>
      </c>
      <c r="J80" s="962">
        <f>I80*C80</f>
        <v>867.88</v>
      </c>
      <c r="K80" s="146"/>
    </row>
    <row r="81" spans="1:11" s="8" customFormat="1" x14ac:dyDescent="0.2">
      <c r="A81" s="494"/>
      <c r="B81" s="495"/>
      <c r="C81" s="11"/>
      <c r="D81" s="33"/>
      <c r="E81" s="960"/>
      <c r="F81" s="975"/>
      <c r="G81" s="975"/>
      <c r="H81" s="960"/>
      <c r="I81" s="961"/>
      <c r="J81" s="962"/>
    </row>
    <row r="82" spans="1:11" s="8" customFormat="1" x14ac:dyDescent="0.2">
      <c r="A82" s="494"/>
      <c r="B82" s="484" t="s">
        <v>333</v>
      </c>
      <c r="C82" s="178"/>
      <c r="D82" s="32"/>
      <c r="E82" s="960"/>
      <c r="F82" s="975"/>
      <c r="G82" s="975"/>
      <c r="H82" s="960"/>
      <c r="I82" s="961"/>
      <c r="J82" s="962"/>
    </row>
    <row r="83" spans="1:11" s="8" customFormat="1" x14ac:dyDescent="0.2">
      <c r="A83" s="494"/>
      <c r="B83" s="407"/>
      <c r="C83" s="178"/>
      <c r="D83" s="32"/>
      <c r="E83" s="960"/>
      <c r="F83" s="975"/>
      <c r="G83" s="975"/>
      <c r="H83" s="960"/>
      <c r="I83" s="961"/>
      <c r="J83" s="962"/>
    </row>
    <row r="84" spans="1:11" s="8" customFormat="1" x14ac:dyDescent="0.2">
      <c r="A84" s="494" t="s">
        <v>13</v>
      </c>
      <c r="B84" s="407" t="s">
        <v>334</v>
      </c>
      <c r="C84" s="178">
        <v>37</v>
      </c>
      <c r="D84" s="32" t="s">
        <v>46</v>
      </c>
      <c r="E84" s="960">
        <v>0</v>
      </c>
      <c r="F84" s="960">
        <v>0</v>
      </c>
      <c r="G84" s="960">
        <v>0</v>
      </c>
      <c r="H84" s="960">
        <v>506.26</v>
      </c>
      <c r="I84" s="961">
        <f>E84+F84+G84+H84</f>
        <v>506.26</v>
      </c>
      <c r="J84" s="962">
        <f>I84*C84</f>
        <v>18731.62</v>
      </c>
      <c r="K84" s="146"/>
    </row>
    <row r="85" spans="1:11" s="8" customFormat="1" x14ac:dyDescent="0.2">
      <c r="A85" s="494"/>
      <c r="B85" s="496"/>
      <c r="C85" s="10"/>
      <c r="D85" s="20"/>
      <c r="E85" s="975"/>
      <c r="F85" s="975"/>
      <c r="G85" s="975"/>
      <c r="H85" s="960"/>
      <c r="I85" s="961"/>
      <c r="J85" s="962"/>
    </row>
    <row r="86" spans="1:11" s="8" customFormat="1" ht="15" x14ac:dyDescent="0.2">
      <c r="A86" s="494"/>
      <c r="B86" s="497" t="s">
        <v>335</v>
      </c>
      <c r="C86" s="178"/>
      <c r="D86" s="498"/>
      <c r="E86" s="975"/>
      <c r="F86" s="975"/>
      <c r="G86" s="975"/>
      <c r="H86" s="960"/>
      <c r="I86" s="961"/>
      <c r="J86" s="962"/>
    </row>
    <row r="87" spans="1:11" s="8" customFormat="1" x14ac:dyDescent="0.2">
      <c r="A87" s="494"/>
      <c r="B87" s="496"/>
      <c r="C87" s="11"/>
      <c r="D87" s="20"/>
      <c r="E87" s="975"/>
      <c r="F87" s="975"/>
      <c r="G87" s="975"/>
      <c r="H87" s="960"/>
      <c r="I87" s="961"/>
      <c r="J87" s="962"/>
    </row>
    <row r="88" spans="1:11" s="8" customFormat="1" x14ac:dyDescent="0.2">
      <c r="A88" s="494" t="s">
        <v>14</v>
      </c>
      <c r="B88" s="407" t="s">
        <v>336</v>
      </c>
      <c r="C88" s="178">
        <v>1</v>
      </c>
      <c r="D88" s="498" t="s">
        <v>46</v>
      </c>
      <c r="E88" s="960">
        <v>0</v>
      </c>
      <c r="F88" s="960">
        <v>0</v>
      </c>
      <c r="G88" s="960">
        <v>0</v>
      </c>
      <c r="H88" s="960">
        <v>3068.1</v>
      </c>
      <c r="I88" s="961">
        <f>E88+F88+G88+H88</f>
        <v>3068.1</v>
      </c>
      <c r="J88" s="962">
        <f>I88*C88</f>
        <v>3068.1</v>
      </c>
      <c r="K88" s="146"/>
    </row>
    <row r="89" spans="1:11" s="8" customFormat="1" x14ac:dyDescent="0.2">
      <c r="A89" s="494"/>
      <c r="B89" s="407"/>
      <c r="C89" s="261"/>
      <c r="D89" s="20"/>
      <c r="E89" s="975"/>
      <c r="F89" s="975"/>
      <c r="G89" s="975"/>
      <c r="H89" s="960"/>
      <c r="I89" s="961"/>
      <c r="J89" s="962"/>
    </row>
    <row r="90" spans="1:11" s="8" customFormat="1" x14ac:dyDescent="0.2">
      <c r="A90" s="499" t="s">
        <v>15</v>
      </c>
      <c r="B90" s="64" t="s">
        <v>1124</v>
      </c>
      <c r="C90" s="11">
        <v>1</v>
      </c>
      <c r="D90" s="498" t="s">
        <v>46</v>
      </c>
      <c r="E90" s="960">
        <v>0</v>
      </c>
      <c r="F90" s="960">
        <v>0</v>
      </c>
      <c r="G90" s="960">
        <v>0</v>
      </c>
      <c r="H90" s="960">
        <v>4042.9</v>
      </c>
      <c r="I90" s="961">
        <f>E90+F90+G90+H90</f>
        <v>4042.9</v>
      </c>
      <c r="J90" s="962">
        <f>I90*C90</f>
        <v>4042.9</v>
      </c>
      <c r="K90" s="146"/>
    </row>
    <row r="91" spans="1:11" s="8" customFormat="1" x14ac:dyDescent="0.2">
      <c r="A91" s="499"/>
      <c r="B91" s="64"/>
      <c r="C91" s="11"/>
      <c r="D91" s="498"/>
      <c r="E91" s="1047"/>
      <c r="F91" s="1047"/>
      <c r="G91" s="1047"/>
      <c r="H91" s="1046"/>
      <c r="I91" s="1048"/>
      <c r="J91" s="1062"/>
    </row>
    <row r="92" spans="1:11" s="8" customFormat="1" x14ac:dyDescent="0.2">
      <c r="A92" s="499" t="s">
        <v>28</v>
      </c>
      <c r="B92" s="64" t="s">
        <v>1125</v>
      </c>
      <c r="C92" s="11">
        <v>1</v>
      </c>
      <c r="D92" s="498" t="s">
        <v>46</v>
      </c>
      <c r="E92" s="960">
        <v>0</v>
      </c>
      <c r="F92" s="960">
        <v>0</v>
      </c>
      <c r="G92" s="960">
        <v>0</v>
      </c>
      <c r="H92" s="960">
        <v>6062.78</v>
      </c>
      <c r="I92" s="961">
        <f>E92+F92+G92+H92</f>
        <v>6062.78</v>
      </c>
      <c r="J92" s="962">
        <f>I92*C92</f>
        <v>6062.78</v>
      </c>
      <c r="K92" s="146"/>
    </row>
    <row r="93" spans="1:11" s="8" customFormat="1" x14ac:dyDescent="0.2">
      <c r="A93" s="499"/>
      <c r="B93" s="64"/>
      <c r="C93" s="11"/>
      <c r="D93" s="498"/>
      <c r="E93" s="1047"/>
      <c r="F93" s="1047"/>
      <c r="G93" s="1047"/>
      <c r="H93" s="1046"/>
      <c r="I93" s="1048"/>
      <c r="J93" s="1062"/>
    </row>
    <row r="94" spans="1:11" s="8" customFormat="1" x14ac:dyDescent="0.2">
      <c r="A94" s="494" t="s">
        <v>40</v>
      </c>
      <c r="B94" s="407" t="s">
        <v>337</v>
      </c>
      <c r="C94" s="178">
        <v>2</v>
      </c>
      <c r="D94" s="498" t="s">
        <v>46</v>
      </c>
      <c r="E94" s="960">
        <v>0</v>
      </c>
      <c r="F94" s="960">
        <v>0</v>
      </c>
      <c r="G94" s="960">
        <v>0</v>
      </c>
      <c r="H94" s="960">
        <v>6134.64</v>
      </c>
      <c r="I94" s="961">
        <f>E94+F94+G94+H94</f>
        <v>6134.64</v>
      </c>
      <c r="J94" s="962">
        <f>I94*C94</f>
        <v>12269.28</v>
      </c>
      <c r="K94" s="146"/>
    </row>
    <row r="95" spans="1:11" s="8" customFormat="1" x14ac:dyDescent="0.2">
      <c r="A95" s="494"/>
      <c r="B95" s="496"/>
      <c r="C95" s="11"/>
      <c r="D95" s="20"/>
      <c r="E95" s="975"/>
      <c r="F95" s="975"/>
      <c r="G95" s="975"/>
      <c r="H95" s="960"/>
      <c r="I95" s="961"/>
      <c r="J95" s="962"/>
    </row>
    <row r="96" spans="1:11" s="8" customFormat="1" x14ac:dyDescent="0.2">
      <c r="A96" s="494" t="s">
        <v>42</v>
      </c>
      <c r="B96" s="407" t="s">
        <v>338</v>
      </c>
      <c r="C96" s="178">
        <v>1</v>
      </c>
      <c r="D96" s="498" t="s">
        <v>46</v>
      </c>
      <c r="E96" s="960">
        <v>0</v>
      </c>
      <c r="F96" s="960">
        <v>0</v>
      </c>
      <c r="G96" s="960">
        <v>0</v>
      </c>
      <c r="H96" s="960">
        <v>9202.74</v>
      </c>
      <c r="I96" s="961">
        <f>E96+F96+G96+H96</f>
        <v>9202.74</v>
      </c>
      <c r="J96" s="962">
        <f>I96*C96</f>
        <v>9202.74</v>
      </c>
      <c r="K96" s="146"/>
    </row>
    <row r="97" spans="1:11" s="8" customFormat="1" x14ac:dyDescent="0.2">
      <c r="A97" s="494"/>
      <c r="B97" s="407"/>
      <c r="C97" s="261"/>
      <c r="D97" s="20"/>
      <c r="E97" s="975"/>
      <c r="F97" s="975"/>
      <c r="G97" s="975"/>
      <c r="H97" s="960"/>
      <c r="I97" s="961"/>
      <c r="J97" s="962"/>
    </row>
    <row r="98" spans="1:11" s="8" customFormat="1" x14ac:dyDescent="0.2">
      <c r="A98" s="494" t="s">
        <v>51</v>
      </c>
      <c r="B98" s="508" t="s">
        <v>339</v>
      </c>
      <c r="C98" s="178">
        <v>1</v>
      </c>
      <c r="D98" s="498" t="s">
        <v>46</v>
      </c>
      <c r="E98" s="960">
        <v>0</v>
      </c>
      <c r="F98" s="960">
        <v>0</v>
      </c>
      <c r="G98" s="960">
        <v>0</v>
      </c>
      <c r="H98" s="960">
        <v>4511.55</v>
      </c>
      <c r="I98" s="961">
        <f>E98+F98+G98+H98</f>
        <v>4511.55</v>
      </c>
      <c r="J98" s="962">
        <f>I98*C98</f>
        <v>4511.55</v>
      </c>
      <c r="K98" s="146"/>
    </row>
    <row r="99" spans="1:11" s="8" customFormat="1" x14ac:dyDescent="0.2">
      <c r="A99" s="494"/>
      <c r="B99" s="407"/>
      <c r="C99" s="261"/>
      <c r="D99" s="20"/>
      <c r="E99" s="975"/>
      <c r="F99" s="975"/>
      <c r="G99" s="975"/>
      <c r="H99" s="960"/>
      <c r="I99" s="961"/>
      <c r="J99" s="962"/>
    </row>
    <row r="100" spans="1:11" s="8" customFormat="1" x14ac:dyDescent="0.2">
      <c r="A100" s="494" t="s">
        <v>52</v>
      </c>
      <c r="B100" s="407" t="s">
        <v>340</v>
      </c>
      <c r="C100" s="178">
        <v>16</v>
      </c>
      <c r="D100" s="32" t="s">
        <v>46</v>
      </c>
      <c r="E100" s="960">
        <v>0</v>
      </c>
      <c r="F100" s="960">
        <v>0</v>
      </c>
      <c r="G100" s="960">
        <v>0</v>
      </c>
      <c r="H100" s="960">
        <v>1591.1</v>
      </c>
      <c r="I100" s="961">
        <f>E100+F100+G100+H100</f>
        <v>1591.1</v>
      </c>
      <c r="J100" s="962">
        <f>I100*C100</f>
        <v>25457.599999999999</v>
      </c>
      <c r="K100" s="146"/>
    </row>
    <row r="101" spans="1:11" s="8" customFormat="1" x14ac:dyDescent="0.2">
      <c r="A101" s="481"/>
      <c r="B101" s="37"/>
      <c r="C101" s="492"/>
      <c r="D101" s="493"/>
      <c r="E101" s="960"/>
      <c r="F101" s="975"/>
      <c r="G101" s="975"/>
      <c r="H101" s="960"/>
      <c r="I101" s="961"/>
      <c r="J101" s="962"/>
    </row>
    <row r="102" spans="1:11" s="8" customFormat="1" x14ac:dyDescent="0.2">
      <c r="A102" s="481"/>
      <c r="B102" s="37"/>
      <c r="C102" s="492"/>
      <c r="D102" s="493"/>
      <c r="E102" s="960"/>
      <c r="F102" s="975"/>
      <c r="G102" s="975"/>
      <c r="H102" s="960"/>
      <c r="I102" s="961"/>
      <c r="J102" s="962"/>
    </row>
    <row r="103" spans="1:11" s="8" customFormat="1" x14ac:dyDescent="0.2">
      <c r="A103" s="481"/>
      <c r="B103" s="37"/>
      <c r="C103" s="492"/>
      <c r="D103" s="493"/>
      <c r="E103" s="960"/>
      <c r="F103" s="975"/>
      <c r="G103" s="975"/>
      <c r="H103" s="960"/>
      <c r="I103" s="961"/>
      <c r="J103" s="962"/>
    </row>
    <row r="104" spans="1:11" s="8" customFormat="1" x14ac:dyDescent="0.2">
      <c r="A104" s="481"/>
      <c r="B104" s="37"/>
      <c r="C104" s="492"/>
      <c r="D104" s="493"/>
      <c r="E104" s="960"/>
      <c r="F104" s="975"/>
      <c r="G104" s="975"/>
      <c r="H104" s="960"/>
      <c r="I104" s="961"/>
      <c r="J104" s="962"/>
    </row>
    <row r="105" spans="1:11" s="8" customFormat="1" x14ac:dyDescent="0.2">
      <c r="A105" s="481"/>
      <c r="B105" s="37"/>
      <c r="C105" s="492"/>
      <c r="D105" s="493"/>
      <c r="E105" s="960"/>
      <c r="F105" s="975"/>
      <c r="G105" s="975"/>
      <c r="H105" s="960"/>
      <c r="I105" s="961"/>
      <c r="J105" s="962"/>
    </row>
    <row r="106" spans="1:11" s="8" customFormat="1" x14ac:dyDescent="0.2">
      <c r="A106" s="481"/>
      <c r="B106" s="37"/>
      <c r="C106" s="492"/>
      <c r="D106" s="493"/>
      <c r="E106" s="960"/>
      <c r="F106" s="975"/>
      <c r="G106" s="975"/>
      <c r="H106" s="960"/>
      <c r="I106" s="961"/>
      <c r="J106" s="962"/>
    </row>
    <row r="107" spans="1:11" s="8" customFormat="1" x14ac:dyDescent="0.2">
      <c r="A107" s="481"/>
      <c r="B107" s="37"/>
      <c r="C107" s="492"/>
      <c r="D107" s="493"/>
      <c r="E107" s="960"/>
      <c r="F107" s="975"/>
      <c r="G107" s="975"/>
      <c r="H107" s="960"/>
      <c r="I107" s="961"/>
      <c r="J107" s="962"/>
    </row>
    <row r="108" spans="1:11" s="8" customFormat="1" x14ac:dyDescent="0.2">
      <c r="A108" s="481"/>
      <c r="B108" s="37"/>
      <c r="C108" s="492"/>
      <c r="D108" s="493"/>
      <c r="E108" s="960"/>
      <c r="F108" s="975"/>
      <c r="G108" s="975"/>
      <c r="H108" s="960"/>
      <c r="I108" s="961"/>
      <c r="J108" s="962"/>
    </row>
    <row r="109" spans="1:11" s="8" customFormat="1" x14ac:dyDescent="0.2">
      <c r="A109" s="481"/>
      <c r="B109" s="37"/>
      <c r="C109" s="492"/>
      <c r="D109" s="493"/>
      <c r="E109" s="960"/>
      <c r="F109" s="975"/>
      <c r="G109" s="975"/>
      <c r="H109" s="960"/>
      <c r="I109" s="961"/>
      <c r="J109" s="962"/>
    </row>
    <row r="110" spans="1:11" s="8" customFormat="1" x14ac:dyDescent="0.2">
      <c r="A110" s="481"/>
      <c r="B110" s="37"/>
      <c r="C110" s="492"/>
      <c r="D110" s="493"/>
      <c r="E110" s="960"/>
      <c r="F110" s="975"/>
      <c r="G110" s="975"/>
      <c r="H110" s="960"/>
      <c r="I110" s="961"/>
      <c r="J110" s="962"/>
    </row>
    <row r="111" spans="1:11" s="8" customFormat="1" ht="16.5" customHeight="1" x14ac:dyDescent="0.2">
      <c r="A111" s="481"/>
      <c r="B111" s="37"/>
      <c r="C111" s="492"/>
      <c r="D111" s="493"/>
      <c r="E111" s="960"/>
      <c r="F111" s="975"/>
      <c r="G111" s="975"/>
      <c r="H111" s="960"/>
      <c r="I111" s="961"/>
      <c r="J111" s="962"/>
    </row>
    <row r="112" spans="1:11" s="8" customFormat="1" ht="15.75" thickBot="1" x14ac:dyDescent="0.25">
      <c r="A112" s="485"/>
      <c r="B112" s="486" t="s">
        <v>31</v>
      </c>
      <c r="C112" s="487"/>
      <c r="D112" s="487"/>
      <c r="E112" s="967"/>
      <c r="F112" s="967"/>
      <c r="G112" s="967"/>
      <c r="H112" s="966"/>
      <c r="I112" s="968"/>
      <c r="J112" s="968">
        <f>SUM(J75:J109)</f>
        <v>94628.85</v>
      </c>
    </row>
    <row r="113" spans="1:10" ht="15" thickTop="1" x14ac:dyDescent="0.2">
      <c r="A113" s="98"/>
      <c r="B113" s="19"/>
      <c r="C113" s="10"/>
      <c r="D113" s="20"/>
      <c r="E113" s="975"/>
      <c r="F113" s="975"/>
      <c r="G113" s="975"/>
      <c r="H113" s="960"/>
      <c r="I113" s="961"/>
      <c r="J113" s="962"/>
    </row>
    <row r="114" spans="1:10" x14ac:dyDescent="0.2">
      <c r="A114" s="99"/>
      <c r="B114" s="21" t="s">
        <v>48</v>
      </c>
      <c r="C114" s="10"/>
      <c r="D114" s="20"/>
      <c r="E114" s="975"/>
      <c r="F114" s="975"/>
      <c r="G114" s="975"/>
      <c r="H114" s="960"/>
      <c r="I114" s="961"/>
      <c r="J114" s="962"/>
    </row>
    <row r="115" spans="1:10" x14ac:dyDescent="0.2">
      <c r="A115" s="99"/>
      <c r="B115" s="21"/>
      <c r="C115" s="10"/>
      <c r="D115" s="20"/>
      <c r="E115" s="975"/>
      <c r="F115" s="975"/>
      <c r="G115" s="975"/>
      <c r="H115" s="960"/>
      <c r="I115" s="961"/>
      <c r="J115" s="962"/>
    </row>
    <row r="116" spans="1:10" ht="99.75" x14ac:dyDescent="0.2">
      <c r="A116" s="99"/>
      <c r="B116" s="22" t="s">
        <v>49</v>
      </c>
      <c r="C116" s="10"/>
      <c r="D116" s="20"/>
      <c r="E116" s="975"/>
      <c r="F116" s="975"/>
      <c r="G116" s="975"/>
      <c r="H116" s="960"/>
      <c r="I116" s="961"/>
      <c r="J116" s="962"/>
    </row>
    <row r="117" spans="1:10" x14ac:dyDescent="0.2">
      <c r="A117" s="100"/>
      <c r="B117" s="23"/>
      <c r="C117" s="9"/>
      <c r="D117" s="20"/>
      <c r="E117" s="975"/>
      <c r="F117" s="975"/>
      <c r="G117" s="975"/>
      <c r="H117" s="960"/>
      <c r="I117" s="961"/>
      <c r="J117" s="962"/>
    </row>
    <row r="118" spans="1:10" x14ac:dyDescent="0.2">
      <c r="A118" s="100" t="s">
        <v>11</v>
      </c>
      <c r="B118" s="500" t="s">
        <v>50</v>
      </c>
      <c r="C118" s="9"/>
      <c r="D118" s="20" t="s">
        <v>2</v>
      </c>
      <c r="E118" s="975"/>
      <c r="F118" s="975"/>
      <c r="G118" s="975"/>
      <c r="H118" s="960"/>
      <c r="I118" s="961"/>
      <c r="J118" s="962"/>
    </row>
    <row r="119" spans="1:10" x14ac:dyDescent="0.2">
      <c r="A119" s="100"/>
      <c r="B119" s="24"/>
      <c r="C119" s="9"/>
      <c r="D119" s="20"/>
      <c r="E119" s="975"/>
      <c r="F119" s="975"/>
      <c r="G119" s="975"/>
      <c r="H119" s="960"/>
      <c r="I119" s="961"/>
      <c r="J119" s="962"/>
    </row>
    <row r="120" spans="1:10" x14ac:dyDescent="0.2">
      <c r="A120" s="100" t="s">
        <v>12</v>
      </c>
      <c r="B120" s="500" t="s">
        <v>50</v>
      </c>
      <c r="C120" s="9"/>
      <c r="D120" s="20" t="s">
        <v>2</v>
      </c>
      <c r="E120" s="975"/>
      <c r="F120" s="975"/>
      <c r="G120" s="975"/>
      <c r="H120" s="960"/>
      <c r="I120" s="961"/>
      <c r="J120" s="962"/>
    </row>
    <row r="121" spans="1:10" x14ac:dyDescent="0.2">
      <c r="A121" s="100"/>
      <c r="B121" s="24"/>
      <c r="C121" s="9"/>
      <c r="D121" s="20"/>
      <c r="E121" s="975"/>
      <c r="F121" s="975"/>
      <c r="G121" s="975"/>
      <c r="H121" s="960"/>
      <c r="I121" s="961"/>
      <c r="J121" s="962"/>
    </row>
    <row r="122" spans="1:10" x14ac:dyDescent="0.2">
      <c r="A122" s="100" t="s">
        <v>13</v>
      </c>
      <c r="B122" s="500" t="s">
        <v>50</v>
      </c>
      <c r="C122" s="9"/>
      <c r="D122" s="20" t="s">
        <v>2</v>
      </c>
      <c r="E122" s="975"/>
      <c r="F122" s="975"/>
      <c r="G122" s="975"/>
      <c r="H122" s="960"/>
      <c r="I122" s="961"/>
      <c r="J122" s="962"/>
    </row>
    <row r="123" spans="1:10" x14ac:dyDescent="0.2">
      <c r="A123" s="100"/>
      <c r="B123" s="23"/>
      <c r="C123" s="9"/>
      <c r="D123" s="20"/>
      <c r="E123" s="975"/>
      <c r="F123" s="975"/>
      <c r="G123" s="975"/>
      <c r="H123" s="960"/>
      <c r="I123" s="961"/>
      <c r="J123" s="962"/>
    </row>
    <row r="124" spans="1:10" x14ac:dyDescent="0.2">
      <c r="A124" s="100" t="s">
        <v>14</v>
      </c>
      <c r="B124" s="500" t="s">
        <v>50</v>
      </c>
      <c r="C124" s="9"/>
      <c r="D124" s="20" t="s">
        <v>2</v>
      </c>
      <c r="E124" s="975"/>
      <c r="F124" s="975"/>
      <c r="G124" s="975"/>
      <c r="H124" s="960"/>
      <c r="I124" s="961"/>
      <c r="J124" s="962"/>
    </row>
    <row r="125" spans="1:10" x14ac:dyDescent="0.2">
      <c r="A125" s="100"/>
      <c r="B125" s="24"/>
      <c r="C125" s="9"/>
      <c r="D125" s="20"/>
      <c r="E125" s="975"/>
      <c r="F125" s="975"/>
      <c r="G125" s="975"/>
      <c r="H125" s="960"/>
      <c r="I125" s="961"/>
      <c r="J125" s="962"/>
    </row>
    <row r="126" spans="1:10" x14ac:dyDescent="0.2">
      <c r="A126" s="100" t="s">
        <v>15</v>
      </c>
      <c r="B126" s="500" t="s">
        <v>50</v>
      </c>
      <c r="C126" s="9"/>
      <c r="D126" s="20" t="s">
        <v>2</v>
      </c>
      <c r="E126" s="975"/>
      <c r="F126" s="975"/>
      <c r="G126" s="975"/>
      <c r="H126" s="960"/>
      <c r="I126" s="961"/>
      <c r="J126" s="962"/>
    </row>
    <row r="127" spans="1:10" x14ac:dyDescent="0.2">
      <c r="A127" s="100"/>
      <c r="B127" s="24"/>
      <c r="C127" s="9"/>
      <c r="D127" s="20"/>
      <c r="E127" s="975"/>
      <c r="F127" s="975"/>
      <c r="G127" s="975"/>
      <c r="H127" s="960"/>
      <c r="I127" s="961"/>
      <c r="J127" s="962"/>
    </row>
    <row r="128" spans="1:10" x14ac:dyDescent="0.2">
      <c r="A128" s="100" t="s">
        <v>28</v>
      </c>
      <c r="B128" s="500" t="s">
        <v>50</v>
      </c>
      <c r="C128" s="9" t="s">
        <v>341</v>
      </c>
      <c r="D128" s="20" t="s">
        <v>2</v>
      </c>
      <c r="E128" s="975"/>
      <c r="F128" s="975"/>
      <c r="G128" s="975"/>
      <c r="H128" s="960"/>
      <c r="I128" s="961"/>
      <c r="J128" s="962"/>
    </row>
    <row r="129" spans="1:10" x14ac:dyDescent="0.2">
      <c r="A129" s="100"/>
      <c r="B129" s="23"/>
      <c r="C129" s="9"/>
      <c r="D129" s="20"/>
      <c r="E129" s="975"/>
      <c r="F129" s="975"/>
      <c r="G129" s="975"/>
      <c r="H129" s="960"/>
      <c r="I129" s="961"/>
      <c r="J129" s="962"/>
    </row>
    <row r="130" spans="1:10" x14ac:dyDescent="0.2">
      <c r="A130" s="100" t="s">
        <v>40</v>
      </c>
      <c r="B130" s="500" t="s">
        <v>50</v>
      </c>
      <c r="C130" s="9"/>
      <c r="D130" s="20" t="s">
        <v>2</v>
      </c>
      <c r="E130" s="975"/>
      <c r="F130" s="975"/>
      <c r="G130" s="975"/>
      <c r="H130" s="960"/>
      <c r="I130" s="961"/>
      <c r="J130" s="962"/>
    </row>
    <row r="131" spans="1:10" x14ac:dyDescent="0.2">
      <c r="A131" s="100"/>
      <c r="B131" s="24"/>
      <c r="C131" s="9"/>
      <c r="D131" s="20"/>
      <c r="E131" s="975"/>
      <c r="F131" s="975"/>
      <c r="G131" s="975"/>
      <c r="H131" s="960"/>
      <c r="I131" s="961"/>
      <c r="J131" s="962"/>
    </row>
    <row r="132" spans="1:10" x14ac:dyDescent="0.2">
      <c r="A132" s="100" t="s">
        <v>42</v>
      </c>
      <c r="B132" s="500" t="s">
        <v>50</v>
      </c>
      <c r="C132" s="9"/>
      <c r="D132" s="20" t="s">
        <v>2</v>
      </c>
      <c r="E132" s="975"/>
      <c r="F132" s="975"/>
      <c r="G132" s="975"/>
      <c r="H132" s="960"/>
      <c r="I132" s="961"/>
      <c r="J132" s="962"/>
    </row>
    <row r="133" spans="1:10" x14ac:dyDescent="0.2">
      <c r="A133" s="100"/>
      <c r="B133" s="24"/>
      <c r="C133" s="9"/>
      <c r="D133" s="20"/>
      <c r="E133" s="975"/>
      <c r="F133" s="975"/>
      <c r="G133" s="975"/>
      <c r="H133" s="960"/>
      <c r="I133" s="961"/>
      <c r="J133" s="962"/>
    </row>
    <row r="134" spans="1:10" x14ac:dyDescent="0.2">
      <c r="A134" s="100" t="s">
        <v>51</v>
      </c>
      <c r="B134" s="500" t="s">
        <v>50</v>
      </c>
      <c r="C134" s="9"/>
      <c r="D134" s="20" t="s">
        <v>2</v>
      </c>
      <c r="E134" s="975"/>
      <c r="F134" s="975"/>
      <c r="G134" s="975"/>
      <c r="H134" s="960"/>
      <c r="I134" s="961"/>
      <c r="J134" s="962"/>
    </row>
    <row r="135" spans="1:10" x14ac:dyDescent="0.2">
      <c r="A135" s="100"/>
      <c r="B135" s="500"/>
      <c r="C135" s="9"/>
      <c r="D135" s="20"/>
      <c r="E135" s="975"/>
      <c r="F135" s="975"/>
      <c r="G135" s="975"/>
      <c r="H135" s="960"/>
      <c r="I135" s="961"/>
      <c r="J135" s="962"/>
    </row>
    <row r="136" spans="1:10" x14ac:dyDescent="0.2">
      <c r="A136" s="100" t="s">
        <v>52</v>
      </c>
      <c r="B136" s="500" t="s">
        <v>50</v>
      </c>
      <c r="C136" s="9"/>
      <c r="D136" s="20" t="s">
        <v>2</v>
      </c>
      <c r="E136" s="975"/>
      <c r="F136" s="975"/>
      <c r="G136" s="975"/>
      <c r="H136" s="960"/>
      <c r="I136" s="961"/>
      <c r="J136" s="962"/>
    </row>
    <row r="137" spans="1:10" x14ac:dyDescent="0.2">
      <c r="A137" s="100"/>
      <c r="B137" s="500"/>
      <c r="C137" s="9"/>
      <c r="D137" s="20"/>
      <c r="E137" s="975"/>
      <c r="F137" s="975"/>
      <c r="G137" s="975"/>
      <c r="H137" s="960"/>
      <c r="I137" s="961"/>
      <c r="J137" s="962"/>
    </row>
    <row r="138" spans="1:10" x14ac:dyDescent="0.2">
      <c r="A138" s="100" t="s">
        <v>53</v>
      </c>
      <c r="B138" s="500" t="s">
        <v>50</v>
      </c>
      <c r="C138" s="9"/>
      <c r="D138" s="20" t="s">
        <v>2</v>
      </c>
      <c r="E138" s="975"/>
      <c r="F138" s="975"/>
      <c r="G138" s="975"/>
      <c r="H138" s="960"/>
      <c r="I138" s="961"/>
      <c r="J138" s="962"/>
    </row>
    <row r="139" spans="1:10" x14ac:dyDescent="0.2">
      <c r="A139" s="100"/>
      <c r="B139" s="500"/>
      <c r="C139" s="9"/>
      <c r="D139" s="20"/>
      <c r="E139" s="975"/>
      <c r="F139" s="975"/>
      <c r="G139" s="975"/>
      <c r="H139" s="960"/>
      <c r="I139" s="961"/>
      <c r="J139" s="962"/>
    </row>
    <row r="140" spans="1:10" x14ac:dyDescent="0.2">
      <c r="A140" s="100"/>
      <c r="B140" s="500"/>
      <c r="C140" s="9"/>
      <c r="D140" s="20"/>
      <c r="E140" s="975"/>
      <c r="F140" s="975"/>
      <c r="G140" s="975"/>
      <c r="H140" s="960"/>
      <c r="I140" s="961"/>
      <c r="J140" s="962"/>
    </row>
    <row r="141" spans="1:10" x14ac:dyDescent="0.2">
      <c r="A141" s="100"/>
      <c r="B141" s="500"/>
      <c r="C141" s="9"/>
      <c r="D141" s="20"/>
      <c r="E141" s="975"/>
      <c r="F141" s="975"/>
      <c r="G141" s="975"/>
      <c r="H141" s="960"/>
      <c r="I141" s="961"/>
      <c r="J141" s="962"/>
    </row>
    <row r="142" spans="1:10" x14ac:dyDescent="0.2">
      <c r="A142" s="100"/>
      <c r="B142" s="500"/>
      <c r="C142" s="9"/>
      <c r="D142" s="20"/>
      <c r="E142" s="975"/>
      <c r="F142" s="975"/>
      <c r="G142" s="975"/>
      <c r="H142" s="960"/>
      <c r="I142" s="961"/>
      <c r="J142" s="962"/>
    </row>
    <row r="143" spans="1:10" x14ac:dyDescent="0.2">
      <c r="A143" s="100"/>
      <c r="B143" s="500"/>
      <c r="C143" s="9"/>
      <c r="D143" s="20"/>
      <c r="E143" s="975"/>
      <c r="F143" s="975"/>
      <c r="G143" s="975"/>
      <c r="H143" s="960"/>
      <c r="I143" s="961"/>
      <c r="J143" s="962"/>
    </row>
    <row r="144" spans="1:10" x14ac:dyDescent="0.2">
      <c r="A144" s="100"/>
      <c r="B144" s="500"/>
      <c r="C144" s="9"/>
      <c r="D144" s="20"/>
      <c r="E144" s="975"/>
      <c r="F144" s="975"/>
      <c r="G144" s="975"/>
      <c r="H144" s="960"/>
      <c r="I144" s="961"/>
      <c r="J144" s="962"/>
    </row>
    <row r="145" spans="1:10" ht="16.5" customHeight="1" x14ac:dyDescent="0.2">
      <c r="A145" s="101"/>
      <c r="B145" s="25"/>
      <c r="C145" s="9"/>
      <c r="D145" s="20"/>
      <c r="E145" s="975"/>
      <c r="F145" s="975"/>
      <c r="G145" s="975"/>
      <c r="H145" s="960"/>
      <c r="I145" s="961"/>
      <c r="J145" s="962"/>
    </row>
    <row r="146" spans="1:10" s="501" customFormat="1" ht="15.75" thickBot="1" x14ac:dyDescent="0.25">
      <c r="A146" s="485"/>
      <c r="B146" s="486" t="s">
        <v>31</v>
      </c>
      <c r="C146" s="487"/>
      <c r="D146" s="487"/>
      <c r="E146" s="967"/>
      <c r="F146" s="967"/>
      <c r="G146" s="967"/>
      <c r="H146" s="966"/>
      <c r="I146" s="968"/>
      <c r="J146" s="968"/>
    </row>
    <row r="147" spans="1:10" ht="15" thickTop="1" x14ac:dyDescent="0.2">
      <c r="A147" s="101"/>
      <c r="B147" s="25"/>
      <c r="C147" s="9"/>
      <c r="D147" s="20"/>
      <c r="E147" s="975"/>
      <c r="F147" s="975"/>
      <c r="G147" s="975"/>
      <c r="H147" s="960"/>
      <c r="I147" s="961"/>
      <c r="J147" s="962"/>
    </row>
    <row r="148" spans="1:10" ht="15" x14ac:dyDescent="0.2">
      <c r="A148" s="100"/>
      <c r="B148" s="26" t="s">
        <v>54</v>
      </c>
      <c r="C148" s="27"/>
      <c r="D148" s="20"/>
      <c r="E148" s="975"/>
      <c r="F148" s="975"/>
      <c r="G148" s="975"/>
      <c r="H148" s="960"/>
      <c r="I148" s="961"/>
      <c r="J148" s="962"/>
    </row>
    <row r="149" spans="1:10" x14ac:dyDescent="0.2">
      <c r="A149" s="100"/>
      <c r="B149" s="23"/>
      <c r="C149" s="27"/>
      <c r="D149" s="20"/>
      <c r="E149" s="975"/>
      <c r="F149" s="975"/>
      <c r="G149" s="975"/>
      <c r="H149" s="960"/>
      <c r="I149" s="961"/>
      <c r="J149" s="962"/>
    </row>
    <row r="150" spans="1:10" x14ac:dyDescent="0.2">
      <c r="A150" s="100"/>
      <c r="B150" s="23" t="s">
        <v>342</v>
      </c>
      <c r="C150" s="27"/>
      <c r="D150" s="20"/>
      <c r="E150" s="975"/>
      <c r="F150" s="975"/>
      <c r="G150" s="975"/>
      <c r="H150" s="960"/>
      <c r="I150" s="961"/>
      <c r="J150" s="962">
        <f>J32</f>
        <v>53190.18</v>
      </c>
    </row>
    <row r="151" spans="1:10" x14ac:dyDescent="0.2">
      <c r="A151" s="100"/>
      <c r="B151" s="23"/>
      <c r="C151" s="27"/>
      <c r="D151" s="20"/>
      <c r="E151" s="975"/>
      <c r="F151" s="975"/>
      <c r="G151" s="975"/>
      <c r="H151" s="960"/>
      <c r="I151" s="961"/>
      <c r="J151" s="962"/>
    </row>
    <row r="152" spans="1:10" x14ac:dyDescent="0.2">
      <c r="A152" s="100"/>
      <c r="B152" s="23" t="s">
        <v>343</v>
      </c>
      <c r="C152" s="27"/>
      <c r="D152" s="20"/>
      <c r="E152" s="975"/>
      <c r="F152" s="975"/>
      <c r="G152" s="975"/>
      <c r="H152" s="960"/>
      <c r="I152" s="961"/>
      <c r="J152" s="962">
        <f>J72</f>
        <v>282579.46999999997</v>
      </c>
    </row>
    <row r="153" spans="1:10" x14ac:dyDescent="0.2">
      <c r="A153" s="100"/>
      <c r="B153" s="23"/>
      <c r="C153" s="27"/>
      <c r="D153" s="20"/>
      <c r="E153" s="975"/>
      <c r="F153" s="975"/>
      <c r="G153" s="975"/>
      <c r="H153" s="960"/>
      <c r="I153" s="961"/>
      <c r="J153" s="962"/>
    </row>
    <row r="154" spans="1:10" x14ac:dyDescent="0.2">
      <c r="A154" s="100"/>
      <c r="B154" s="23" t="s">
        <v>344</v>
      </c>
      <c r="C154" s="27"/>
      <c r="D154" s="20"/>
      <c r="E154" s="975"/>
      <c r="F154" s="975"/>
      <c r="G154" s="975"/>
      <c r="H154" s="960"/>
      <c r="I154" s="961"/>
      <c r="J154" s="962">
        <f>J112</f>
        <v>94628.85</v>
      </c>
    </row>
    <row r="155" spans="1:10" x14ac:dyDescent="0.2">
      <c r="A155" s="100"/>
      <c r="B155" s="23"/>
      <c r="C155" s="27"/>
      <c r="D155" s="20"/>
      <c r="E155" s="975"/>
      <c r="F155" s="975"/>
      <c r="G155" s="975"/>
      <c r="H155" s="960"/>
      <c r="I155" s="961"/>
      <c r="J155" s="962"/>
    </row>
    <row r="156" spans="1:10" x14ac:dyDescent="0.2">
      <c r="A156" s="100"/>
      <c r="B156" s="23" t="s">
        <v>345</v>
      </c>
      <c r="C156" s="27"/>
      <c r="D156" s="20"/>
      <c r="E156" s="975"/>
      <c r="F156" s="975"/>
      <c r="G156" s="975"/>
      <c r="H156" s="960"/>
      <c r="I156" s="961"/>
      <c r="J156" s="962"/>
    </row>
    <row r="157" spans="1:10" x14ac:dyDescent="0.2">
      <c r="A157" s="100"/>
      <c r="B157" s="23"/>
      <c r="C157" s="27"/>
      <c r="D157" s="20"/>
      <c r="E157" s="975"/>
      <c r="F157" s="975"/>
      <c r="G157" s="975"/>
      <c r="H157" s="960"/>
      <c r="I157" s="961"/>
      <c r="J157" s="962"/>
    </row>
    <row r="158" spans="1:10" x14ac:dyDescent="0.2">
      <c r="A158" s="100"/>
      <c r="B158" s="23"/>
      <c r="C158" s="27"/>
      <c r="D158" s="20"/>
      <c r="E158" s="975"/>
      <c r="F158" s="975"/>
      <c r="G158" s="975"/>
      <c r="H158" s="960"/>
      <c r="I158" s="961"/>
      <c r="J158" s="962"/>
    </row>
    <row r="159" spans="1:10" x14ac:dyDescent="0.2">
      <c r="A159" s="100"/>
      <c r="B159" s="23"/>
      <c r="C159" s="27"/>
      <c r="D159" s="20"/>
      <c r="E159" s="975"/>
      <c r="F159" s="975"/>
      <c r="G159" s="975"/>
      <c r="H159" s="960"/>
      <c r="I159" s="961"/>
      <c r="J159" s="962"/>
    </row>
    <row r="160" spans="1:10" x14ac:dyDescent="0.2">
      <c r="A160" s="100"/>
      <c r="B160" s="23"/>
      <c r="C160" s="27"/>
      <c r="D160" s="20"/>
      <c r="E160" s="975"/>
      <c r="F160" s="975"/>
      <c r="G160" s="975"/>
      <c r="H160" s="960"/>
      <c r="I160" s="961"/>
      <c r="J160" s="962"/>
    </row>
    <row r="161" spans="1:10" x14ac:dyDescent="0.2">
      <c r="A161" s="100"/>
      <c r="B161" s="23"/>
      <c r="C161" s="27"/>
      <c r="D161" s="20"/>
      <c r="E161" s="975"/>
      <c r="F161" s="975"/>
      <c r="G161" s="975"/>
      <c r="H161" s="960"/>
      <c r="I161" s="961"/>
      <c r="J161" s="962"/>
    </row>
    <row r="162" spans="1:10" x14ac:dyDescent="0.2">
      <c r="A162" s="100"/>
      <c r="B162" s="23"/>
      <c r="C162" s="27"/>
      <c r="D162" s="20"/>
      <c r="E162" s="975"/>
      <c r="F162" s="975"/>
      <c r="G162" s="975"/>
      <c r="H162" s="960"/>
      <c r="I162" s="961"/>
      <c r="J162" s="962"/>
    </row>
    <row r="163" spans="1:10" x14ac:dyDescent="0.2">
      <c r="A163" s="100"/>
      <c r="B163" s="23"/>
      <c r="C163" s="27"/>
      <c r="D163" s="20"/>
      <c r="E163" s="975"/>
      <c r="F163" s="975"/>
      <c r="G163" s="975"/>
      <c r="H163" s="960"/>
      <c r="I163" s="961"/>
      <c r="J163" s="962"/>
    </row>
    <row r="164" spans="1:10" x14ac:dyDescent="0.2">
      <c r="A164" s="100"/>
      <c r="B164" s="23"/>
      <c r="C164" s="27"/>
      <c r="D164" s="20"/>
      <c r="E164" s="975"/>
      <c r="F164" s="975"/>
      <c r="G164" s="975"/>
      <c r="H164" s="960"/>
      <c r="I164" s="961"/>
      <c r="J164" s="962"/>
    </row>
    <row r="165" spans="1:10" x14ac:dyDescent="0.2">
      <c r="A165" s="100"/>
      <c r="B165" s="23"/>
      <c r="C165" s="27"/>
      <c r="D165" s="20"/>
      <c r="E165" s="975"/>
      <c r="F165" s="975"/>
      <c r="G165" s="975"/>
      <c r="H165" s="960"/>
      <c r="I165" s="961"/>
      <c r="J165" s="962"/>
    </row>
    <row r="166" spans="1:10" x14ac:dyDescent="0.2">
      <c r="A166" s="100"/>
      <c r="B166" s="23"/>
      <c r="C166" s="27"/>
      <c r="D166" s="20"/>
      <c r="E166" s="975"/>
      <c r="F166" s="975"/>
      <c r="G166" s="975"/>
      <c r="H166" s="960"/>
      <c r="I166" s="961"/>
      <c r="J166" s="962"/>
    </row>
    <row r="167" spans="1:10" x14ac:dyDescent="0.2">
      <c r="A167" s="100"/>
      <c r="B167" s="23"/>
      <c r="C167" s="27"/>
      <c r="D167" s="20"/>
      <c r="E167" s="975"/>
      <c r="F167" s="975"/>
      <c r="G167" s="975"/>
      <c r="H167" s="960"/>
      <c r="I167" s="961"/>
      <c r="J167" s="962"/>
    </row>
    <row r="168" spans="1:10" x14ac:dyDescent="0.2">
      <c r="A168" s="100"/>
      <c r="B168" s="23"/>
      <c r="C168" s="27"/>
      <c r="D168" s="20"/>
      <c r="E168" s="975"/>
      <c r="F168" s="975"/>
      <c r="G168" s="975"/>
      <c r="H168" s="960"/>
      <c r="I168" s="961"/>
      <c r="J168" s="962"/>
    </row>
    <row r="169" spans="1:10" x14ac:dyDescent="0.2">
      <c r="A169" s="100"/>
      <c r="B169" s="23"/>
      <c r="C169" s="27"/>
      <c r="D169" s="20"/>
      <c r="E169" s="975"/>
      <c r="F169" s="975"/>
      <c r="G169" s="975"/>
      <c r="H169" s="960"/>
      <c r="I169" s="961"/>
      <c r="J169" s="962"/>
    </row>
    <row r="170" spans="1:10" x14ac:dyDescent="0.2">
      <c r="A170" s="100"/>
      <c r="B170" s="23"/>
      <c r="C170" s="27"/>
      <c r="D170" s="20"/>
      <c r="E170" s="975"/>
      <c r="F170" s="975"/>
      <c r="G170" s="975"/>
      <c r="H170" s="960"/>
      <c r="I170" s="961"/>
      <c r="J170" s="962"/>
    </row>
    <row r="171" spans="1:10" x14ac:dyDescent="0.2">
      <c r="A171" s="100"/>
      <c r="B171" s="23"/>
      <c r="C171" s="27"/>
      <c r="D171" s="20"/>
      <c r="E171" s="975"/>
      <c r="F171" s="975"/>
      <c r="G171" s="975"/>
      <c r="H171" s="960"/>
      <c r="I171" s="961"/>
      <c r="J171" s="962"/>
    </row>
    <row r="172" spans="1:10" x14ac:dyDescent="0.2">
      <c r="A172" s="100"/>
      <c r="B172" s="23"/>
      <c r="C172" s="27"/>
      <c r="D172" s="20"/>
      <c r="E172" s="975"/>
      <c r="F172" s="975"/>
      <c r="G172" s="975"/>
      <c r="H172" s="960"/>
      <c r="I172" s="961"/>
      <c r="J172" s="962"/>
    </row>
    <row r="173" spans="1:10" x14ac:dyDescent="0.2">
      <c r="A173" s="100"/>
      <c r="B173" s="23"/>
      <c r="C173" s="27"/>
      <c r="D173" s="20"/>
      <c r="E173" s="975"/>
      <c r="F173" s="975"/>
      <c r="G173" s="975"/>
      <c r="H173" s="960"/>
      <c r="I173" s="961"/>
      <c r="J173" s="962"/>
    </row>
    <row r="174" spans="1:10" x14ac:dyDescent="0.2">
      <c r="A174" s="100"/>
      <c r="B174" s="23"/>
      <c r="C174" s="27"/>
      <c r="D174" s="20"/>
      <c r="E174" s="975"/>
      <c r="F174" s="975"/>
      <c r="G174" s="975"/>
      <c r="H174" s="960"/>
      <c r="I174" s="961"/>
      <c r="J174" s="962"/>
    </row>
    <row r="175" spans="1:10" x14ac:dyDescent="0.2">
      <c r="A175" s="101"/>
      <c r="B175" s="25"/>
      <c r="C175" s="28"/>
      <c r="D175" s="20"/>
      <c r="E175" s="975"/>
      <c r="F175" s="975"/>
      <c r="G175" s="975"/>
      <c r="H175" s="960"/>
      <c r="I175" s="961"/>
      <c r="J175" s="962"/>
    </row>
    <row r="176" spans="1:10" x14ac:dyDescent="0.2">
      <c r="A176" s="101"/>
      <c r="B176" s="25"/>
      <c r="C176" s="28"/>
      <c r="D176" s="20"/>
      <c r="E176" s="975"/>
      <c r="F176" s="975"/>
      <c r="G176" s="975"/>
      <c r="H176" s="960"/>
      <c r="I176" s="961"/>
      <c r="J176" s="962"/>
    </row>
    <row r="177" spans="1:10" x14ac:dyDescent="0.2">
      <c r="A177" s="101"/>
      <c r="B177" s="25"/>
      <c r="C177" s="28"/>
      <c r="D177" s="20"/>
      <c r="E177" s="975"/>
      <c r="F177" s="975"/>
      <c r="G177" s="975"/>
      <c r="H177" s="960"/>
      <c r="I177" s="961"/>
      <c r="J177" s="962"/>
    </row>
    <row r="178" spans="1:10" x14ac:dyDescent="0.2">
      <c r="A178" s="101"/>
      <c r="B178" s="25"/>
      <c r="C178" s="28"/>
      <c r="D178" s="20"/>
      <c r="E178" s="975"/>
      <c r="F178" s="975"/>
      <c r="G178" s="975"/>
      <c r="H178" s="960"/>
      <c r="I178" s="961"/>
      <c r="J178" s="962"/>
    </row>
    <row r="179" spans="1:10" x14ac:dyDescent="0.2">
      <c r="A179" s="101"/>
      <c r="B179" s="25"/>
      <c r="C179" s="28"/>
      <c r="D179" s="20"/>
      <c r="E179" s="975"/>
      <c r="F179" s="975"/>
      <c r="G179" s="975"/>
      <c r="H179" s="960"/>
      <c r="I179" s="961"/>
      <c r="J179" s="962"/>
    </row>
    <row r="180" spans="1:10" ht="15.75" x14ac:dyDescent="0.25">
      <c r="A180" s="502"/>
      <c r="B180" s="503"/>
      <c r="C180" s="504"/>
      <c r="D180" s="20"/>
      <c r="E180" s="975"/>
      <c r="F180" s="975"/>
      <c r="G180" s="975"/>
      <c r="H180" s="960"/>
      <c r="I180" s="961"/>
      <c r="J180" s="962"/>
    </row>
    <row r="181" spans="1:10" ht="15.75" x14ac:dyDescent="0.25">
      <c r="A181" s="502"/>
      <c r="B181" s="503"/>
      <c r="C181" s="504"/>
      <c r="D181" s="20"/>
      <c r="E181" s="975"/>
      <c r="F181" s="975"/>
      <c r="G181" s="975"/>
      <c r="H181" s="960"/>
      <c r="I181" s="961"/>
      <c r="J181" s="962"/>
    </row>
    <row r="182" spans="1:10" ht="15.75" x14ac:dyDescent="0.25">
      <c r="A182" s="502"/>
      <c r="B182" s="503"/>
      <c r="C182" s="504"/>
      <c r="D182" s="20"/>
      <c r="E182" s="975"/>
      <c r="F182" s="975"/>
      <c r="G182" s="975"/>
      <c r="H182" s="960"/>
      <c r="I182" s="961"/>
      <c r="J182" s="962"/>
    </row>
    <row r="183" spans="1:10" ht="15.75" x14ac:dyDescent="0.25">
      <c r="A183" s="502"/>
      <c r="B183" s="503"/>
      <c r="C183" s="504"/>
      <c r="D183" s="20"/>
      <c r="E183" s="975"/>
      <c r="F183" s="975"/>
      <c r="G183" s="975"/>
      <c r="H183" s="960"/>
      <c r="I183" s="961"/>
      <c r="J183" s="962"/>
    </row>
    <row r="184" spans="1:10" ht="8.25" customHeight="1" x14ac:dyDescent="0.25">
      <c r="A184" s="502"/>
      <c r="B184" s="503"/>
      <c r="C184" s="504"/>
      <c r="D184" s="20"/>
      <c r="E184" s="975"/>
      <c r="F184" s="975"/>
      <c r="G184" s="975"/>
      <c r="H184" s="960"/>
      <c r="I184" s="961"/>
      <c r="J184" s="962"/>
    </row>
    <row r="185" spans="1:10" s="501" customFormat="1" ht="32.1" customHeight="1" thickBot="1" x14ac:dyDescent="0.25">
      <c r="A185" s="505"/>
      <c r="B185" s="506" t="str">
        <f>A3&amp;" 
TOTAL CARRIED TO SUMMARY (US$)"</f>
        <v>DIVISION 12 - FURNISHINGS 
TOTAL CARRIED TO SUMMARY (US$)</v>
      </c>
      <c r="C185" s="507"/>
      <c r="D185" s="487"/>
      <c r="E185" s="967"/>
      <c r="F185" s="967"/>
      <c r="G185" s="967"/>
      <c r="H185" s="966"/>
      <c r="I185" s="968"/>
      <c r="J185" s="968">
        <f>SUM(J149:J181)</f>
        <v>430398.5</v>
      </c>
    </row>
    <row r="186" spans="1:10" ht="15" thickTop="1" x14ac:dyDescent="0.2"/>
  </sheetData>
  <autoFilter ref="A5:J185" xr:uid="{EC36D69F-CB0A-4649-9B9B-5B82BF351BCF}">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honeticPr fontId="41" type="noConversion"/>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4" manualBreakCount="4">
    <brk id="32" max="9" man="1"/>
    <brk id="72" max="9" man="1"/>
    <brk id="112" max="9" man="1"/>
    <brk id="146"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D34C-2D34-4261-9C17-9F4A2CAD95AC}">
  <sheetPr codeName="Sheet12"/>
  <dimension ref="A1:K238"/>
  <sheetViews>
    <sheetView showGridLines="0" showZeros="0" view="pageBreakPreview" zoomScale="80" zoomScaleNormal="100" zoomScaleSheetLayoutView="80" workbookViewId="0">
      <pane ySplit="7" topLeftCell="A223"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0" customWidth="1"/>
    <col min="11" max="16384" width="9.33203125" style="2"/>
  </cols>
  <sheetData>
    <row r="1" spans="1:11" ht="15" x14ac:dyDescent="0.2">
      <c r="A1" s="1095" t="s">
        <v>0</v>
      </c>
      <c r="B1" s="1095"/>
      <c r="C1" s="1095"/>
      <c r="D1" s="1095"/>
      <c r="E1" s="1095"/>
      <c r="F1" s="1095"/>
      <c r="G1" s="1095"/>
      <c r="H1" s="1095"/>
      <c r="I1" s="1095"/>
      <c r="J1" s="1095"/>
    </row>
    <row r="2" spans="1:11" ht="15" x14ac:dyDescent="0.2">
      <c r="A2" s="898"/>
      <c r="B2" s="898"/>
      <c r="C2" s="898"/>
      <c r="D2" s="898"/>
      <c r="E2" s="949"/>
      <c r="F2" s="949"/>
      <c r="G2" s="949"/>
      <c r="H2" s="949"/>
      <c r="I2" s="949"/>
      <c r="J2" s="949"/>
    </row>
    <row r="3" spans="1:11" ht="15" x14ac:dyDescent="0.2">
      <c r="A3" s="1095" t="s">
        <v>346</v>
      </c>
      <c r="B3" s="1095"/>
      <c r="C3" s="1095"/>
      <c r="D3" s="1095"/>
      <c r="E3" s="1095"/>
      <c r="F3" s="1095"/>
      <c r="G3" s="1095"/>
      <c r="H3" s="1095"/>
      <c r="I3" s="1095"/>
      <c r="J3" s="1095"/>
    </row>
    <row r="4" spans="1:11" ht="15.75" thickBot="1" x14ac:dyDescent="0.25">
      <c r="A4" s="898"/>
      <c r="B4" s="898"/>
      <c r="C4" s="898"/>
      <c r="D4" s="898"/>
      <c r="E4" s="949"/>
      <c r="F4" s="949"/>
      <c r="G4" s="949"/>
      <c r="H4" s="949"/>
      <c r="I4" s="949"/>
      <c r="J4" s="949"/>
    </row>
    <row r="5" spans="1:11" s="128" customFormat="1" ht="16.5" thickTop="1" thickBot="1" x14ac:dyDescent="0.25">
      <c r="A5" s="1096" t="s">
        <v>2</v>
      </c>
      <c r="B5" s="1110" t="s">
        <v>1226</v>
      </c>
      <c r="C5" s="1098" t="s">
        <v>3</v>
      </c>
      <c r="D5" s="1098" t="s">
        <v>1225</v>
      </c>
      <c r="E5" s="1100" t="s">
        <v>4</v>
      </c>
      <c r="F5" s="1101"/>
      <c r="G5" s="1101"/>
      <c r="H5" s="1101"/>
      <c r="I5" s="1102"/>
      <c r="J5" s="1103" t="s">
        <v>5</v>
      </c>
    </row>
    <row r="6" spans="1:11" s="128" customFormat="1" ht="16.5" thickTop="1" thickBot="1" x14ac:dyDescent="0.25">
      <c r="A6" s="1096"/>
      <c r="B6" s="1110"/>
      <c r="C6" s="1098"/>
      <c r="D6" s="1098"/>
      <c r="E6" s="950" t="s">
        <v>6</v>
      </c>
      <c r="F6" s="951" t="s">
        <v>7</v>
      </c>
      <c r="G6" s="951" t="s">
        <v>8</v>
      </c>
      <c r="H6" s="951" t="s">
        <v>9</v>
      </c>
      <c r="I6" s="952" t="s">
        <v>10</v>
      </c>
      <c r="J6" s="1104"/>
    </row>
    <row r="7" spans="1:11" s="130" customFormat="1" ht="15.75" thickTop="1" thickBot="1" x14ac:dyDescent="0.25">
      <c r="A7" s="1096"/>
      <c r="B7" s="1110"/>
      <c r="C7" s="129" t="s">
        <v>11</v>
      </c>
      <c r="D7" s="1099"/>
      <c r="E7" s="953" t="s">
        <v>12</v>
      </c>
      <c r="F7" s="953" t="s">
        <v>13</v>
      </c>
      <c r="G7" s="953" t="s">
        <v>14</v>
      </c>
      <c r="H7" s="954" t="s">
        <v>15</v>
      </c>
      <c r="I7" s="955" t="s">
        <v>16</v>
      </c>
      <c r="J7" s="955" t="s">
        <v>17</v>
      </c>
    </row>
    <row r="8" spans="1:11" ht="15.75" thickTop="1" x14ac:dyDescent="0.2">
      <c r="A8" s="509"/>
      <c r="B8" s="510"/>
      <c r="C8" s="511"/>
      <c r="D8" s="18"/>
      <c r="E8" s="956"/>
      <c r="F8" s="956"/>
      <c r="G8" s="956"/>
      <c r="H8" s="957"/>
      <c r="I8" s="958"/>
      <c r="J8" s="982"/>
    </row>
    <row r="9" spans="1:11" ht="15" x14ac:dyDescent="0.2">
      <c r="A9" s="194"/>
      <c r="B9" s="512" t="s">
        <v>347</v>
      </c>
      <c r="C9" s="280"/>
      <c r="D9" s="498"/>
      <c r="E9" s="957"/>
      <c r="F9" s="956"/>
      <c r="G9" s="956"/>
      <c r="H9" s="957"/>
      <c r="I9" s="958"/>
      <c r="J9" s="982"/>
    </row>
    <row r="10" spans="1:11" ht="15" x14ac:dyDescent="0.2">
      <c r="A10" s="194"/>
      <c r="B10" s="513"/>
      <c r="C10" s="280"/>
      <c r="D10" s="498"/>
      <c r="E10" s="957"/>
      <c r="F10" s="956"/>
      <c r="G10" s="956"/>
      <c r="H10" s="957"/>
      <c r="I10" s="958"/>
      <c r="J10" s="982"/>
    </row>
    <row r="11" spans="1:11" ht="42.75" x14ac:dyDescent="0.2">
      <c r="A11" s="194"/>
      <c r="B11" s="514" t="s">
        <v>1402</v>
      </c>
      <c r="C11" s="280"/>
      <c r="D11" s="498"/>
      <c r="E11" s="956"/>
      <c r="F11" s="956"/>
      <c r="G11" s="956"/>
      <c r="H11" s="957"/>
      <c r="I11" s="958"/>
      <c r="J11" s="982"/>
    </row>
    <row r="12" spans="1:11" ht="15" x14ac:dyDescent="0.2">
      <c r="A12" s="194"/>
      <c r="B12" s="515"/>
      <c r="C12" s="388"/>
      <c r="D12" s="516"/>
      <c r="E12" s="956"/>
      <c r="F12" s="956"/>
      <c r="G12" s="956"/>
      <c r="H12" s="957"/>
      <c r="I12" s="958"/>
      <c r="J12" s="982"/>
    </row>
    <row r="13" spans="1:11" x14ac:dyDescent="0.2">
      <c r="A13" s="194" t="s">
        <v>11</v>
      </c>
      <c r="B13" s="517" t="s">
        <v>402</v>
      </c>
      <c r="C13" s="518">
        <v>230</v>
      </c>
      <c r="D13" s="219" t="s">
        <v>25</v>
      </c>
      <c r="E13" s="960">
        <v>73.89</v>
      </c>
      <c r="F13" s="960">
        <v>5.28</v>
      </c>
      <c r="G13" s="960">
        <v>15.83</v>
      </c>
      <c r="H13" s="960">
        <v>10.56</v>
      </c>
      <c r="I13" s="961">
        <f>E13+F13+G13+H13</f>
        <v>105.56</v>
      </c>
      <c r="J13" s="962">
        <f>I13*C13</f>
        <v>24278.799999999999</v>
      </c>
      <c r="K13" s="146"/>
    </row>
    <row r="14" spans="1:11" ht="15" x14ac:dyDescent="0.2">
      <c r="A14" s="194"/>
      <c r="B14" s="517"/>
      <c r="C14" s="518"/>
      <c r="D14" s="219"/>
      <c r="E14" s="956"/>
      <c r="F14" s="956"/>
      <c r="G14" s="956"/>
      <c r="H14" s="957"/>
      <c r="I14" s="958"/>
      <c r="J14" s="982"/>
    </row>
    <row r="15" spans="1:11" x14ac:dyDescent="0.2">
      <c r="A15" s="194" t="s">
        <v>12</v>
      </c>
      <c r="B15" s="517" t="s">
        <v>403</v>
      </c>
      <c r="C15" s="518">
        <v>52</v>
      </c>
      <c r="D15" s="219" t="s">
        <v>25</v>
      </c>
      <c r="E15" s="960">
        <v>98.14</v>
      </c>
      <c r="F15" s="960">
        <v>7.01</v>
      </c>
      <c r="G15" s="960">
        <v>21.03</v>
      </c>
      <c r="H15" s="960">
        <v>14.02</v>
      </c>
      <c r="I15" s="961">
        <f>E15+F15+G15+H15</f>
        <v>140.19999999999999</v>
      </c>
      <c r="J15" s="962">
        <f>I15*C15</f>
        <v>7290.4</v>
      </c>
      <c r="K15" s="146"/>
    </row>
    <row r="16" spans="1:11" ht="15" x14ac:dyDescent="0.2">
      <c r="A16" s="194"/>
      <c r="B16" s="517"/>
      <c r="C16" s="518"/>
      <c r="D16" s="219"/>
      <c r="E16" s="956"/>
      <c r="F16" s="956"/>
      <c r="G16" s="956"/>
      <c r="H16" s="957"/>
      <c r="I16" s="958"/>
      <c r="J16" s="982"/>
    </row>
    <row r="17" spans="1:11" x14ac:dyDescent="0.2">
      <c r="A17" s="194" t="s">
        <v>13</v>
      </c>
      <c r="B17" s="517" t="s">
        <v>400</v>
      </c>
      <c r="C17" s="518">
        <v>15</v>
      </c>
      <c r="D17" s="219" t="s">
        <v>25</v>
      </c>
      <c r="E17" s="960">
        <v>160.07</v>
      </c>
      <c r="F17" s="960">
        <v>11.43</v>
      </c>
      <c r="G17" s="960">
        <v>34.299999999999997</v>
      </c>
      <c r="H17" s="960">
        <v>22.87</v>
      </c>
      <c r="I17" s="961">
        <f>E17+F17+G17+H17</f>
        <v>228.67</v>
      </c>
      <c r="J17" s="962">
        <f>I17*C17</f>
        <v>3430.05</v>
      </c>
      <c r="K17" s="146"/>
    </row>
    <row r="18" spans="1:11" ht="15" x14ac:dyDescent="0.2">
      <c r="A18" s="194"/>
      <c r="B18" s="517"/>
      <c r="C18" s="518"/>
      <c r="D18" s="219"/>
      <c r="E18" s="956"/>
      <c r="F18" s="956"/>
      <c r="G18" s="956"/>
      <c r="H18" s="957"/>
      <c r="I18" s="958"/>
      <c r="J18" s="982"/>
    </row>
    <row r="19" spans="1:11" x14ac:dyDescent="0.2">
      <c r="A19" s="194" t="s">
        <v>14</v>
      </c>
      <c r="B19" s="517" t="s">
        <v>1155</v>
      </c>
      <c r="C19" s="518">
        <v>55</v>
      </c>
      <c r="D19" s="219" t="s">
        <v>25</v>
      </c>
      <c r="E19" s="960">
        <v>234.08</v>
      </c>
      <c r="F19" s="960">
        <v>16.72</v>
      </c>
      <c r="G19" s="960">
        <v>50.16</v>
      </c>
      <c r="H19" s="960">
        <v>33.44</v>
      </c>
      <c r="I19" s="961">
        <f>E19+F19+G19+H19</f>
        <v>334.4</v>
      </c>
      <c r="J19" s="962">
        <f>I19*C19</f>
        <v>18392</v>
      </c>
      <c r="K19" s="146"/>
    </row>
    <row r="20" spans="1:11" ht="15" x14ac:dyDescent="0.2">
      <c r="A20" s="194"/>
      <c r="B20" s="517"/>
      <c r="C20" s="518"/>
      <c r="D20" s="219"/>
      <c r="E20" s="956"/>
      <c r="F20" s="956"/>
      <c r="G20" s="956"/>
      <c r="H20" s="957"/>
      <c r="I20" s="958"/>
      <c r="J20" s="982"/>
    </row>
    <row r="21" spans="1:11" ht="15" x14ac:dyDescent="0.2">
      <c r="A21" s="194"/>
      <c r="B21" s="512" t="s">
        <v>348</v>
      </c>
      <c r="C21" s="519"/>
      <c r="D21" s="48"/>
      <c r="E21" s="960"/>
      <c r="F21" s="960"/>
      <c r="G21" s="960"/>
      <c r="H21" s="960"/>
      <c r="I21" s="961">
        <f>E21+F21+G21+H21</f>
        <v>0</v>
      </c>
      <c r="J21" s="962">
        <f>I21*C21</f>
        <v>0</v>
      </c>
      <c r="K21" s="146"/>
    </row>
    <row r="22" spans="1:11" ht="15" x14ac:dyDescent="0.2">
      <c r="A22" s="194"/>
      <c r="B22" s="520"/>
      <c r="C22" s="280"/>
      <c r="D22" s="498"/>
      <c r="E22" s="956"/>
      <c r="F22" s="956"/>
      <c r="G22" s="956"/>
      <c r="H22" s="957"/>
      <c r="I22" s="958"/>
      <c r="J22" s="982"/>
    </row>
    <row r="23" spans="1:11" ht="15" x14ac:dyDescent="0.25">
      <c r="A23" s="194"/>
      <c r="B23" s="521" t="s">
        <v>349</v>
      </c>
      <c r="C23" s="280"/>
      <c r="D23" s="498"/>
      <c r="E23" s="960"/>
      <c r="F23" s="960"/>
      <c r="G23" s="960"/>
      <c r="H23" s="960"/>
      <c r="I23" s="961">
        <f>E23+F23+G23+H23</f>
        <v>0</v>
      </c>
      <c r="J23" s="962">
        <f>I23*C23</f>
        <v>0</v>
      </c>
      <c r="K23" s="146"/>
    </row>
    <row r="24" spans="1:11" ht="15" x14ac:dyDescent="0.2">
      <c r="A24" s="194"/>
      <c r="B24" s="522"/>
      <c r="C24" s="280"/>
      <c r="D24" s="498"/>
      <c r="E24" s="956"/>
      <c r="F24" s="956"/>
      <c r="G24" s="956"/>
      <c r="H24" s="957"/>
      <c r="I24" s="958"/>
      <c r="J24" s="982"/>
    </row>
    <row r="25" spans="1:11" ht="28.5" x14ac:dyDescent="0.2">
      <c r="A25" s="194"/>
      <c r="B25" s="514" t="s">
        <v>1403</v>
      </c>
      <c r="C25" s="280"/>
      <c r="D25" s="498"/>
      <c r="E25" s="956"/>
      <c r="F25" s="956"/>
      <c r="G25" s="956"/>
      <c r="H25" s="957"/>
      <c r="I25" s="958"/>
      <c r="J25" s="982"/>
    </row>
    <row r="26" spans="1:11" ht="15" x14ac:dyDescent="0.2">
      <c r="A26" s="194"/>
      <c r="C26" s="280"/>
      <c r="D26" s="498"/>
      <c r="E26" s="956"/>
      <c r="F26" s="956"/>
      <c r="G26" s="956"/>
      <c r="H26" s="957"/>
      <c r="I26" s="958"/>
      <c r="J26" s="982"/>
    </row>
    <row r="27" spans="1:11" x14ac:dyDescent="0.2">
      <c r="A27" s="194" t="s">
        <v>15</v>
      </c>
      <c r="B27" s="523" t="s">
        <v>1156</v>
      </c>
      <c r="C27" s="280">
        <v>1271</v>
      </c>
      <c r="D27" s="498" t="s">
        <v>25</v>
      </c>
      <c r="E27" s="960">
        <v>17.72</v>
      </c>
      <c r="F27" s="960">
        <v>1.27</v>
      </c>
      <c r="G27" s="960">
        <v>3.8</v>
      </c>
      <c r="H27" s="960">
        <v>2.5299999999999998</v>
      </c>
      <c r="I27" s="961">
        <f>E27+F27+G27+H27</f>
        <v>25.32</v>
      </c>
      <c r="J27" s="962">
        <f>I27*C27</f>
        <v>32181.72</v>
      </c>
      <c r="K27" s="146"/>
    </row>
    <row r="28" spans="1:11" ht="15" x14ac:dyDescent="0.2">
      <c r="A28" s="194"/>
      <c r="B28" s="523"/>
      <c r="C28" s="280"/>
      <c r="D28" s="498"/>
      <c r="E28" s="956"/>
      <c r="F28" s="956"/>
      <c r="G28" s="956"/>
      <c r="H28" s="957"/>
      <c r="I28" s="958"/>
      <c r="J28" s="982"/>
    </row>
    <row r="29" spans="1:11" x14ac:dyDescent="0.2">
      <c r="A29" s="194" t="str">
        <f>IF(D29&gt;0,IF(INDEX(A21:A28,MATCH(REPT("z",255),A21:A28))="H","J",IF(INDEX(A21:A28,MATCH(REPT("z",255),A21:A28))="N","P",CHAR(CODE(INDEX(A21:A28,MATCH(REPT("z",255),A21:A28)))+1))),)</f>
        <v>F</v>
      </c>
      <c r="B29" s="523" t="s">
        <v>388</v>
      </c>
      <c r="C29" s="280">
        <v>239</v>
      </c>
      <c r="D29" s="498" t="s">
        <v>25</v>
      </c>
      <c r="E29" s="960">
        <v>20.6</v>
      </c>
      <c r="F29" s="960">
        <v>1.47</v>
      </c>
      <c r="G29" s="960">
        <v>4.41</v>
      </c>
      <c r="H29" s="960">
        <v>2.94</v>
      </c>
      <c r="I29" s="961">
        <f>E29+F29+G29+H29</f>
        <v>29.42</v>
      </c>
      <c r="J29" s="962">
        <f>I29*C29</f>
        <v>7031.38</v>
      </c>
      <c r="K29" s="146"/>
    </row>
    <row r="30" spans="1:11" ht="15" x14ac:dyDescent="0.2">
      <c r="A30" s="194"/>
      <c r="B30" s="523"/>
      <c r="C30" s="280"/>
      <c r="D30" s="498"/>
      <c r="E30" s="956"/>
      <c r="F30" s="956"/>
      <c r="G30" s="956"/>
      <c r="H30" s="957"/>
      <c r="I30" s="958"/>
      <c r="J30" s="982"/>
    </row>
    <row r="31" spans="1:11" x14ac:dyDescent="0.2">
      <c r="A31" s="194" t="str">
        <f>IF(D31&gt;0,IF(INDEX(A21:A30,MATCH(REPT("z",255),A21:A30))="H","J",IF(INDEX(A21:A30,MATCH(REPT("z",255),A21:A30))="N","P",CHAR(CODE(INDEX(A21:A30,MATCH(REPT("z",255),A21:A30)))+1))),)</f>
        <v>G</v>
      </c>
      <c r="B31" s="523" t="s">
        <v>389</v>
      </c>
      <c r="C31" s="280">
        <v>66</v>
      </c>
      <c r="D31" s="498" t="s">
        <v>25</v>
      </c>
      <c r="E31" s="960">
        <v>23.51</v>
      </c>
      <c r="F31" s="960">
        <v>1.68</v>
      </c>
      <c r="G31" s="960">
        <v>5.04</v>
      </c>
      <c r="H31" s="960">
        <v>3.36</v>
      </c>
      <c r="I31" s="961">
        <f>E31+F31+G31+H31</f>
        <v>33.590000000000003</v>
      </c>
      <c r="J31" s="962">
        <f>I31*C31</f>
        <v>2216.94</v>
      </c>
      <c r="K31" s="146"/>
    </row>
    <row r="32" spans="1:11" ht="15" x14ac:dyDescent="0.2">
      <c r="A32" s="194"/>
      <c r="B32" s="524"/>
      <c r="C32" s="525"/>
      <c r="D32" s="18"/>
      <c r="E32" s="956"/>
      <c r="F32" s="956"/>
      <c r="G32" s="956"/>
      <c r="H32" s="957"/>
      <c r="I32" s="958"/>
      <c r="J32" s="982"/>
    </row>
    <row r="33" spans="1:11" x14ac:dyDescent="0.2">
      <c r="A33" s="194" t="str">
        <f>IF(D33&gt;0,IF(INDEX(A21:A32,MATCH(REPT("z",255),A21:A32))="H","J",IF(INDEX(A21:A32,MATCH(REPT("z",255),A21:A32))="N","P",CHAR(CODE(INDEX(A21:A32,MATCH(REPT("z",255),A21:A32)))+1))),)</f>
        <v>H</v>
      </c>
      <c r="B33" s="523" t="s">
        <v>390</v>
      </c>
      <c r="C33" s="280">
        <v>112</v>
      </c>
      <c r="D33" s="498" t="s">
        <v>25</v>
      </c>
      <c r="E33" s="960">
        <v>35.19</v>
      </c>
      <c r="F33" s="960">
        <v>2.5099999999999998</v>
      </c>
      <c r="G33" s="960">
        <v>7.54</v>
      </c>
      <c r="H33" s="960">
        <v>5.03</v>
      </c>
      <c r="I33" s="961">
        <f>E33+F33+G33+H33</f>
        <v>50.27</v>
      </c>
      <c r="J33" s="962">
        <f>I33*C33</f>
        <v>5630.24</v>
      </c>
      <c r="K33" s="146"/>
    </row>
    <row r="34" spans="1:11" ht="15" x14ac:dyDescent="0.2">
      <c r="A34" s="194"/>
      <c r="B34" s="523"/>
      <c r="C34" s="280"/>
      <c r="D34" s="498"/>
      <c r="E34" s="956"/>
      <c r="F34" s="956"/>
      <c r="G34" s="956"/>
      <c r="H34" s="957"/>
      <c r="I34" s="958"/>
      <c r="J34" s="982"/>
    </row>
    <row r="35" spans="1:11" x14ac:dyDescent="0.2">
      <c r="A35" s="194" t="str">
        <f>IF(D35&gt;0,IF(INDEX(A21:A34,MATCH(REPT("z",255),A21:A34))="H","J",IF(INDEX(A21:A34,MATCH(REPT("z",255),A21:A34))="N","P",CHAR(CODE(INDEX(A21:A34,MATCH(REPT("z",255),A21:A34)))+1))),)</f>
        <v>J</v>
      </c>
      <c r="B35" s="523" t="s">
        <v>399</v>
      </c>
      <c r="C35" s="280">
        <v>2150</v>
      </c>
      <c r="D35" s="498" t="s">
        <v>25</v>
      </c>
      <c r="E35" s="960">
        <v>47.03</v>
      </c>
      <c r="F35" s="960">
        <v>3.36</v>
      </c>
      <c r="G35" s="960">
        <v>10.08</v>
      </c>
      <c r="H35" s="960">
        <v>6.72</v>
      </c>
      <c r="I35" s="961">
        <f>E35+F35+G35+H35</f>
        <v>67.19</v>
      </c>
      <c r="J35" s="962">
        <f>I35*C35</f>
        <v>144458.5</v>
      </c>
      <c r="K35" s="146"/>
    </row>
    <row r="36" spans="1:11" ht="15" x14ac:dyDescent="0.2">
      <c r="A36" s="194"/>
      <c r="B36" s="523"/>
      <c r="C36" s="280"/>
      <c r="D36" s="498"/>
      <c r="E36" s="956"/>
      <c r="F36" s="956"/>
      <c r="G36" s="956"/>
      <c r="H36" s="957"/>
      <c r="I36" s="958"/>
      <c r="J36" s="982"/>
    </row>
    <row r="37" spans="1:11" ht="15" x14ac:dyDescent="0.2">
      <c r="A37" s="194"/>
      <c r="B37" s="523"/>
      <c r="C37" s="280"/>
      <c r="D37" s="498"/>
      <c r="E37" s="956"/>
      <c r="F37" s="956"/>
      <c r="G37" s="956"/>
      <c r="H37" s="957"/>
      <c r="I37" s="958"/>
      <c r="J37" s="982"/>
    </row>
    <row r="38" spans="1:11" ht="15" x14ac:dyDescent="0.2">
      <c r="A38" s="194"/>
      <c r="B38" s="523"/>
      <c r="C38" s="280"/>
      <c r="D38" s="498"/>
      <c r="E38" s="956"/>
      <c r="F38" s="956"/>
      <c r="G38" s="956"/>
      <c r="H38" s="957"/>
      <c r="I38" s="958"/>
      <c r="J38" s="982"/>
    </row>
    <row r="39" spans="1:11" ht="15" x14ac:dyDescent="0.2">
      <c r="A39" s="194"/>
      <c r="B39" s="523"/>
      <c r="C39" s="280"/>
      <c r="D39" s="498"/>
      <c r="E39" s="956"/>
      <c r="F39" s="956"/>
      <c r="G39" s="956"/>
      <c r="H39" s="957"/>
      <c r="I39" s="958"/>
      <c r="J39" s="982"/>
    </row>
    <row r="40" spans="1:11" ht="15" x14ac:dyDescent="0.2">
      <c r="A40" s="194"/>
      <c r="B40" s="523"/>
      <c r="C40" s="280"/>
      <c r="D40" s="498"/>
      <c r="E40" s="956"/>
      <c r="F40" s="956"/>
      <c r="G40" s="956"/>
      <c r="H40" s="957"/>
      <c r="I40" s="958"/>
      <c r="J40" s="982"/>
    </row>
    <row r="41" spans="1:11" ht="9.75" customHeight="1" x14ac:dyDescent="0.2">
      <c r="A41" s="194"/>
      <c r="B41" s="523"/>
      <c r="C41" s="280"/>
      <c r="D41" s="498"/>
      <c r="E41" s="956"/>
      <c r="F41" s="956"/>
      <c r="G41" s="956"/>
      <c r="H41" s="957"/>
      <c r="I41" s="958"/>
      <c r="J41" s="982"/>
    </row>
    <row r="42" spans="1:11" ht="9" customHeight="1" x14ac:dyDescent="0.2">
      <c r="A42" s="194"/>
      <c r="B42" s="524"/>
      <c r="C42" s="525"/>
      <c r="D42" s="18"/>
      <c r="E42" s="956"/>
      <c r="F42" s="956"/>
      <c r="G42" s="956"/>
      <c r="H42" s="957"/>
      <c r="I42" s="958"/>
      <c r="J42" s="982"/>
    </row>
    <row r="43" spans="1:11" ht="15.75" thickBot="1" x14ac:dyDescent="0.25">
      <c r="A43" s="526"/>
      <c r="B43" s="527" t="s">
        <v>31</v>
      </c>
      <c r="C43" s="528"/>
      <c r="D43" s="528"/>
      <c r="E43" s="967"/>
      <c r="F43" s="967"/>
      <c r="G43" s="967"/>
      <c r="H43" s="966"/>
      <c r="I43" s="968"/>
      <c r="J43" s="987">
        <f>SUM(J11:J38)</f>
        <v>244910.03</v>
      </c>
    </row>
    <row r="44" spans="1:11" ht="15.75" thickTop="1" x14ac:dyDescent="0.2">
      <c r="A44" s="194"/>
      <c r="B44" s="524"/>
      <c r="C44" s="525"/>
      <c r="D44" s="18"/>
      <c r="E44" s="956"/>
      <c r="F44" s="956"/>
      <c r="G44" s="956"/>
      <c r="H44" s="957"/>
      <c r="I44" s="958"/>
      <c r="J44" s="982"/>
    </row>
    <row r="45" spans="1:11" ht="15" x14ac:dyDescent="0.2">
      <c r="A45" s="194"/>
      <c r="B45" s="512" t="s">
        <v>350</v>
      </c>
      <c r="C45" s="525"/>
      <c r="D45" s="18"/>
      <c r="E45" s="956"/>
      <c r="F45" s="956"/>
      <c r="G45" s="956"/>
      <c r="H45" s="957"/>
      <c r="I45" s="958"/>
      <c r="J45" s="982"/>
    </row>
    <row r="46" spans="1:11" ht="15" x14ac:dyDescent="0.2">
      <c r="A46" s="194"/>
      <c r="B46" s="524"/>
      <c r="C46" s="525"/>
      <c r="D46" s="18"/>
      <c r="E46" s="956"/>
      <c r="F46" s="956"/>
      <c r="G46" s="956"/>
      <c r="H46" s="957"/>
      <c r="I46" s="958"/>
      <c r="J46" s="982"/>
    </row>
    <row r="47" spans="1:11" ht="15" x14ac:dyDescent="0.25">
      <c r="A47" s="194"/>
      <c r="B47" s="521" t="s">
        <v>351</v>
      </c>
      <c r="C47" s="525"/>
      <c r="D47" s="18"/>
      <c r="E47" s="956"/>
      <c r="F47" s="956"/>
      <c r="G47" s="956"/>
      <c r="H47" s="957"/>
      <c r="I47" s="958"/>
      <c r="J47" s="982"/>
    </row>
    <row r="48" spans="1:11" ht="15" x14ac:dyDescent="0.2">
      <c r="A48" s="194"/>
      <c r="B48" s="522"/>
      <c r="C48" s="525"/>
      <c r="D48" s="18"/>
      <c r="E48" s="956"/>
      <c r="F48" s="956"/>
      <c r="G48" s="956"/>
      <c r="H48" s="957"/>
      <c r="I48" s="958"/>
      <c r="J48" s="982"/>
    </row>
    <row r="49" spans="1:11" ht="28.5" x14ac:dyDescent="0.2">
      <c r="A49" s="194"/>
      <c r="B49" s="514" t="s">
        <v>1404</v>
      </c>
      <c r="C49" s="525"/>
      <c r="D49" s="18"/>
      <c r="E49" s="956"/>
      <c r="F49" s="956"/>
      <c r="G49" s="956"/>
      <c r="H49" s="957"/>
      <c r="I49" s="958"/>
      <c r="J49" s="982"/>
    </row>
    <row r="50" spans="1:11" ht="15" x14ac:dyDescent="0.2">
      <c r="A50" s="194"/>
      <c r="B50" s="529"/>
      <c r="C50" s="525"/>
      <c r="D50" s="18"/>
      <c r="E50" s="956"/>
      <c r="F50" s="956"/>
      <c r="G50" s="956"/>
      <c r="H50" s="957"/>
      <c r="I50" s="958"/>
      <c r="J50" s="982"/>
    </row>
    <row r="51" spans="1:11" x14ac:dyDescent="0.2">
      <c r="A51" s="530" t="s">
        <v>11</v>
      </c>
      <c r="B51" s="531" t="s">
        <v>402</v>
      </c>
      <c r="C51" s="280">
        <v>76</v>
      </c>
      <c r="D51" s="498" t="s">
        <v>25</v>
      </c>
      <c r="E51" s="960">
        <v>57.39</v>
      </c>
      <c r="F51" s="960">
        <v>4.0999999999999996</v>
      </c>
      <c r="G51" s="960">
        <v>12.3</v>
      </c>
      <c r="H51" s="960">
        <v>8.1999999999999993</v>
      </c>
      <c r="I51" s="961">
        <f>E51+F51+G51+H51</f>
        <v>81.99</v>
      </c>
      <c r="J51" s="962">
        <f>I51*C51</f>
        <v>6231.24</v>
      </c>
      <c r="K51" s="146"/>
    </row>
    <row r="52" spans="1:11" ht="15" x14ac:dyDescent="0.2">
      <c r="A52" s="530"/>
      <c r="B52" s="531"/>
      <c r="C52" s="280"/>
      <c r="D52" s="498"/>
      <c r="E52" s="956"/>
      <c r="F52" s="956"/>
      <c r="G52" s="956"/>
      <c r="H52" s="957"/>
      <c r="I52" s="958"/>
      <c r="J52" s="982"/>
    </row>
    <row r="53" spans="1:11" x14ac:dyDescent="0.2">
      <c r="A53" s="530" t="str">
        <f>IF(D53&gt;0,IF(INDEX(A25:A51,MATCH(REPT("z",255),A25:A51))="H","J",IF(INDEX(A25:A51,MATCH(REPT("z",255),A25:A51))="N","P",CHAR(CODE(INDEX(A25:A51,MATCH(REPT("z",255),A25:A51)))+1))),)</f>
        <v>B</v>
      </c>
      <c r="B53" s="531" t="s">
        <v>403</v>
      </c>
      <c r="C53" s="280">
        <v>90</v>
      </c>
      <c r="D53" s="498" t="s">
        <v>25</v>
      </c>
      <c r="E53" s="960">
        <v>74.680000000000007</v>
      </c>
      <c r="F53" s="960">
        <v>5.33</v>
      </c>
      <c r="G53" s="960">
        <v>16</v>
      </c>
      <c r="H53" s="960">
        <v>10.67</v>
      </c>
      <c r="I53" s="961">
        <f>E53+F53+G53+H53</f>
        <v>106.68</v>
      </c>
      <c r="J53" s="962">
        <f>I53*C53</f>
        <v>9601.2000000000007</v>
      </c>
      <c r="K53" s="146"/>
    </row>
    <row r="54" spans="1:11" ht="15" x14ac:dyDescent="0.2">
      <c r="A54" s="530"/>
      <c r="B54" s="531"/>
      <c r="C54" s="280"/>
      <c r="D54" s="498"/>
      <c r="E54" s="956"/>
      <c r="F54" s="956"/>
      <c r="G54" s="956"/>
      <c r="H54" s="957"/>
      <c r="I54" s="958"/>
      <c r="J54" s="982"/>
    </row>
    <row r="55" spans="1:11" x14ac:dyDescent="0.2">
      <c r="A55" s="530" t="s">
        <v>13</v>
      </c>
      <c r="B55" s="531" t="s">
        <v>400</v>
      </c>
      <c r="C55" s="280">
        <v>732</v>
      </c>
      <c r="D55" s="498" t="s">
        <v>25</v>
      </c>
      <c r="E55" s="960">
        <v>118.9</v>
      </c>
      <c r="F55" s="960">
        <v>8.49</v>
      </c>
      <c r="G55" s="960">
        <v>25.48</v>
      </c>
      <c r="H55" s="960">
        <v>16.989999999999998</v>
      </c>
      <c r="I55" s="961">
        <f>E55+F55+G55+H55</f>
        <v>169.86</v>
      </c>
      <c r="J55" s="962">
        <f>I55*C55</f>
        <v>124337.52</v>
      </c>
      <c r="K55" s="146"/>
    </row>
    <row r="56" spans="1:11" ht="15" x14ac:dyDescent="0.2">
      <c r="A56" s="530"/>
      <c r="B56" s="531"/>
      <c r="C56" s="280"/>
      <c r="D56" s="498"/>
      <c r="E56" s="956"/>
      <c r="F56" s="956"/>
      <c r="G56" s="956"/>
      <c r="H56" s="957"/>
      <c r="I56" s="958"/>
      <c r="J56" s="982"/>
    </row>
    <row r="57" spans="1:11" x14ac:dyDescent="0.2">
      <c r="A57" s="530" t="str">
        <f>IF(D57&gt;0,IF(INDEX(A31:A56,MATCH(REPT("z",255),A31:A56))="H","J",IF(INDEX(A31:A56,MATCH(REPT("z",255),A31:A56))="N","P",CHAR(CODE(INDEX(A31:A56,MATCH(REPT("z",255),A31:A56)))+1))),)</f>
        <v>D</v>
      </c>
      <c r="B57" s="531" t="s">
        <v>355</v>
      </c>
      <c r="C57" s="280">
        <v>41</v>
      </c>
      <c r="D57" s="498" t="s">
        <v>25</v>
      </c>
      <c r="E57" s="960">
        <v>172.03</v>
      </c>
      <c r="F57" s="960">
        <v>12.29</v>
      </c>
      <c r="G57" s="960">
        <v>36.86</v>
      </c>
      <c r="H57" s="960">
        <v>24.58</v>
      </c>
      <c r="I57" s="961">
        <f>E57+F57+G57+H57</f>
        <v>245.76</v>
      </c>
      <c r="J57" s="962">
        <f>I57*C57</f>
        <v>10076.16</v>
      </c>
      <c r="K57" s="146"/>
    </row>
    <row r="58" spans="1:11" ht="15" x14ac:dyDescent="0.2">
      <c r="A58" s="530"/>
      <c r="B58" s="531"/>
      <c r="C58" s="280"/>
      <c r="D58" s="498"/>
      <c r="E58" s="956"/>
      <c r="F58" s="956"/>
      <c r="G58" s="956"/>
      <c r="H58" s="957"/>
      <c r="I58" s="958"/>
      <c r="J58" s="982"/>
    </row>
    <row r="59" spans="1:11" x14ac:dyDescent="0.2">
      <c r="A59" s="530" t="str">
        <f>IF(D59&gt;0,IF(INDEX(A33:A58,MATCH(REPT("z",255),A33:A58))="H","J",IF(INDEX(A33:A58,MATCH(REPT("z",255),A33:A58))="N","P",CHAR(CODE(INDEX(A33:A58,MATCH(REPT("z",255),A33:A58)))+1))),)</f>
        <v>E</v>
      </c>
      <c r="B59" s="531" t="s">
        <v>443</v>
      </c>
      <c r="C59" s="280">
        <v>6</v>
      </c>
      <c r="D59" s="498" t="s">
        <v>25</v>
      </c>
      <c r="E59" s="960">
        <v>238.76</v>
      </c>
      <c r="F59" s="960">
        <v>17.05</v>
      </c>
      <c r="G59" s="960">
        <v>51.16</v>
      </c>
      <c r="H59" s="960">
        <v>34.11</v>
      </c>
      <c r="I59" s="961">
        <f>E59+F59+G59+H59</f>
        <v>341.08</v>
      </c>
      <c r="J59" s="962">
        <f>I59*C59</f>
        <v>2046.48</v>
      </c>
      <c r="K59" s="146"/>
    </row>
    <row r="60" spans="1:11" ht="15" x14ac:dyDescent="0.2">
      <c r="A60" s="530"/>
      <c r="B60" s="531"/>
      <c r="C60" s="280"/>
      <c r="D60" s="498"/>
      <c r="E60" s="956"/>
      <c r="F60" s="956"/>
      <c r="G60" s="956"/>
      <c r="H60" s="957"/>
      <c r="I60" s="958"/>
      <c r="J60" s="982"/>
    </row>
    <row r="61" spans="1:11" ht="28.5" x14ac:dyDescent="0.2">
      <c r="A61" s="194" t="str">
        <f>IF(D61&gt;0,IF(INDEX(A51:A60,MATCH(REPT("z",255),A51:A60))="H","J",IF(INDEX(A51:A60,MATCH(REPT("z",255),A51:A60))="N","P",CHAR(CODE(INDEX(A51:A60,MATCH(REPT("z",255),A51:A60)))+1))),)</f>
        <v>F</v>
      </c>
      <c r="B61" s="531" t="s">
        <v>1405</v>
      </c>
      <c r="C61" s="402">
        <v>1</v>
      </c>
      <c r="D61" s="404" t="s">
        <v>352</v>
      </c>
      <c r="E61" s="960">
        <v>7174.01</v>
      </c>
      <c r="F61" s="960">
        <v>512.42999999999995</v>
      </c>
      <c r="G61" s="960">
        <v>1537.29</v>
      </c>
      <c r="H61" s="960">
        <v>1024.8599999999999</v>
      </c>
      <c r="I61" s="961">
        <f>E61+F61+G61+H61</f>
        <v>10248.59</v>
      </c>
      <c r="J61" s="962">
        <f>I61*C61</f>
        <v>10248.59</v>
      </c>
      <c r="K61" s="146"/>
    </row>
    <row r="62" spans="1:11" ht="15" x14ac:dyDescent="0.2">
      <c r="A62" s="194"/>
      <c r="B62" s="524"/>
      <c r="C62" s="525"/>
      <c r="D62" s="18"/>
      <c r="E62" s="956"/>
      <c r="F62" s="956"/>
      <c r="G62" s="956"/>
      <c r="H62" s="957"/>
      <c r="I62" s="958"/>
      <c r="J62" s="982"/>
    </row>
    <row r="63" spans="1:11" ht="15" x14ac:dyDescent="0.2">
      <c r="A63" s="194"/>
      <c r="B63" s="532" t="s">
        <v>353</v>
      </c>
      <c r="C63" s="280"/>
      <c r="D63" s="498"/>
      <c r="E63" s="956"/>
      <c r="F63" s="956"/>
      <c r="G63" s="956"/>
      <c r="H63" s="957"/>
      <c r="I63" s="958"/>
      <c r="J63" s="982"/>
    </row>
    <row r="64" spans="1:11" ht="15" x14ac:dyDescent="0.2">
      <c r="A64" s="194"/>
      <c r="B64" s="532"/>
      <c r="C64" s="280"/>
      <c r="D64" s="498"/>
      <c r="E64" s="956"/>
      <c r="F64" s="956"/>
      <c r="G64" s="956"/>
      <c r="H64" s="957"/>
      <c r="I64" s="958"/>
      <c r="J64" s="982"/>
    </row>
    <row r="65" spans="1:11" ht="57" x14ac:dyDescent="0.2">
      <c r="A65" s="194"/>
      <c r="B65" s="533" t="s">
        <v>1406</v>
      </c>
      <c r="C65" s="280"/>
      <c r="D65" s="498"/>
      <c r="E65" s="956"/>
      <c r="F65" s="956"/>
      <c r="G65" s="956"/>
      <c r="H65" s="957"/>
      <c r="I65" s="958"/>
      <c r="J65" s="982"/>
    </row>
    <row r="66" spans="1:11" ht="15" x14ac:dyDescent="0.2">
      <c r="A66" s="194"/>
      <c r="B66" s="532"/>
      <c r="C66" s="280"/>
      <c r="D66" s="498"/>
      <c r="E66" s="956"/>
      <c r="F66" s="956"/>
      <c r="G66" s="956"/>
      <c r="H66" s="957"/>
      <c r="I66" s="958"/>
      <c r="J66" s="982"/>
    </row>
    <row r="67" spans="1:11" ht="28.5" x14ac:dyDescent="0.2">
      <c r="A67" s="194" t="str">
        <f>IF(D67&gt;0,IF(INDEX(A47:A66,MATCH(REPT("z",255),A47:A66))="H","J",IF(INDEX(A47:A66,MATCH(REPT("z",255),A47:A66))="N","P",CHAR(CODE(INDEX(A47:A66,MATCH(REPT("z",255),A47:A66)))+1))),)</f>
        <v>G</v>
      </c>
      <c r="B67" s="531" t="s">
        <v>1407</v>
      </c>
      <c r="C67" s="402">
        <v>4</v>
      </c>
      <c r="D67" s="404" t="s">
        <v>46</v>
      </c>
      <c r="E67" s="960">
        <v>5551.39</v>
      </c>
      <c r="F67" s="960">
        <v>396.53</v>
      </c>
      <c r="G67" s="960">
        <v>1189.58</v>
      </c>
      <c r="H67" s="960">
        <v>793.06</v>
      </c>
      <c r="I67" s="961">
        <f>E67+F67+G67+H67</f>
        <v>7930.56</v>
      </c>
      <c r="J67" s="962">
        <f>I67*C67</f>
        <v>31722.240000000002</v>
      </c>
      <c r="K67" s="146"/>
    </row>
    <row r="68" spans="1:11" ht="15" x14ac:dyDescent="0.2">
      <c r="A68" s="530"/>
      <c r="B68" s="531"/>
      <c r="C68" s="280"/>
      <c r="D68" s="498"/>
      <c r="E68" s="956"/>
      <c r="F68" s="956"/>
      <c r="G68" s="956"/>
      <c r="H68" s="957"/>
      <c r="I68" s="958"/>
      <c r="J68" s="982"/>
    </row>
    <row r="69" spans="1:11" ht="15" x14ac:dyDescent="0.2">
      <c r="A69" s="530"/>
      <c r="B69" s="531"/>
      <c r="C69" s="280"/>
      <c r="D69" s="498"/>
      <c r="E69" s="956"/>
      <c r="F69" s="956"/>
      <c r="G69" s="956"/>
      <c r="H69" s="957"/>
      <c r="I69" s="958"/>
      <c r="J69" s="982"/>
    </row>
    <row r="70" spans="1:11" ht="15" x14ac:dyDescent="0.2">
      <c r="A70" s="530"/>
      <c r="B70" s="531"/>
      <c r="C70" s="280"/>
      <c r="D70" s="498"/>
      <c r="E70" s="956"/>
      <c r="F70" s="956"/>
      <c r="G70" s="956"/>
      <c r="H70" s="957"/>
      <c r="I70" s="958"/>
      <c r="J70" s="982"/>
    </row>
    <row r="71" spans="1:11" ht="15" x14ac:dyDescent="0.2">
      <c r="A71" s="530"/>
      <c r="B71" s="531"/>
      <c r="C71" s="280"/>
      <c r="D71" s="498"/>
      <c r="E71" s="956"/>
      <c r="F71" s="956"/>
      <c r="G71" s="956"/>
      <c r="H71" s="957"/>
      <c r="I71" s="958"/>
      <c r="J71" s="982"/>
    </row>
    <row r="72" spans="1:11" ht="15" x14ac:dyDescent="0.2">
      <c r="A72" s="194"/>
      <c r="B72" s="523"/>
      <c r="C72" s="280"/>
      <c r="D72" s="498"/>
      <c r="E72" s="956"/>
      <c r="F72" s="956"/>
      <c r="G72" s="956"/>
      <c r="H72" s="957"/>
      <c r="I72" s="958"/>
      <c r="J72" s="982"/>
    </row>
    <row r="73" spans="1:11" ht="15" x14ac:dyDescent="0.2">
      <c r="A73" s="194"/>
      <c r="B73" s="513"/>
      <c r="C73" s="280"/>
      <c r="D73" s="286"/>
      <c r="E73" s="957"/>
      <c r="F73" s="956"/>
      <c r="G73" s="956"/>
      <c r="H73" s="957"/>
      <c r="I73" s="958"/>
      <c r="J73" s="982"/>
    </row>
    <row r="74" spans="1:11" ht="18" customHeight="1" x14ac:dyDescent="0.2">
      <c r="A74" s="194"/>
      <c r="B74" s="513"/>
      <c r="C74" s="280"/>
      <c r="D74" s="498"/>
      <c r="E74" s="956"/>
      <c r="F74" s="956"/>
      <c r="G74" s="956"/>
      <c r="H74" s="957"/>
      <c r="I74" s="958"/>
      <c r="J74" s="982"/>
    </row>
    <row r="75" spans="1:11" ht="15.75" thickBot="1" x14ac:dyDescent="0.25">
      <c r="A75" s="526"/>
      <c r="B75" s="527" t="s">
        <v>31</v>
      </c>
      <c r="C75" s="528"/>
      <c r="D75" s="528"/>
      <c r="E75" s="967"/>
      <c r="F75" s="967"/>
      <c r="G75" s="967"/>
      <c r="H75" s="966"/>
      <c r="I75" s="968"/>
      <c r="J75" s="987">
        <f>SUM(J47:J72)</f>
        <v>194263.43</v>
      </c>
    </row>
    <row r="76" spans="1:11" ht="15.75" thickTop="1" x14ac:dyDescent="0.2">
      <c r="A76" s="194"/>
      <c r="B76" s="513"/>
      <c r="C76" s="280"/>
      <c r="D76" s="498"/>
      <c r="E76" s="956"/>
      <c r="F76" s="956"/>
      <c r="G76" s="956"/>
      <c r="H76" s="957"/>
      <c r="I76" s="958"/>
      <c r="J76" s="982"/>
    </row>
    <row r="77" spans="1:11" ht="15" x14ac:dyDescent="0.2">
      <c r="A77" s="194"/>
      <c r="B77" s="512" t="s">
        <v>350</v>
      </c>
      <c r="C77" s="280"/>
      <c r="D77" s="498"/>
      <c r="E77" s="956"/>
      <c r="F77" s="956"/>
      <c r="G77" s="956"/>
      <c r="H77" s="957"/>
      <c r="I77" s="958"/>
      <c r="J77" s="982"/>
    </row>
    <row r="78" spans="1:11" ht="15" x14ac:dyDescent="0.2">
      <c r="A78" s="194"/>
      <c r="B78" s="513"/>
      <c r="C78" s="280"/>
      <c r="D78" s="498"/>
      <c r="E78" s="956"/>
      <c r="F78" s="956"/>
      <c r="G78" s="956"/>
      <c r="H78" s="957"/>
      <c r="I78" s="958"/>
      <c r="J78" s="982"/>
    </row>
    <row r="79" spans="1:11" ht="15" x14ac:dyDescent="0.2">
      <c r="A79" s="194"/>
      <c r="B79" s="532" t="s">
        <v>354</v>
      </c>
      <c r="C79" s="280"/>
      <c r="D79" s="498"/>
      <c r="E79" s="956"/>
      <c r="F79" s="956"/>
      <c r="G79" s="956"/>
      <c r="H79" s="957"/>
      <c r="I79" s="958"/>
      <c r="J79" s="982"/>
    </row>
    <row r="80" spans="1:11" ht="15" x14ac:dyDescent="0.2">
      <c r="A80" s="194"/>
      <c r="B80" s="513"/>
      <c r="C80" s="280"/>
      <c r="D80" s="498"/>
      <c r="E80" s="956"/>
      <c r="F80" s="956"/>
      <c r="G80" s="956"/>
      <c r="H80" s="957"/>
      <c r="I80" s="958"/>
      <c r="J80" s="982"/>
    </row>
    <row r="81" spans="1:11" ht="41.25" customHeight="1" x14ac:dyDescent="0.2">
      <c r="A81" s="194" t="s">
        <v>11</v>
      </c>
      <c r="B81" s="513" t="s">
        <v>1408</v>
      </c>
      <c r="C81" s="402">
        <v>1</v>
      </c>
      <c r="D81" s="404" t="s">
        <v>2</v>
      </c>
      <c r="E81" s="960">
        <v>485.96</v>
      </c>
      <c r="F81" s="960">
        <v>34.71</v>
      </c>
      <c r="G81" s="960">
        <v>104.13</v>
      </c>
      <c r="H81" s="960">
        <v>69.42</v>
      </c>
      <c r="I81" s="961">
        <f>E81+F81+G81+H81</f>
        <v>694.22</v>
      </c>
      <c r="J81" s="962">
        <f>I81*C81</f>
        <v>694.22</v>
      </c>
      <c r="K81" s="146"/>
    </row>
    <row r="82" spans="1:11" ht="15" x14ac:dyDescent="0.2">
      <c r="A82" s="194"/>
      <c r="B82" s="513"/>
      <c r="C82" s="402"/>
      <c r="D82" s="404"/>
      <c r="E82" s="956"/>
      <c r="F82" s="956"/>
      <c r="G82" s="956"/>
      <c r="H82" s="957"/>
      <c r="I82" s="958"/>
      <c r="J82" s="982"/>
    </row>
    <row r="83" spans="1:11" ht="28.5" x14ac:dyDescent="0.2">
      <c r="A83" s="194"/>
      <c r="B83" s="556" t="s">
        <v>1409</v>
      </c>
      <c r="C83" s="561"/>
      <c r="D83" s="562"/>
      <c r="E83" s="956"/>
      <c r="F83" s="956"/>
      <c r="G83" s="956"/>
      <c r="H83" s="957"/>
      <c r="I83" s="958"/>
      <c r="J83" s="982"/>
    </row>
    <row r="84" spans="1:11" ht="15" x14ac:dyDescent="0.2">
      <c r="A84" s="194"/>
      <c r="B84" s="557"/>
      <c r="C84" s="561"/>
      <c r="D84" s="562"/>
      <c r="E84" s="956"/>
      <c r="F84" s="956"/>
      <c r="G84" s="956"/>
      <c r="H84" s="957"/>
      <c r="I84" s="958"/>
      <c r="J84" s="982"/>
    </row>
    <row r="85" spans="1:11" x14ac:dyDescent="0.2">
      <c r="A85" s="194" t="str">
        <f>IF(D85&gt;0,IF(INDEX(A81:A84,MATCH(REPT("z",255),A81:A84))="H","J",IF(INDEX(A81:A84,MATCH(REPT("z",255),A81:A84))="N","P",CHAR(CODE(INDEX(A81:A84,MATCH(REPT("z",255),A81:A84)))+1))),)</f>
        <v>B</v>
      </c>
      <c r="B85" s="558" t="s">
        <v>355</v>
      </c>
      <c r="C85" s="561">
        <v>4</v>
      </c>
      <c r="D85" s="213" t="s">
        <v>46</v>
      </c>
      <c r="E85" s="960">
        <v>3591.78</v>
      </c>
      <c r="F85" s="960">
        <v>256.56</v>
      </c>
      <c r="G85" s="960">
        <v>769.67</v>
      </c>
      <c r="H85" s="960">
        <v>513.11</v>
      </c>
      <c r="I85" s="961">
        <f>E85+F85+G85+H85</f>
        <v>5131.12</v>
      </c>
      <c r="J85" s="962">
        <f>I85*C85</f>
        <v>20524.48</v>
      </c>
      <c r="K85" s="146"/>
    </row>
    <row r="86" spans="1:11" ht="15" x14ac:dyDescent="0.25">
      <c r="A86" s="194"/>
      <c r="B86" s="524"/>
      <c r="C86" s="525"/>
      <c r="D86" s="563"/>
      <c r="E86" s="957"/>
      <c r="F86" s="956"/>
      <c r="G86" s="956"/>
      <c r="H86" s="957"/>
      <c r="I86" s="958"/>
      <c r="J86" s="982"/>
    </row>
    <row r="87" spans="1:11" ht="30.75" customHeight="1" x14ac:dyDescent="0.2">
      <c r="A87" s="194"/>
      <c r="B87" s="534" t="s">
        <v>1410</v>
      </c>
      <c r="C87" s="402"/>
      <c r="D87" s="401"/>
      <c r="E87" s="957"/>
      <c r="F87" s="956"/>
      <c r="G87" s="956"/>
      <c r="H87" s="957"/>
      <c r="I87" s="958"/>
      <c r="J87" s="982"/>
    </row>
    <row r="88" spans="1:11" ht="15" x14ac:dyDescent="0.2">
      <c r="A88" s="194"/>
      <c r="B88" s="535"/>
      <c r="C88" s="402"/>
      <c r="D88" s="401"/>
      <c r="E88" s="957"/>
      <c r="F88" s="956"/>
      <c r="G88" s="956"/>
      <c r="H88" s="957"/>
      <c r="I88" s="958"/>
      <c r="J88" s="982"/>
    </row>
    <row r="89" spans="1:11" x14ac:dyDescent="0.2">
      <c r="A89" s="194" t="str">
        <f>IF(D89&gt;0,IF(INDEX(A83:A88,MATCH(REPT("z",255),A83:A88))="H","J",IF(INDEX(A83:A88,MATCH(REPT("z",255),A83:A88))="N","P",CHAR(CODE(INDEX(A83:A88,MATCH(REPT("z",255),A83:A88)))+1))),)</f>
        <v>C</v>
      </c>
      <c r="B89" s="535" t="s">
        <v>356</v>
      </c>
      <c r="C89" s="402">
        <v>93</v>
      </c>
      <c r="D89" s="401" t="s">
        <v>46</v>
      </c>
      <c r="E89" s="960">
        <v>37.369999999999997</v>
      </c>
      <c r="F89" s="960">
        <v>2.67</v>
      </c>
      <c r="G89" s="960">
        <v>8.01</v>
      </c>
      <c r="H89" s="960">
        <v>5.34</v>
      </c>
      <c r="I89" s="961">
        <f>E89+F89+G89+H89</f>
        <v>53.39</v>
      </c>
      <c r="J89" s="962">
        <f>I89*C89</f>
        <v>4965.2700000000004</v>
      </c>
      <c r="K89" s="146"/>
    </row>
    <row r="90" spans="1:11" ht="15" x14ac:dyDescent="0.2">
      <c r="A90" s="194"/>
      <c r="B90" s="535"/>
      <c r="C90" s="402"/>
      <c r="D90" s="401"/>
      <c r="E90" s="957"/>
      <c r="F90" s="956"/>
      <c r="G90" s="956"/>
      <c r="H90" s="957"/>
      <c r="I90" s="958"/>
      <c r="J90" s="982"/>
    </row>
    <row r="91" spans="1:11" x14ac:dyDescent="0.2">
      <c r="A91" s="194" t="str">
        <f>IF(D91&gt;0,IF(INDEX(A83:A90,MATCH(REPT("z",255),A83:A90))="H","J",IF(INDEX(A83:A90,MATCH(REPT("z",255),A83:A90))="N","P",CHAR(CODE(INDEX(A83:A90,MATCH(REPT("z",255),A83:A90)))+1))),)</f>
        <v>D</v>
      </c>
      <c r="B91" s="535" t="s">
        <v>357</v>
      </c>
      <c r="C91" s="402">
        <v>1265</v>
      </c>
      <c r="D91" s="401" t="s">
        <v>46</v>
      </c>
      <c r="E91" s="960">
        <v>40.5</v>
      </c>
      <c r="F91" s="960">
        <v>2.89</v>
      </c>
      <c r="G91" s="960">
        <v>8.68</v>
      </c>
      <c r="H91" s="960">
        <v>5.79</v>
      </c>
      <c r="I91" s="961">
        <f>E91+F91+G91+H91</f>
        <v>57.86</v>
      </c>
      <c r="J91" s="962">
        <f>I91*C91</f>
        <v>73192.899999999994</v>
      </c>
      <c r="K91" s="146"/>
    </row>
    <row r="92" spans="1:11" ht="15" x14ac:dyDescent="0.2">
      <c r="A92" s="194"/>
      <c r="B92" s="535"/>
      <c r="C92" s="402"/>
      <c r="D92" s="401"/>
      <c r="E92" s="957"/>
      <c r="F92" s="956"/>
      <c r="G92" s="956"/>
      <c r="H92" s="957"/>
      <c r="I92" s="958"/>
      <c r="J92" s="982"/>
    </row>
    <row r="93" spans="1:11" x14ac:dyDescent="0.2">
      <c r="A93" s="194" t="str">
        <f>IF(D93&gt;0,IF(INDEX(A83:A92,MATCH(REPT("z",255),A83:A92))="H","J",IF(INDEX(A83:A92,MATCH(REPT("z",255),A83:A92))="N","P",CHAR(CODE(INDEX(A83:A92,MATCH(REPT("z",255),A83:A92)))+1))),)</f>
        <v>E</v>
      </c>
      <c r="B93" s="535" t="s">
        <v>358</v>
      </c>
      <c r="C93" s="402">
        <v>2</v>
      </c>
      <c r="D93" s="401" t="s">
        <v>46</v>
      </c>
      <c r="E93" s="960">
        <v>37.369999999999997</v>
      </c>
      <c r="F93" s="960">
        <v>2.67</v>
      </c>
      <c r="G93" s="960">
        <v>8.01</v>
      </c>
      <c r="H93" s="960">
        <v>5.34</v>
      </c>
      <c r="I93" s="961">
        <f>E93+F93+G93+H93</f>
        <v>53.39</v>
      </c>
      <c r="J93" s="962">
        <f>I93*C93</f>
        <v>106.78</v>
      </c>
      <c r="K93" s="146"/>
    </row>
    <row r="94" spans="1:11" ht="15" x14ac:dyDescent="0.2">
      <c r="A94" s="194"/>
      <c r="B94" s="559"/>
      <c r="C94" s="402"/>
      <c r="D94" s="401"/>
      <c r="E94" s="957"/>
      <c r="F94" s="956"/>
      <c r="G94" s="956"/>
      <c r="H94" s="957"/>
      <c r="I94" s="958"/>
      <c r="J94" s="982"/>
    </row>
    <row r="95" spans="1:11" ht="15" x14ac:dyDescent="0.2">
      <c r="A95" s="194"/>
      <c r="B95" s="539" t="s">
        <v>359</v>
      </c>
      <c r="C95" s="402"/>
      <c r="D95" s="401"/>
      <c r="E95" s="957"/>
      <c r="F95" s="956"/>
      <c r="G95" s="956"/>
      <c r="H95" s="957"/>
      <c r="I95" s="958"/>
      <c r="J95" s="982"/>
    </row>
    <row r="96" spans="1:11" ht="15" x14ac:dyDescent="0.2">
      <c r="A96" s="194"/>
      <c r="B96" s="560"/>
      <c r="C96" s="402"/>
      <c r="D96" s="401"/>
      <c r="E96" s="957"/>
      <c r="F96" s="956"/>
      <c r="G96" s="956"/>
      <c r="H96" s="957"/>
      <c r="I96" s="958"/>
      <c r="J96" s="982"/>
    </row>
    <row r="97" spans="1:11" ht="42.75" x14ac:dyDescent="0.2">
      <c r="A97" s="194" t="str">
        <f>IF(D97&gt;0,IF(INDEX(A86:A96,MATCH(REPT("z",255),A86:A96))="H","J",IF(INDEX(A86:A96,MATCH(REPT("z",255),A86:A96))="N","P",CHAR(CODE(INDEX(A86:A96,MATCH(REPT("z",255),A86:A96)))+1))),)</f>
        <v>F</v>
      </c>
      <c r="B97" s="513" t="s">
        <v>1411</v>
      </c>
      <c r="C97" s="402">
        <v>2</v>
      </c>
      <c r="D97" s="401" t="s">
        <v>46</v>
      </c>
      <c r="E97" s="960">
        <v>2636.14</v>
      </c>
      <c r="F97" s="960">
        <v>188.3</v>
      </c>
      <c r="G97" s="960">
        <v>564.89</v>
      </c>
      <c r="H97" s="960">
        <v>376.59</v>
      </c>
      <c r="I97" s="961">
        <f>E97+F97+G97+H97</f>
        <v>3765.92</v>
      </c>
      <c r="J97" s="962">
        <f>I97*C97</f>
        <v>7531.84</v>
      </c>
      <c r="K97" s="146"/>
    </row>
    <row r="98" spans="1:11" ht="15" x14ac:dyDescent="0.2">
      <c r="A98" s="194"/>
      <c r="B98" s="524"/>
      <c r="C98" s="525"/>
      <c r="D98" s="138"/>
      <c r="E98" s="957"/>
      <c r="F98" s="956"/>
      <c r="G98" s="956"/>
      <c r="H98" s="957"/>
      <c r="I98" s="958"/>
      <c r="J98" s="982"/>
    </row>
    <row r="99" spans="1:11" ht="15" x14ac:dyDescent="0.2">
      <c r="A99" s="194"/>
      <c r="B99" s="524"/>
      <c r="C99" s="525"/>
      <c r="D99" s="138"/>
      <c r="E99" s="957"/>
      <c r="F99" s="956"/>
      <c r="G99" s="956"/>
      <c r="H99" s="957"/>
      <c r="I99" s="958"/>
      <c r="J99" s="982"/>
    </row>
    <row r="100" spans="1:11" ht="15" x14ac:dyDescent="0.2">
      <c r="A100" s="194"/>
      <c r="B100" s="524"/>
      <c r="C100" s="525"/>
      <c r="D100" s="138"/>
      <c r="E100" s="957"/>
      <c r="F100" s="956"/>
      <c r="G100" s="956"/>
      <c r="H100" s="957"/>
      <c r="I100" s="958"/>
      <c r="J100" s="982"/>
    </row>
    <row r="101" spans="1:11" ht="15" x14ac:dyDescent="0.2">
      <c r="A101" s="194"/>
      <c r="B101" s="524"/>
      <c r="C101" s="525"/>
      <c r="D101" s="138"/>
      <c r="E101" s="957"/>
      <c r="F101" s="956"/>
      <c r="G101" s="956"/>
      <c r="H101" s="957"/>
      <c r="I101" s="958"/>
      <c r="J101" s="982"/>
    </row>
    <row r="102" spans="1:11" ht="15" x14ac:dyDescent="0.2">
      <c r="A102" s="194"/>
      <c r="B102" s="524"/>
      <c r="C102" s="525"/>
      <c r="D102" s="138"/>
      <c r="E102" s="957"/>
      <c r="F102" s="956"/>
      <c r="G102" s="956"/>
      <c r="H102" s="957"/>
      <c r="I102" s="958"/>
      <c r="J102" s="982"/>
    </row>
    <row r="103" spans="1:11" ht="15" x14ac:dyDescent="0.2">
      <c r="A103" s="194"/>
      <c r="B103" s="524"/>
      <c r="C103" s="525"/>
      <c r="D103" s="138"/>
      <c r="E103" s="957"/>
      <c r="F103" s="956"/>
      <c r="G103" s="956"/>
      <c r="H103" s="957"/>
      <c r="I103" s="958"/>
      <c r="J103" s="982"/>
    </row>
    <row r="104" spans="1:11" ht="15" x14ac:dyDescent="0.2">
      <c r="A104" s="194"/>
      <c r="B104" s="524"/>
      <c r="C104" s="525"/>
      <c r="D104" s="138"/>
      <c r="E104" s="957"/>
      <c r="F104" s="956"/>
      <c r="G104" s="956"/>
      <c r="H104" s="957"/>
      <c r="I104" s="958"/>
      <c r="J104" s="982"/>
    </row>
    <row r="105" spans="1:11" ht="15" x14ac:dyDescent="0.2">
      <c r="A105" s="194"/>
      <c r="B105" s="524"/>
      <c r="C105" s="525"/>
      <c r="D105" s="138"/>
      <c r="E105" s="957"/>
      <c r="F105" s="956"/>
      <c r="G105" s="956"/>
      <c r="H105" s="957"/>
      <c r="I105" s="958"/>
      <c r="J105" s="982"/>
    </row>
    <row r="106" spans="1:11" ht="19.5" customHeight="1" x14ac:dyDescent="0.2">
      <c r="A106" s="194"/>
      <c r="B106" s="524"/>
      <c r="C106" s="525"/>
      <c r="D106" s="138"/>
      <c r="E106" s="957"/>
      <c r="F106" s="956"/>
      <c r="G106" s="956"/>
      <c r="H106" s="957"/>
      <c r="I106" s="958"/>
      <c r="J106" s="982"/>
    </row>
    <row r="107" spans="1:11" ht="15.75" thickBot="1" x14ac:dyDescent="0.25">
      <c r="A107" s="526"/>
      <c r="B107" s="527" t="s">
        <v>31</v>
      </c>
      <c r="C107" s="528"/>
      <c r="D107" s="536"/>
      <c r="E107" s="966"/>
      <c r="F107" s="967"/>
      <c r="G107" s="967"/>
      <c r="H107" s="966"/>
      <c r="I107" s="968"/>
      <c r="J107" s="987">
        <f>SUM(J78:J102)</f>
        <v>107015.49</v>
      </c>
    </row>
    <row r="108" spans="1:11" ht="15.75" thickTop="1" x14ac:dyDescent="0.2">
      <c r="A108" s="194"/>
      <c r="B108" s="524"/>
      <c r="C108" s="525"/>
      <c r="D108" s="138"/>
      <c r="E108" s="957"/>
      <c r="F108" s="956"/>
      <c r="G108" s="956"/>
      <c r="H108" s="957"/>
      <c r="I108" s="958"/>
      <c r="J108" s="982"/>
    </row>
    <row r="109" spans="1:11" ht="15" x14ac:dyDescent="0.2">
      <c r="A109" s="194"/>
      <c r="B109" s="564" t="s">
        <v>360</v>
      </c>
      <c r="C109" s="519"/>
      <c r="D109" s="537"/>
      <c r="E109" s="957"/>
      <c r="F109" s="956"/>
      <c r="G109" s="956"/>
      <c r="H109" s="957"/>
      <c r="I109" s="958"/>
      <c r="J109" s="982"/>
    </row>
    <row r="110" spans="1:11" ht="15" x14ac:dyDescent="0.2">
      <c r="A110" s="194"/>
      <c r="B110" s="538"/>
      <c r="C110" s="280"/>
      <c r="D110" s="32"/>
      <c r="E110" s="957"/>
      <c r="F110" s="956"/>
      <c r="G110" s="956"/>
      <c r="H110" s="957"/>
      <c r="I110" s="958"/>
      <c r="J110" s="982"/>
    </row>
    <row r="111" spans="1:11" ht="87.75" customHeight="1" x14ac:dyDescent="0.2">
      <c r="A111" s="194"/>
      <c r="B111" s="539" t="s">
        <v>1412</v>
      </c>
      <c r="C111" s="280"/>
      <c r="D111" s="32"/>
      <c r="E111" s="957"/>
      <c r="F111" s="956"/>
      <c r="G111" s="956"/>
      <c r="H111" s="957"/>
      <c r="I111" s="958"/>
      <c r="J111" s="982"/>
    </row>
    <row r="112" spans="1:11" ht="15" x14ac:dyDescent="0.2">
      <c r="A112" s="194"/>
      <c r="B112" s="540"/>
      <c r="C112" s="30"/>
      <c r="D112" s="32"/>
      <c r="E112" s="957"/>
      <c r="F112" s="956"/>
      <c r="G112" s="956"/>
      <c r="H112" s="957"/>
      <c r="I112" s="958"/>
      <c r="J112" s="982"/>
    </row>
    <row r="113" spans="1:11" ht="15" x14ac:dyDescent="0.2">
      <c r="A113" s="194"/>
      <c r="B113" s="541" t="s">
        <v>361</v>
      </c>
      <c r="C113" s="280"/>
      <c r="D113" s="498"/>
      <c r="E113" s="957"/>
      <c r="F113" s="956"/>
      <c r="G113" s="956"/>
      <c r="H113" s="957"/>
      <c r="I113" s="958"/>
      <c r="J113" s="982"/>
    </row>
    <row r="114" spans="1:11" ht="15" x14ac:dyDescent="0.2">
      <c r="A114" s="194"/>
      <c r="B114" s="542"/>
      <c r="C114" s="280"/>
      <c r="D114" s="498"/>
      <c r="E114" s="957"/>
      <c r="F114" s="956"/>
      <c r="G114" s="956"/>
      <c r="H114" s="957"/>
      <c r="I114" s="958"/>
      <c r="J114" s="982"/>
    </row>
    <row r="115" spans="1:11" ht="28.5" x14ac:dyDescent="0.2">
      <c r="A115" s="194" t="s">
        <v>11</v>
      </c>
      <c r="B115" s="543" t="s">
        <v>362</v>
      </c>
      <c r="C115" s="518">
        <v>1</v>
      </c>
      <c r="D115" s="32" t="s">
        <v>46</v>
      </c>
      <c r="E115" s="960">
        <v>133293.26</v>
      </c>
      <c r="F115" s="960">
        <v>9520.9500000000007</v>
      </c>
      <c r="G115" s="960">
        <v>28562.84</v>
      </c>
      <c r="H115" s="960">
        <v>19041.89</v>
      </c>
      <c r="I115" s="961">
        <f>E115+F115+G115+H115</f>
        <v>190418.94</v>
      </c>
      <c r="J115" s="962">
        <f>I115*C115</f>
        <v>190418.94</v>
      </c>
      <c r="K115" s="146"/>
    </row>
    <row r="116" spans="1:11" ht="15" x14ac:dyDescent="0.2">
      <c r="A116" s="194"/>
      <c r="B116" s="916" t="s">
        <v>363</v>
      </c>
      <c r="C116" s="518"/>
      <c r="D116" s="219"/>
      <c r="E116" s="957"/>
      <c r="F116" s="956"/>
      <c r="G116" s="956"/>
      <c r="H116" s="957"/>
      <c r="I116" s="958"/>
      <c r="J116" s="982"/>
    </row>
    <row r="117" spans="1:11" ht="28.5" x14ac:dyDescent="0.2">
      <c r="A117" s="194"/>
      <c r="B117" s="544" t="s">
        <v>364</v>
      </c>
      <c r="C117" s="518"/>
      <c r="D117" s="219"/>
      <c r="E117" s="957"/>
      <c r="F117" s="956"/>
      <c r="G117" s="956"/>
      <c r="H117" s="957"/>
      <c r="I117" s="958"/>
      <c r="J117" s="982"/>
    </row>
    <row r="118" spans="1:11" ht="28.5" x14ac:dyDescent="0.2">
      <c r="A118" s="194"/>
      <c r="B118" s="544" t="s">
        <v>365</v>
      </c>
      <c r="C118" s="518"/>
      <c r="D118" s="219"/>
      <c r="E118" s="957"/>
      <c r="F118" s="956"/>
      <c r="G118" s="956"/>
      <c r="H118" s="957"/>
      <c r="I118" s="958"/>
      <c r="J118" s="982"/>
    </row>
    <row r="119" spans="1:11" ht="28.5" x14ac:dyDescent="0.2">
      <c r="A119" s="194"/>
      <c r="B119" s="544" t="s">
        <v>366</v>
      </c>
      <c r="C119" s="518"/>
      <c r="D119" s="219"/>
      <c r="E119" s="957"/>
      <c r="F119" s="956"/>
      <c r="G119" s="956"/>
      <c r="H119" s="957"/>
      <c r="I119" s="958"/>
      <c r="J119" s="982"/>
    </row>
    <row r="120" spans="1:11" ht="28.5" x14ac:dyDescent="0.2">
      <c r="A120" s="194"/>
      <c r="B120" s="544" t="s">
        <v>367</v>
      </c>
      <c r="C120" s="518"/>
      <c r="D120" s="219"/>
      <c r="E120" s="957"/>
      <c r="F120" s="956"/>
      <c r="H120" s="957"/>
      <c r="I120" s="958"/>
      <c r="J120" s="982"/>
    </row>
    <row r="121" spans="1:11" ht="15" x14ac:dyDescent="0.2">
      <c r="A121" s="194"/>
      <c r="B121" s="543"/>
      <c r="C121" s="518"/>
      <c r="D121" s="219"/>
      <c r="E121" s="957"/>
      <c r="F121" s="956"/>
      <c r="G121" s="956"/>
      <c r="H121" s="957"/>
      <c r="I121" s="958"/>
      <c r="J121" s="982"/>
    </row>
    <row r="122" spans="1:11" ht="28.5" x14ac:dyDescent="0.2">
      <c r="A122" s="194" t="str">
        <f>IF(D122&gt;0,IF(INDEX(A111:A121,MATCH(REPT("z",255),A111:A121))="H","J",IF(INDEX(A111:A121,MATCH(REPT("z",255),A111:A121))="N","P",CHAR(CODE(INDEX(A111:A121,MATCH(REPT("z",255),A111:A121)))+1))),)</f>
        <v>B</v>
      </c>
      <c r="B122" s="543" t="s">
        <v>368</v>
      </c>
      <c r="C122" s="518">
        <v>1</v>
      </c>
      <c r="D122" s="32" t="s">
        <v>46</v>
      </c>
      <c r="E122" s="960">
        <v>8989.5499999999993</v>
      </c>
      <c r="F122" s="960">
        <v>642.11</v>
      </c>
      <c r="G122" s="960">
        <v>1926.33</v>
      </c>
      <c r="H122" s="960">
        <v>1284.22</v>
      </c>
      <c r="I122" s="961">
        <f>E122+F122+G122+H122</f>
        <v>12842.21</v>
      </c>
      <c r="J122" s="962">
        <f>I122*C122</f>
        <v>12842.21</v>
      </c>
      <c r="K122" s="146"/>
    </row>
    <row r="123" spans="1:11" ht="28.5" x14ac:dyDescent="0.2">
      <c r="A123" s="194"/>
      <c r="B123" s="544" t="s">
        <v>369</v>
      </c>
      <c r="C123" s="518"/>
      <c r="D123" s="219"/>
      <c r="E123" s="957"/>
      <c r="F123" s="956"/>
      <c r="G123" s="956"/>
      <c r="H123" s="957"/>
      <c r="I123" s="958"/>
      <c r="J123" s="982"/>
    </row>
    <row r="124" spans="1:11" ht="15" x14ac:dyDescent="0.2">
      <c r="A124" s="194"/>
      <c r="B124" s="544"/>
      <c r="C124" s="518"/>
      <c r="D124" s="219"/>
      <c r="E124" s="957"/>
      <c r="F124" s="956"/>
      <c r="G124" s="956"/>
      <c r="H124" s="957"/>
      <c r="I124" s="958"/>
      <c r="J124" s="982"/>
    </row>
    <row r="125" spans="1:11" ht="15" x14ac:dyDescent="0.2">
      <c r="A125" s="194"/>
      <c r="B125" s="544"/>
      <c r="C125" s="518"/>
      <c r="D125" s="219"/>
      <c r="E125" s="957"/>
      <c r="F125" s="956"/>
      <c r="G125" s="956"/>
      <c r="H125" s="957"/>
      <c r="I125" s="958"/>
      <c r="J125" s="982"/>
    </row>
    <row r="126" spans="1:11" ht="15" x14ac:dyDescent="0.2">
      <c r="A126" s="194"/>
      <c r="B126" s="544"/>
      <c r="C126" s="518"/>
      <c r="D126" s="219"/>
      <c r="E126" s="957"/>
      <c r="F126" s="956"/>
      <c r="G126" s="956"/>
      <c r="H126" s="957"/>
      <c r="I126" s="958"/>
      <c r="J126" s="982"/>
    </row>
    <row r="127" spans="1:11" ht="15" x14ac:dyDescent="0.2">
      <c r="A127" s="194"/>
      <c r="B127" s="543"/>
      <c r="C127" s="518"/>
      <c r="D127" s="219"/>
      <c r="E127" s="957"/>
      <c r="F127" s="956"/>
      <c r="G127" s="956"/>
      <c r="H127" s="957"/>
      <c r="I127" s="958"/>
      <c r="J127" s="982"/>
    </row>
    <row r="128" spans="1:11" ht="15" x14ac:dyDescent="0.2">
      <c r="A128" s="194"/>
      <c r="B128" s="543"/>
      <c r="C128" s="518"/>
      <c r="D128" s="219"/>
      <c r="E128" s="957"/>
      <c r="F128" s="956"/>
      <c r="G128" s="956"/>
      <c r="H128" s="957"/>
      <c r="I128" s="958"/>
      <c r="J128" s="982"/>
    </row>
    <row r="129" spans="1:11" ht="15" x14ac:dyDescent="0.2">
      <c r="A129" s="194"/>
      <c r="B129" s="543"/>
      <c r="C129" s="518"/>
      <c r="D129" s="219"/>
      <c r="E129" s="957"/>
      <c r="F129" s="956"/>
      <c r="G129" s="956"/>
      <c r="H129" s="957"/>
      <c r="I129" s="958"/>
      <c r="J129" s="982"/>
    </row>
    <row r="130" spans="1:11" ht="15" x14ac:dyDescent="0.2">
      <c r="A130" s="194"/>
      <c r="B130" s="543"/>
      <c r="C130" s="518"/>
      <c r="D130" s="219"/>
      <c r="E130" s="957"/>
      <c r="F130" s="956"/>
      <c r="G130" s="956"/>
      <c r="H130" s="957"/>
      <c r="I130" s="958"/>
      <c r="J130" s="982"/>
    </row>
    <row r="131" spans="1:11" ht="15" x14ac:dyDescent="0.2">
      <c r="A131" s="194"/>
      <c r="B131" s="543"/>
      <c r="C131" s="518"/>
      <c r="D131" s="219"/>
      <c r="E131" s="957"/>
      <c r="F131" s="956"/>
      <c r="G131" s="956"/>
      <c r="H131" s="957"/>
      <c r="I131" s="958"/>
      <c r="J131" s="982"/>
    </row>
    <row r="132" spans="1:11" ht="21" customHeight="1" x14ac:dyDescent="0.2">
      <c r="A132" s="194"/>
      <c r="B132" s="543"/>
      <c r="C132" s="518"/>
      <c r="D132" s="219"/>
      <c r="E132" s="957"/>
      <c r="F132" s="956"/>
      <c r="G132" s="956"/>
      <c r="H132" s="957"/>
      <c r="I132" s="958"/>
      <c r="J132" s="982"/>
    </row>
    <row r="133" spans="1:11" ht="15.75" thickBot="1" x14ac:dyDescent="0.25">
      <c r="A133" s="526"/>
      <c r="B133" s="527" t="s">
        <v>31</v>
      </c>
      <c r="C133" s="528"/>
      <c r="D133" s="536"/>
      <c r="E133" s="966"/>
      <c r="F133" s="967"/>
      <c r="G133" s="967"/>
      <c r="H133" s="966"/>
      <c r="I133" s="968"/>
      <c r="J133" s="987">
        <f>SUM(J111:J130)</f>
        <v>203261.15</v>
      </c>
    </row>
    <row r="134" spans="1:11" ht="15.75" thickTop="1" x14ac:dyDescent="0.2">
      <c r="A134" s="194"/>
      <c r="B134" s="543"/>
      <c r="C134" s="518"/>
      <c r="D134" s="219"/>
      <c r="E134" s="957"/>
      <c r="F134" s="956"/>
      <c r="G134" s="956"/>
      <c r="H134" s="957"/>
      <c r="I134" s="958"/>
      <c r="J134" s="982"/>
    </row>
    <row r="135" spans="1:11" ht="30" x14ac:dyDescent="0.2">
      <c r="A135" s="194"/>
      <c r="B135" s="512" t="s">
        <v>370</v>
      </c>
      <c r="C135" s="518"/>
      <c r="D135" s="219"/>
      <c r="E135" s="957"/>
      <c r="F135" s="956"/>
      <c r="G135" s="956"/>
      <c r="H135" s="957"/>
      <c r="I135" s="958"/>
      <c r="J135" s="982"/>
    </row>
    <row r="136" spans="1:11" ht="15" x14ac:dyDescent="0.2">
      <c r="A136" s="194"/>
      <c r="B136" s="543"/>
      <c r="C136" s="518"/>
      <c r="D136" s="219"/>
      <c r="E136" s="957"/>
      <c r="F136" s="956"/>
      <c r="G136" s="956"/>
      <c r="H136" s="957"/>
      <c r="I136" s="958"/>
      <c r="J136" s="982"/>
    </row>
    <row r="137" spans="1:11" ht="15" x14ac:dyDescent="0.25">
      <c r="A137" s="194"/>
      <c r="B137" s="545" t="s">
        <v>371</v>
      </c>
      <c r="C137" s="518"/>
      <c r="D137" s="219"/>
      <c r="E137" s="957"/>
      <c r="F137" s="956"/>
      <c r="G137" s="956"/>
      <c r="H137" s="957"/>
      <c r="I137" s="958"/>
      <c r="J137" s="982"/>
    </row>
    <row r="138" spans="1:11" ht="15" x14ac:dyDescent="0.2">
      <c r="A138" s="194"/>
      <c r="B138" s="543"/>
      <c r="C138" s="518"/>
      <c r="D138" s="219"/>
      <c r="E138" s="957"/>
      <c r="F138" s="956"/>
      <c r="G138" s="956"/>
      <c r="H138" s="957"/>
      <c r="I138" s="958"/>
      <c r="J138" s="982"/>
    </row>
    <row r="139" spans="1:11" ht="28.5" x14ac:dyDescent="0.2">
      <c r="A139" s="194" t="s">
        <v>11</v>
      </c>
      <c r="B139" s="543" t="s">
        <v>372</v>
      </c>
      <c r="C139" s="518">
        <v>1</v>
      </c>
      <c r="D139" s="32" t="s">
        <v>46</v>
      </c>
      <c r="E139" s="960">
        <v>18909.04</v>
      </c>
      <c r="F139" s="960">
        <v>1350.65</v>
      </c>
      <c r="G139" s="960">
        <v>4051.94</v>
      </c>
      <c r="H139" s="960">
        <v>2701.29</v>
      </c>
      <c r="I139" s="961">
        <f>E139+F139+G139+H139</f>
        <v>27012.92</v>
      </c>
      <c r="J139" s="962">
        <f>I139*C139</f>
        <v>27012.92</v>
      </c>
      <c r="K139" s="146"/>
    </row>
    <row r="140" spans="1:11" ht="28.5" x14ac:dyDescent="0.2">
      <c r="A140" s="194"/>
      <c r="B140" s="544" t="s">
        <v>373</v>
      </c>
      <c r="C140" s="518"/>
      <c r="D140" s="219"/>
      <c r="E140" s="957"/>
      <c r="F140" s="956"/>
      <c r="G140" s="956"/>
      <c r="H140" s="957"/>
      <c r="I140" s="958"/>
      <c r="J140" s="982"/>
    </row>
    <row r="141" spans="1:11" ht="15" x14ac:dyDescent="0.2">
      <c r="A141" s="194"/>
      <c r="B141" s="543"/>
      <c r="C141" s="518"/>
      <c r="D141" s="219"/>
      <c r="E141" s="957"/>
      <c r="F141" s="956"/>
      <c r="G141" s="956"/>
      <c r="H141" s="957"/>
      <c r="I141" s="958"/>
      <c r="J141" s="982"/>
    </row>
    <row r="142" spans="1:11" ht="28.5" x14ac:dyDescent="0.2">
      <c r="A142" s="194" t="str">
        <f>IF(D142&gt;0,IF(INDEX(A132:A141,MATCH(REPT("z",255),A132:A141))="H","J",IF(INDEX(A132:A141,MATCH(REPT("z",255),A132:A141))="N","P",CHAR(CODE(INDEX(A132:A141,MATCH(REPT("z",255),A132:A141)))+1))),)</f>
        <v>B</v>
      </c>
      <c r="B142" s="543" t="s">
        <v>374</v>
      </c>
      <c r="C142" s="518">
        <v>1</v>
      </c>
      <c r="D142" s="32" t="s">
        <v>46</v>
      </c>
      <c r="E142" s="960">
        <v>5114.74</v>
      </c>
      <c r="F142" s="960">
        <v>365.34</v>
      </c>
      <c r="G142" s="960">
        <v>1096.02</v>
      </c>
      <c r="H142" s="960">
        <v>730.68</v>
      </c>
      <c r="I142" s="961">
        <f>E142+F142+G142+H142</f>
        <v>7306.78</v>
      </c>
      <c r="J142" s="962">
        <f>I142*C142</f>
        <v>7306.78</v>
      </c>
      <c r="K142" s="146"/>
    </row>
    <row r="143" spans="1:11" ht="28.5" x14ac:dyDescent="0.2">
      <c r="A143" s="194"/>
      <c r="B143" s="544" t="s">
        <v>375</v>
      </c>
      <c r="C143" s="518"/>
      <c r="D143" s="219"/>
      <c r="E143" s="957"/>
      <c r="F143" s="956"/>
      <c r="G143" s="956"/>
      <c r="H143" s="957"/>
      <c r="I143" s="958"/>
      <c r="J143" s="982"/>
    </row>
    <row r="144" spans="1:11" ht="15" x14ac:dyDescent="0.2">
      <c r="A144" s="194"/>
      <c r="B144" s="543"/>
      <c r="C144" s="518"/>
      <c r="D144" s="219"/>
      <c r="E144" s="957"/>
      <c r="F144" s="956"/>
      <c r="G144" s="956"/>
      <c r="H144" s="957"/>
      <c r="I144" s="958"/>
      <c r="J144" s="982"/>
    </row>
    <row r="145" spans="1:10" ht="15" x14ac:dyDescent="0.25">
      <c r="A145" s="194"/>
      <c r="B145" s="545"/>
      <c r="C145" s="518"/>
      <c r="D145" s="219"/>
      <c r="E145" s="957"/>
      <c r="F145" s="956"/>
      <c r="G145" s="956"/>
      <c r="H145" s="957"/>
      <c r="I145" s="958"/>
      <c r="J145" s="982"/>
    </row>
    <row r="146" spans="1:10" ht="15" x14ac:dyDescent="0.2">
      <c r="A146" s="194"/>
      <c r="B146" s="543"/>
      <c r="C146" s="518"/>
      <c r="D146" s="219"/>
      <c r="E146" s="957"/>
      <c r="F146" s="956"/>
      <c r="G146" s="956"/>
      <c r="H146" s="957"/>
      <c r="I146" s="958"/>
      <c r="J146" s="982"/>
    </row>
    <row r="147" spans="1:10" ht="15" x14ac:dyDescent="0.2">
      <c r="A147" s="194"/>
      <c r="B147" s="543"/>
      <c r="C147" s="518"/>
      <c r="D147" s="219"/>
      <c r="E147" s="957"/>
      <c r="F147" s="956"/>
      <c r="G147" s="956"/>
      <c r="H147" s="957"/>
      <c r="I147" s="958"/>
      <c r="J147" s="982"/>
    </row>
    <row r="148" spans="1:10" ht="15" x14ac:dyDescent="0.2">
      <c r="A148" s="194"/>
      <c r="B148" s="524"/>
      <c r="C148" s="525"/>
      <c r="D148" s="138"/>
      <c r="E148" s="957"/>
      <c r="F148" s="956"/>
      <c r="G148" s="956"/>
      <c r="H148" s="957"/>
      <c r="I148" s="958"/>
      <c r="J148" s="982"/>
    </row>
    <row r="149" spans="1:10" ht="15" x14ac:dyDescent="0.2">
      <c r="A149" s="194"/>
      <c r="B149" s="524"/>
      <c r="C149" s="525"/>
      <c r="D149" s="138"/>
      <c r="E149" s="957"/>
      <c r="F149" s="956"/>
      <c r="G149" s="956"/>
      <c r="H149" s="957"/>
      <c r="I149" s="958"/>
      <c r="J149" s="982"/>
    </row>
    <row r="150" spans="1:10" ht="15" x14ac:dyDescent="0.2">
      <c r="A150" s="194"/>
      <c r="B150" s="524"/>
      <c r="C150" s="525"/>
      <c r="D150" s="138"/>
      <c r="E150" s="957"/>
      <c r="F150" s="956"/>
      <c r="G150" s="956"/>
      <c r="H150" s="957"/>
      <c r="I150" s="958"/>
      <c r="J150" s="982"/>
    </row>
    <row r="151" spans="1:10" ht="15" x14ac:dyDescent="0.2">
      <c r="A151" s="194"/>
      <c r="B151" s="524"/>
      <c r="C151" s="525"/>
      <c r="D151" s="138"/>
      <c r="E151" s="957"/>
      <c r="F151" s="956"/>
      <c r="G151" s="956"/>
      <c r="H151" s="957"/>
      <c r="I151" s="958"/>
      <c r="J151" s="982"/>
    </row>
    <row r="152" spans="1:10" ht="15" x14ac:dyDescent="0.2">
      <c r="A152" s="194"/>
      <c r="B152" s="524"/>
      <c r="C152" s="525"/>
      <c r="D152" s="138"/>
      <c r="E152" s="957"/>
      <c r="F152" s="956"/>
      <c r="G152" s="956"/>
      <c r="H152" s="957"/>
      <c r="I152" s="958"/>
      <c r="J152" s="982"/>
    </row>
    <row r="153" spans="1:10" ht="15" x14ac:dyDescent="0.2">
      <c r="A153" s="194"/>
      <c r="B153" s="524"/>
      <c r="C153" s="525"/>
      <c r="D153" s="138"/>
      <c r="E153" s="957"/>
      <c r="F153" s="956"/>
      <c r="G153" s="956"/>
      <c r="H153" s="957"/>
      <c r="I153" s="958"/>
      <c r="J153" s="982"/>
    </row>
    <row r="154" spans="1:10" ht="15" x14ac:dyDescent="0.2">
      <c r="A154" s="194"/>
      <c r="B154" s="524"/>
      <c r="C154" s="525"/>
      <c r="D154" s="138"/>
      <c r="E154" s="957"/>
      <c r="F154" s="956"/>
      <c r="G154" s="956"/>
      <c r="H154" s="957"/>
      <c r="I154" s="958"/>
      <c r="J154" s="982"/>
    </row>
    <row r="155" spans="1:10" ht="15" x14ac:dyDescent="0.2">
      <c r="A155" s="194"/>
      <c r="B155" s="524"/>
      <c r="C155" s="525"/>
      <c r="D155" s="138"/>
      <c r="E155" s="957"/>
      <c r="F155" s="956"/>
      <c r="G155" s="956"/>
      <c r="H155" s="957"/>
      <c r="I155" s="958"/>
      <c r="J155" s="982"/>
    </row>
    <row r="156" spans="1:10" ht="15" x14ac:dyDescent="0.2">
      <c r="A156" s="194"/>
      <c r="B156" s="524"/>
      <c r="C156" s="525"/>
      <c r="D156" s="138"/>
      <c r="E156" s="957"/>
      <c r="F156" s="956"/>
      <c r="G156" s="956"/>
      <c r="H156" s="957"/>
      <c r="I156" s="958"/>
      <c r="J156" s="982"/>
    </row>
    <row r="157" spans="1:10" ht="15" x14ac:dyDescent="0.2">
      <c r="A157" s="194"/>
      <c r="B157" s="524"/>
      <c r="C157" s="525"/>
      <c r="D157" s="138"/>
      <c r="E157" s="957"/>
      <c r="F157" s="956"/>
      <c r="G157" s="956"/>
      <c r="H157" s="957"/>
      <c r="I157" s="958"/>
      <c r="J157" s="982"/>
    </row>
    <row r="158" spans="1:10" ht="15" x14ac:dyDescent="0.2">
      <c r="A158" s="194"/>
      <c r="B158" s="524"/>
      <c r="C158" s="525"/>
      <c r="D158" s="138"/>
      <c r="E158" s="957"/>
      <c r="F158" s="956"/>
      <c r="G158" s="956"/>
      <c r="H158" s="957"/>
      <c r="I158" s="958"/>
      <c r="J158" s="982"/>
    </row>
    <row r="159" spans="1:10" ht="15" x14ac:dyDescent="0.2">
      <c r="A159" s="194"/>
      <c r="B159" s="524"/>
      <c r="C159" s="525"/>
      <c r="D159" s="138"/>
      <c r="E159" s="957"/>
      <c r="F159" s="956"/>
      <c r="G159" s="956"/>
      <c r="H159" s="957"/>
      <c r="I159" s="958"/>
      <c r="J159" s="982"/>
    </row>
    <row r="160" spans="1:10" ht="15" x14ac:dyDescent="0.2">
      <c r="A160" s="194"/>
      <c r="B160" s="524"/>
      <c r="C160" s="525"/>
      <c r="D160" s="138"/>
      <c r="E160" s="957"/>
      <c r="F160" s="956"/>
      <c r="G160" s="956"/>
      <c r="H160" s="957"/>
      <c r="I160" s="958"/>
      <c r="J160" s="982"/>
    </row>
    <row r="161" spans="1:10" ht="15" x14ac:dyDescent="0.2">
      <c r="A161" s="194"/>
      <c r="B161" s="524"/>
      <c r="C161" s="525"/>
      <c r="D161" s="138"/>
      <c r="E161" s="957"/>
      <c r="F161" s="956"/>
      <c r="G161" s="956"/>
      <c r="H161" s="957"/>
      <c r="I161" s="958"/>
      <c r="J161" s="982"/>
    </row>
    <row r="162" spans="1:10" ht="15" x14ac:dyDescent="0.2">
      <c r="A162" s="194"/>
      <c r="B162" s="524"/>
      <c r="C162" s="525"/>
      <c r="D162" s="138"/>
      <c r="E162" s="957"/>
      <c r="F162" s="956"/>
      <c r="G162" s="956"/>
      <c r="H162" s="957"/>
      <c r="I162" s="958"/>
      <c r="J162" s="982"/>
    </row>
    <row r="163" spans="1:10" ht="15" x14ac:dyDescent="0.2">
      <c r="A163" s="194"/>
      <c r="B163" s="524"/>
      <c r="C163" s="525"/>
      <c r="D163" s="138"/>
      <c r="E163" s="957"/>
      <c r="F163" s="956"/>
      <c r="G163" s="956"/>
      <c r="H163" s="957"/>
      <c r="I163" s="958"/>
      <c r="J163" s="982"/>
    </row>
    <row r="164" spans="1:10" ht="15" x14ac:dyDescent="0.2">
      <c r="A164" s="194"/>
      <c r="B164" s="524"/>
      <c r="C164" s="525"/>
      <c r="D164" s="138"/>
      <c r="E164" s="957"/>
      <c r="F164" s="956"/>
      <c r="G164" s="956"/>
      <c r="H164" s="957"/>
      <c r="I164" s="958"/>
      <c r="J164" s="982"/>
    </row>
    <row r="165" spans="1:10" ht="18.75" customHeight="1" x14ac:dyDescent="0.2">
      <c r="A165" s="194"/>
      <c r="B165" s="524"/>
      <c r="C165" s="525"/>
      <c r="D165" s="18"/>
      <c r="E165" s="956"/>
      <c r="F165" s="956"/>
      <c r="G165" s="956"/>
      <c r="H165" s="957"/>
      <c r="I165" s="958"/>
      <c r="J165" s="982"/>
    </row>
    <row r="166" spans="1:10" ht="15.75" thickBot="1" x14ac:dyDescent="0.25">
      <c r="A166" s="526"/>
      <c r="B166" s="527" t="s">
        <v>31</v>
      </c>
      <c r="C166" s="528"/>
      <c r="D166" s="536"/>
      <c r="E166" s="966"/>
      <c r="F166" s="967"/>
      <c r="G166" s="967"/>
      <c r="H166" s="966"/>
      <c r="I166" s="968"/>
      <c r="J166" s="987">
        <f>SUM(J137:J161)</f>
        <v>34319.699999999997</v>
      </c>
    </row>
    <row r="167" spans="1:10" ht="15.75" thickTop="1" x14ac:dyDescent="0.2">
      <c r="A167" s="194"/>
      <c r="B167" s="524"/>
      <c r="C167" s="525"/>
      <c r="D167" s="18"/>
      <c r="E167" s="956"/>
      <c r="F167" s="956"/>
      <c r="G167" s="956"/>
      <c r="H167" s="957"/>
      <c r="I167" s="958"/>
      <c r="J167" s="982"/>
    </row>
    <row r="168" spans="1:10" x14ac:dyDescent="0.2">
      <c r="A168" s="99"/>
      <c r="B168" s="546" t="s">
        <v>48</v>
      </c>
      <c r="C168" s="10"/>
      <c r="D168" s="20"/>
      <c r="E168" s="975"/>
      <c r="F168" s="975"/>
      <c r="G168" s="975"/>
      <c r="H168" s="960"/>
      <c r="I168" s="961"/>
      <c r="J168" s="983"/>
    </row>
    <row r="169" spans="1:10" x14ac:dyDescent="0.2">
      <c r="A169" s="99"/>
      <c r="B169" s="546"/>
      <c r="C169" s="10"/>
      <c r="D169" s="20"/>
      <c r="E169" s="975"/>
      <c r="F169" s="975"/>
      <c r="G169" s="975"/>
      <c r="H169" s="960"/>
      <c r="I169" s="961"/>
      <c r="J169" s="983"/>
    </row>
    <row r="170" spans="1:10" ht="99.75" x14ac:dyDescent="0.2">
      <c r="A170" s="99"/>
      <c r="B170" s="547" t="s">
        <v>49</v>
      </c>
      <c r="C170" s="10"/>
      <c r="D170" s="20"/>
      <c r="E170" s="975"/>
      <c r="F170" s="975"/>
      <c r="G170" s="975"/>
      <c r="H170" s="960"/>
      <c r="I170" s="961"/>
      <c r="J170" s="983"/>
    </row>
    <row r="171" spans="1:10" x14ac:dyDescent="0.2">
      <c r="A171" s="100"/>
      <c r="B171" s="180"/>
      <c r="C171" s="9"/>
      <c r="D171" s="20"/>
      <c r="E171" s="975"/>
      <c r="F171" s="975"/>
      <c r="G171" s="975"/>
      <c r="H171" s="960"/>
      <c r="I171" s="961"/>
      <c r="J171" s="983"/>
    </row>
    <row r="172" spans="1:10" x14ac:dyDescent="0.2">
      <c r="A172" s="100" t="s">
        <v>11</v>
      </c>
      <c r="B172" s="548" t="s">
        <v>50</v>
      </c>
      <c r="C172" s="9"/>
      <c r="D172" s="20" t="s">
        <v>2</v>
      </c>
      <c r="E172" s="975"/>
      <c r="F172" s="975"/>
      <c r="G172" s="975"/>
      <c r="H172" s="960"/>
      <c r="I172" s="961"/>
      <c r="J172" s="983"/>
    </row>
    <row r="173" spans="1:10" x14ac:dyDescent="0.2">
      <c r="A173" s="100"/>
      <c r="B173" s="549"/>
      <c r="C173" s="9"/>
      <c r="D173" s="20"/>
      <c r="E173" s="975"/>
      <c r="F173" s="975"/>
      <c r="G173" s="975"/>
      <c r="H173" s="960"/>
      <c r="I173" s="961"/>
      <c r="J173" s="983"/>
    </row>
    <row r="174" spans="1:10" x14ac:dyDescent="0.2">
      <c r="A174" s="194" t="str">
        <f>IF(D174&gt;0,IF(INDEX(A167:A173,MATCH(REPT("z",255),A167:A173))="H","J",IF(INDEX(A167:A173,MATCH(REPT("z",255),A167:A173))="N","P",CHAR(CODE(INDEX(A167:A173,MATCH(REPT("z",255),A167:A173)))+1))),)</f>
        <v>B</v>
      </c>
      <c r="B174" s="548" t="s">
        <v>50</v>
      </c>
      <c r="C174" s="9"/>
      <c r="D174" s="20" t="s">
        <v>2</v>
      </c>
      <c r="E174" s="975"/>
      <c r="F174" s="975"/>
      <c r="G174" s="975"/>
      <c r="H174" s="960"/>
      <c r="I174" s="961"/>
      <c r="J174" s="983"/>
    </row>
    <row r="175" spans="1:10" x14ac:dyDescent="0.2">
      <c r="A175" s="100"/>
      <c r="B175" s="549"/>
      <c r="C175" s="9"/>
      <c r="D175" s="20"/>
      <c r="E175" s="975"/>
      <c r="F175" s="975"/>
      <c r="G175" s="975"/>
      <c r="H175" s="960"/>
      <c r="I175" s="961"/>
      <c r="J175" s="983"/>
    </row>
    <row r="176" spans="1:10" x14ac:dyDescent="0.2">
      <c r="A176" s="194" t="str">
        <f>IF(D176&gt;0,IF(INDEX(A167:A175,MATCH(REPT("z",255),A167:A175))="H","J",IF(INDEX(A167:A175,MATCH(REPT("z",255),A167:A175))="N","P",CHAR(CODE(INDEX(A167:A175,MATCH(REPT("z",255),A167:A175)))+1))),)</f>
        <v>C</v>
      </c>
      <c r="B176" s="548" t="s">
        <v>50</v>
      </c>
      <c r="C176" s="9"/>
      <c r="D176" s="20" t="s">
        <v>2</v>
      </c>
      <c r="E176" s="975"/>
      <c r="F176" s="975"/>
      <c r="G176" s="975"/>
      <c r="H176" s="960"/>
      <c r="I176" s="961"/>
      <c r="J176" s="983"/>
    </row>
    <row r="177" spans="1:10" x14ac:dyDescent="0.2">
      <c r="A177" s="100"/>
      <c r="B177" s="180"/>
      <c r="C177" s="9"/>
      <c r="D177" s="20"/>
      <c r="E177" s="975"/>
      <c r="F177" s="975"/>
      <c r="G177" s="975"/>
      <c r="H177" s="960"/>
      <c r="I177" s="961"/>
      <c r="J177" s="983"/>
    </row>
    <row r="178" spans="1:10" x14ac:dyDescent="0.2">
      <c r="A178" s="194" t="str">
        <f>IF(D178&gt;0,IF(INDEX(A167:A177,MATCH(REPT("z",255),A167:A177))="H","J",IF(INDEX(A167:A177,MATCH(REPT("z",255),A167:A177))="N","P",CHAR(CODE(INDEX(A167:A177,MATCH(REPT("z",255),A167:A177)))+1))),)</f>
        <v>D</v>
      </c>
      <c r="B178" s="548" t="s">
        <v>50</v>
      </c>
      <c r="C178" s="9"/>
      <c r="D178" s="20" t="s">
        <v>2</v>
      </c>
      <c r="E178" s="975"/>
      <c r="F178" s="975"/>
      <c r="G178" s="975"/>
      <c r="H178" s="960"/>
      <c r="I178" s="961"/>
      <c r="J178" s="983"/>
    </row>
    <row r="179" spans="1:10" x14ac:dyDescent="0.2">
      <c r="A179" s="100"/>
      <c r="B179" s="549"/>
      <c r="C179" s="9"/>
      <c r="D179" s="20"/>
      <c r="E179" s="975"/>
      <c r="F179" s="975"/>
      <c r="G179" s="975"/>
      <c r="H179" s="960"/>
      <c r="I179" s="961"/>
      <c r="J179" s="983"/>
    </row>
    <row r="180" spans="1:10" x14ac:dyDescent="0.2">
      <c r="A180" s="194" t="str">
        <f>IF(D180&gt;0,IF(INDEX(A167:A179,MATCH(REPT("z",255),A167:A179))="H","J",IF(INDEX(A167:A179,MATCH(REPT("z",255),A167:A179))="N","P",CHAR(CODE(INDEX(A167:A179,MATCH(REPT("z",255),A167:A179)))+1))),)</f>
        <v>E</v>
      </c>
      <c r="B180" s="548" t="s">
        <v>50</v>
      </c>
      <c r="C180" s="9"/>
      <c r="D180" s="20" t="s">
        <v>2</v>
      </c>
      <c r="E180" s="975"/>
      <c r="F180" s="975"/>
      <c r="G180" s="975"/>
      <c r="H180" s="960"/>
      <c r="I180" s="961"/>
      <c r="J180" s="983"/>
    </row>
    <row r="181" spans="1:10" x14ac:dyDescent="0.2">
      <c r="A181" s="100"/>
      <c r="B181" s="549"/>
      <c r="C181" s="9"/>
      <c r="D181" s="20"/>
      <c r="E181" s="975"/>
      <c r="F181" s="975"/>
      <c r="G181" s="975"/>
      <c r="H181" s="960"/>
      <c r="I181" s="961"/>
      <c r="J181" s="983"/>
    </row>
    <row r="182" spans="1:10" x14ac:dyDescent="0.2">
      <c r="A182" s="194" t="str">
        <f>IF(D182&gt;0,IF(INDEX(A168:A181,MATCH(REPT("z",255),A168:A181))="H","J",IF(INDEX(A168:A181,MATCH(REPT("z",255),A168:A181))="N","P",CHAR(CODE(INDEX(A168:A181,MATCH(REPT("z",255),A168:A181)))+1))),)</f>
        <v>F</v>
      </c>
      <c r="B182" s="548" t="s">
        <v>50</v>
      </c>
      <c r="C182" s="9"/>
      <c r="D182" s="20" t="s">
        <v>2</v>
      </c>
      <c r="E182" s="975"/>
      <c r="F182" s="975"/>
      <c r="G182" s="975"/>
      <c r="H182" s="960"/>
      <c r="I182" s="961"/>
      <c r="J182" s="983"/>
    </row>
    <row r="183" spans="1:10" x14ac:dyDescent="0.2">
      <c r="A183" s="100"/>
      <c r="B183" s="180"/>
      <c r="C183" s="9"/>
      <c r="D183" s="20"/>
      <c r="E183" s="975"/>
      <c r="F183" s="975"/>
      <c r="G183" s="975"/>
      <c r="H183" s="960"/>
      <c r="I183" s="961"/>
      <c r="J183" s="983"/>
    </row>
    <row r="184" spans="1:10" x14ac:dyDescent="0.2">
      <c r="A184" s="194" t="str">
        <f>IF(D184&gt;0,IF(INDEX(A168:A183,MATCH(REPT("z",255),A168:A183))="H","J",IF(INDEX(A168:A183,MATCH(REPT("z",255),A168:A183))="N","P",CHAR(CODE(INDEX(A168:A183,MATCH(REPT("z",255),A168:A183)))+1))),)</f>
        <v>G</v>
      </c>
      <c r="B184" s="548" t="s">
        <v>50</v>
      </c>
      <c r="C184" s="9"/>
      <c r="D184" s="20" t="s">
        <v>2</v>
      </c>
      <c r="E184" s="975"/>
      <c r="F184" s="975"/>
      <c r="G184" s="975"/>
      <c r="H184" s="960"/>
      <c r="I184" s="961"/>
      <c r="J184" s="983"/>
    </row>
    <row r="185" spans="1:10" x14ac:dyDescent="0.2">
      <c r="A185" s="100"/>
      <c r="B185" s="549"/>
      <c r="C185" s="9"/>
      <c r="D185" s="20"/>
      <c r="E185" s="975"/>
      <c r="F185" s="975"/>
      <c r="G185" s="975"/>
      <c r="H185" s="960"/>
      <c r="I185" s="961"/>
      <c r="J185" s="983"/>
    </row>
    <row r="186" spans="1:10" x14ac:dyDescent="0.2">
      <c r="A186" s="194" t="str">
        <f>IF(D186&gt;0,IF(INDEX(A170:A185,MATCH(REPT("z",255),A170:A185))="H","J",IF(INDEX(A170:A185,MATCH(REPT("z",255),A170:A185))="N","P",CHAR(CODE(INDEX(A170:A185,MATCH(REPT("z",255),A170:A185)))+1))),)</f>
        <v>H</v>
      </c>
      <c r="B186" s="548" t="s">
        <v>50</v>
      </c>
      <c r="C186" s="9"/>
      <c r="D186" s="20" t="s">
        <v>2</v>
      </c>
      <c r="E186" s="975"/>
      <c r="F186" s="975"/>
      <c r="G186" s="975"/>
      <c r="H186" s="960"/>
      <c r="I186" s="961"/>
      <c r="J186" s="983"/>
    </row>
    <row r="187" spans="1:10" x14ac:dyDescent="0.2">
      <c r="A187" s="100"/>
      <c r="B187" s="549"/>
      <c r="C187" s="9"/>
      <c r="D187" s="20"/>
      <c r="E187" s="975"/>
      <c r="F187" s="975"/>
      <c r="G187" s="975"/>
      <c r="H187" s="960"/>
      <c r="I187" s="961"/>
      <c r="J187" s="983"/>
    </row>
    <row r="188" spans="1:10" x14ac:dyDescent="0.2">
      <c r="A188" s="194" t="str">
        <f>IF(D188&gt;0,IF(INDEX(A172:A187,MATCH(REPT("z",255),A172:A187))="H","J",IF(INDEX(A172:A187,MATCH(REPT("z",255),A172:A187))="N","P",CHAR(CODE(INDEX(A172:A187,MATCH(REPT("z",255),A172:A187)))+1))),)</f>
        <v>J</v>
      </c>
      <c r="B188" s="548" t="s">
        <v>50</v>
      </c>
      <c r="C188" s="9"/>
      <c r="D188" s="20" t="s">
        <v>2</v>
      </c>
      <c r="E188" s="975"/>
      <c r="F188" s="975"/>
      <c r="G188" s="975"/>
      <c r="H188" s="960"/>
      <c r="I188" s="961"/>
      <c r="J188" s="983"/>
    </row>
    <row r="189" spans="1:10" x14ac:dyDescent="0.2">
      <c r="A189" s="100"/>
      <c r="B189" s="548"/>
      <c r="C189" s="9"/>
      <c r="D189" s="20"/>
      <c r="E189" s="975"/>
      <c r="F189" s="975"/>
      <c r="G189" s="975"/>
      <c r="H189" s="960"/>
      <c r="I189" s="961"/>
      <c r="J189" s="983"/>
    </row>
    <row r="190" spans="1:10" x14ac:dyDescent="0.2">
      <c r="A190" s="194" t="str">
        <f>IF(D190&gt;0,IF(INDEX(A174:A189,MATCH(REPT("z",255),A174:A189))="H","J",IF(INDEX(A174:A189,MATCH(REPT("z",255),A174:A189))="N","P",CHAR(CODE(INDEX(A174:A189,MATCH(REPT("z",255),A174:A189)))+1))),)</f>
        <v>K</v>
      </c>
      <c r="B190" s="548" t="s">
        <v>50</v>
      </c>
      <c r="C190" s="9"/>
      <c r="D190" s="20" t="s">
        <v>2</v>
      </c>
      <c r="E190" s="975"/>
      <c r="F190" s="975"/>
      <c r="G190" s="975"/>
      <c r="H190" s="960"/>
      <c r="I190" s="961"/>
      <c r="J190" s="983"/>
    </row>
    <row r="191" spans="1:10" x14ac:dyDescent="0.2">
      <c r="A191" s="194"/>
      <c r="B191" s="548"/>
      <c r="C191" s="9"/>
      <c r="D191" s="20"/>
      <c r="E191" s="975"/>
      <c r="F191" s="975"/>
      <c r="G191" s="975"/>
      <c r="H191" s="960"/>
      <c r="I191" s="961"/>
      <c r="J191" s="983"/>
    </row>
    <row r="192" spans="1:10" x14ac:dyDescent="0.2">
      <c r="A192" s="194"/>
      <c r="B192" s="548"/>
      <c r="C192" s="9"/>
      <c r="D192" s="20"/>
      <c r="E192" s="975"/>
      <c r="F192" s="975"/>
      <c r="G192" s="975"/>
      <c r="H192" s="960"/>
      <c r="I192" s="961"/>
      <c r="J192" s="983"/>
    </row>
    <row r="193" spans="1:10" x14ac:dyDescent="0.2">
      <c r="A193" s="194"/>
      <c r="B193" s="548"/>
      <c r="C193" s="9"/>
      <c r="D193" s="20"/>
      <c r="E193" s="975"/>
      <c r="F193" s="975"/>
      <c r="G193" s="975"/>
      <c r="H193" s="960"/>
      <c r="I193" s="961"/>
      <c r="J193" s="983"/>
    </row>
    <row r="194" spans="1:10" x14ac:dyDescent="0.2">
      <c r="A194" s="194"/>
      <c r="B194" s="548"/>
      <c r="C194" s="9"/>
      <c r="D194" s="20"/>
      <c r="E194" s="975"/>
      <c r="F194" s="975"/>
      <c r="G194" s="975"/>
      <c r="H194" s="960"/>
      <c r="I194" s="961"/>
      <c r="J194" s="983"/>
    </row>
    <row r="195" spans="1:10" x14ac:dyDescent="0.2">
      <c r="A195" s="194"/>
      <c r="B195" s="548"/>
      <c r="C195" s="9"/>
      <c r="D195" s="20"/>
      <c r="E195" s="975"/>
      <c r="F195" s="975"/>
      <c r="G195" s="975"/>
      <c r="H195" s="960"/>
      <c r="I195" s="961"/>
      <c r="J195" s="983"/>
    </row>
    <row r="196" spans="1:10" x14ac:dyDescent="0.2">
      <c r="A196" s="194"/>
      <c r="B196" s="548"/>
      <c r="C196" s="9"/>
      <c r="D196" s="20"/>
      <c r="E196" s="975"/>
      <c r="F196" s="975"/>
      <c r="G196" s="975"/>
      <c r="H196" s="960"/>
      <c r="I196" s="961"/>
      <c r="J196" s="983"/>
    </row>
    <row r="197" spans="1:10" x14ac:dyDescent="0.2">
      <c r="A197" s="100"/>
      <c r="B197" s="548"/>
      <c r="C197" s="9"/>
      <c r="D197" s="20"/>
      <c r="E197" s="975"/>
      <c r="F197" s="975"/>
      <c r="G197" s="975"/>
      <c r="H197" s="960"/>
      <c r="I197" s="961"/>
      <c r="J197" s="983"/>
    </row>
    <row r="198" spans="1:10" ht="21.75" customHeight="1" x14ac:dyDescent="0.2">
      <c r="A198" s="101"/>
      <c r="B198" s="550"/>
      <c r="C198" s="9"/>
      <c r="D198" s="20"/>
      <c r="E198" s="975"/>
      <c r="F198" s="975"/>
      <c r="G198" s="975"/>
      <c r="H198" s="960"/>
      <c r="I198" s="961"/>
      <c r="J198" s="983"/>
    </row>
    <row r="199" spans="1:10" s="551" customFormat="1" ht="15.75" thickBot="1" x14ac:dyDescent="0.25">
      <c r="A199" s="526"/>
      <c r="B199" s="527" t="s">
        <v>31</v>
      </c>
      <c r="C199" s="528"/>
      <c r="D199" s="528"/>
      <c r="E199" s="967"/>
      <c r="F199" s="967"/>
      <c r="G199" s="967"/>
      <c r="H199" s="966"/>
      <c r="I199" s="968"/>
      <c r="J199" s="987"/>
    </row>
    <row r="200" spans="1:10" ht="15" thickTop="1" x14ac:dyDescent="0.2">
      <c r="A200" s="101"/>
      <c r="B200" s="550"/>
      <c r="C200" s="9"/>
      <c r="D200" s="20"/>
      <c r="E200" s="975"/>
      <c r="F200" s="975"/>
      <c r="G200" s="975"/>
      <c r="H200" s="960"/>
      <c r="I200" s="961"/>
      <c r="J200" s="983"/>
    </row>
    <row r="201" spans="1:10" ht="15" x14ac:dyDescent="0.2">
      <c r="A201" s="100"/>
      <c r="B201" s="483" t="s">
        <v>54</v>
      </c>
      <c r="C201" s="27"/>
      <c r="D201" s="20"/>
      <c r="E201" s="975"/>
      <c r="F201" s="975"/>
      <c r="G201" s="975"/>
      <c r="H201" s="960"/>
      <c r="I201" s="961"/>
      <c r="J201" s="983"/>
    </row>
    <row r="202" spans="1:10" x14ac:dyDescent="0.2">
      <c r="A202" s="100"/>
      <c r="B202" s="180"/>
      <c r="C202" s="27"/>
      <c r="D202" s="20"/>
      <c r="E202" s="975"/>
      <c r="F202" s="975"/>
      <c r="G202" s="975"/>
      <c r="H202" s="960"/>
      <c r="I202" s="961"/>
      <c r="J202" s="983"/>
    </row>
    <row r="203" spans="1:10" x14ac:dyDescent="0.2">
      <c r="A203" s="100"/>
      <c r="B203" s="180" t="s">
        <v>376</v>
      </c>
      <c r="C203" s="27"/>
      <c r="D203" s="20"/>
      <c r="E203" s="975"/>
      <c r="F203" s="975"/>
      <c r="G203" s="975"/>
      <c r="H203" s="960"/>
      <c r="I203" s="961"/>
      <c r="J203" s="983">
        <f>J43</f>
        <v>244910.03</v>
      </c>
    </row>
    <row r="204" spans="1:10" x14ac:dyDescent="0.2">
      <c r="A204" s="100"/>
      <c r="B204" s="180"/>
      <c r="C204" s="27"/>
      <c r="D204" s="20"/>
      <c r="E204" s="975"/>
      <c r="F204" s="975"/>
      <c r="G204" s="975"/>
      <c r="H204" s="960"/>
      <c r="I204" s="961"/>
      <c r="J204" s="983"/>
    </row>
    <row r="205" spans="1:10" x14ac:dyDescent="0.2">
      <c r="A205" s="100"/>
      <c r="B205" s="180" t="s">
        <v>377</v>
      </c>
      <c r="C205" s="27"/>
      <c r="D205" s="20"/>
      <c r="E205" s="975"/>
      <c r="F205" s="975"/>
      <c r="G205" s="975"/>
      <c r="H205" s="960"/>
      <c r="I205" s="961"/>
      <c r="J205" s="983">
        <f>J75</f>
        <v>194263.43</v>
      </c>
    </row>
    <row r="206" spans="1:10" x14ac:dyDescent="0.2">
      <c r="A206" s="100"/>
      <c r="B206" s="180"/>
      <c r="C206" s="27"/>
      <c r="D206" s="20"/>
      <c r="E206" s="975"/>
      <c r="F206" s="975"/>
      <c r="G206" s="975"/>
      <c r="H206" s="960"/>
      <c r="I206" s="961"/>
      <c r="J206" s="983"/>
    </row>
    <row r="207" spans="1:10" x14ac:dyDescent="0.2">
      <c r="A207" s="100"/>
      <c r="B207" s="180" t="s">
        <v>378</v>
      </c>
      <c r="C207" s="27"/>
      <c r="D207" s="20"/>
      <c r="E207" s="975"/>
      <c r="F207" s="975"/>
      <c r="G207" s="975"/>
      <c r="H207" s="960"/>
      <c r="I207" s="961"/>
      <c r="J207" s="983">
        <f>J107</f>
        <v>107015.49</v>
      </c>
    </row>
    <row r="208" spans="1:10" x14ac:dyDescent="0.2">
      <c r="A208" s="100"/>
      <c r="B208" s="180"/>
      <c r="C208" s="27"/>
      <c r="D208" s="20"/>
      <c r="E208" s="975"/>
      <c r="F208" s="975"/>
      <c r="G208" s="975"/>
      <c r="H208" s="960"/>
      <c r="I208" s="961"/>
      <c r="J208" s="983"/>
    </row>
    <row r="209" spans="1:10" x14ac:dyDescent="0.2">
      <c r="A209" s="100"/>
      <c r="B209" s="180" t="s">
        <v>379</v>
      </c>
      <c r="C209" s="27"/>
      <c r="D209" s="20"/>
      <c r="E209" s="975"/>
      <c r="F209" s="975"/>
      <c r="G209" s="975"/>
      <c r="H209" s="960"/>
      <c r="I209" s="961"/>
      <c r="J209" s="983">
        <f>J133</f>
        <v>203261.15</v>
      </c>
    </row>
    <row r="210" spans="1:10" x14ac:dyDescent="0.2">
      <c r="A210" s="100"/>
      <c r="B210" s="180"/>
      <c r="C210" s="27"/>
      <c r="D210" s="20"/>
      <c r="E210" s="975"/>
      <c r="F210" s="975"/>
      <c r="G210" s="975"/>
      <c r="H210" s="960"/>
      <c r="I210" s="961"/>
      <c r="J210" s="983"/>
    </row>
    <row r="211" spans="1:10" x14ac:dyDescent="0.2">
      <c r="A211" s="100"/>
      <c r="B211" s="180" t="s">
        <v>380</v>
      </c>
      <c r="C211" s="27"/>
      <c r="D211" s="20"/>
      <c r="E211" s="975"/>
      <c r="F211" s="975"/>
      <c r="G211" s="975"/>
      <c r="H211" s="960"/>
      <c r="I211" s="961"/>
      <c r="J211" s="983">
        <f>J166</f>
        <v>34319.699999999997</v>
      </c>
    </row>
    <row r="212" spans="1:10" x14ac:dyDescent="0.2">
      <c r="A212" s="100"/>
      <c r="B212" s="180"/>
      <c r="C212" s="27"/>
      <c r="D212" s="20"/>
      <c r="E212" s="975"/>
      <c r="F212" s="975"/>
      <c r="G212" s="975"/>
      <c r="H212" s="960"/>
      <c r="I212" s="961"/>
      <c r="J212" s="983"/>
    </row>
    <row r="213" spans="1:10" x14ac:dyDescent="0.2">
      <c r="A213" s="100"/>
      <c r="B213" s="180" t="s">
        <v>381</v>
      </c>
      <c r="C213" s="27"/>
      <c r="D213" s="20"/>
      <c r="E213" s="975"/>
      <c r="F213" s="975"/>
      <c r="G213" s="975"/>
      <c r="H213" s="960"/>
      <c r="I213" s="961"/>
      <c r="J213" s="983"/>
    </row>
    <row r="214" spans="1:10" x14ac:dyDescent="0.2">
      <c r="A214" s="100"/>
      <c r="B214" s="180"/>
      <c r="C214" s="27"/>
      <c r="D214" s="20"/>
      <c r="E214" s="975"/>
      <c r="F214" s="975"/>
      <c r="G214" s="975"/>
      <c r="H214" s="960"/>
      <c r="I214" s="961"/>
      <c r="J214" s="983"/>
    </row>
    <row r="215" spans="1:10" x14ac:dyDescent="0.2">
      <c r="A215" s="100"/>
      <c r="B215" s="180"/>
      <c r="C215" s="27"/>
      <c r="D215" s="20"/>
      <c r="E215" s="975"/>
      <c r="F215" s="975"/>
      <c r="G215" s="975"/>
      <c r="H215" s="960"/>
      <c r="I215" s="961"/>
      <c r="J215" s="983"/>
    </row>
    <row r="216" spans="1:10" x14ac:dyDescent="0.2">
      <c r="A216" s="100"/>
      <c r="B216" s="180"/>
      <c r="C216" s="27"/>
      <c r="D216" s="20"/>
      <c r="E216" s="975"/>
      <c r="F216" s="975"/>
      <c r="G216" s="975"/>
      <c r="H216" s="960"/>
      <c r="I216" s="961"/>
      <c r="J216" s="983"/>
    </row>
    <row r="217" spans="1:10" x14ac:dyDescent="0.2">
      <c r="A217" s="100"/>
      <c r="B217" s="180"/>
      <c r="C217" s="27"/>
      <c r="D217" s="20"/>
      <c r="E217" s="975"/>
      <c r="F217" s="975"/>
      <c r="G217" s="975"/>
      <c r="H217" s="960"/>
      <c r="I217" s="961"/>
      <c r="J217" s="983"/>
    </row>
    <row r="218" spans="1:10" x14ac:dyDescent="0.2">
      <c r="A218" s="100"/>
      <c r="B218" s="180"/>
      <c r="C218" s="27"/>
      <c r="D218" s="20"/>
      <c r="E218" s="975"/>
      <c r="F218" s="975"/>
      <c r="G218" s="975"/>
      <c r="H218" s="960"/>
      <c r="I218" s="961"/>
      <c r="J218" s="983"/>
    </row>
    <row r="219" spans="1:10" x14ac:dyDescent="0.2">
      <c r="A219" s="194"/>
      <c r="B219" s="180"/>
      <c r="C219" s="525"/>
      <c r="D219" s="20"/>
      <c r="E219" s="975"/>
      <c r="F219" s="975"/>
      <c r="G219" s="975"/>
      <c r="H219" s="960"/>
      <c r="I219" s="961"/>
      <c r="J219" s="983"/>
    </row>
    <row r="220" spans="1:10" x14ac:dyDescent="0.2">
      <c r="A220" s="194"/>
      <c r="B220" s="180"/>
      <c r="C220" s="525"/>
      <c r="D220" s="20"/>
      <c r="E220" s="975"/>
      <c r="F220" s="975"/>
      <c r="G220" s="975"/>
      <c r="H220" s="960"/>
      <c r="I220" s="961"/>
      <c r="J220" s="983"/>
    </row>
    <row r="221" spans="1:10" x14ac:dyDescent="0.2">
      <c r="A221" s="194"/>
      <c r="B221" s="180"/>
      <c r="C221" s="525"/>
      <c r="D221" s="20"/>
      <c r="E221" s="975"/>
      <c r="F221" s="975"/>
      <c r="G221" s="975"/>
      <c r="H221" s="960"/>
      <c r="I221" s="961"/>
      <c r="J221" s="983"/>
    </row>
    <row r="222" spans="1:10" x14ac:dyDescent="0.2">
      <c r="A222" s="194"/>
      <c r="B222" s="180"/>
      <c r="C222" s="525"/>
      <c r="D222" s="20"/>
      <c r="E222" s="975"/>
      <c r="F222" s="975"/>
      <c r="G222" s="975"/>
      <c r="H222" s="960"/>
      <c r="I222" s="961"/>
      <c r="J222" s="983"/>
    </row>
    <row r="223" spans="1:10" x14ac:dyDescent="0.2">
      <c r="A223" s="194"/>
      <c r="B223" s="180"/>
      <c r="C223" s="525"/>
      <c r="D223" s="20"/>
      <c r="E223" s="975"/>
      <c r="F223" s="975"/>
      <c r="G223" s="975"/>
      <c r="H223" s="960"/>
      <c r="I223" s="961"/>
      <c r="J223" s="983"/>
    </row>
    <row r="224" spans="1:10" x14ac:dyDescent="0.2">
      <c r="A224" s="194"/>
      <c r="B224" s="180"/>
      <c r="C224" s="525"/>
      <c r="D224" s="20"/>
      <c r="E224" s="975"/>
      <c r="F224" s="975"/>
      <c r="G224" s="975"/>
      <c r="H224" s="960"/>
      <c r="I224" s="961"/>
      <c r="J224" s="983"/>
    </row>
    <row r="225" spans="1:10" x14ac:dyDescent="0.2">
      <c r="A225" s="194"/>
      <c r="B225" s="180"/>
      <c r="C225" s="525"/>
      <c r="D225" s="20"/>
      <c r="E225" s="975"/>
      <c r="F225" s="975"/>
      <c r="G225" s="975"/>
      <c r="H225" s="960"/>
      <c r="I225" s="961"/>
      <c r="J225" s="983"/>
    </row>
    <row r="226" spans="1:10" x14ac:dyDescent="0.2">
      <c r="A226" s="194"/>
      <c r="B226" s="180"/>
      <c r="C226" s="525"/>
      <c r="D226" s="20"/>
      <c r="E226" s="975"/>
      <c r="F226" s="975"/>
      <c r="G226" s="975"/>
      <c r="H226" s="960"/>
      <c r="I226" s="961"/>
      <c r="J226" s="983"/>
    </row>
    <row r="227" spans="1:10" x14ac:dyDescent="0.2">
      <c r="A227" s="194"/>
      <c r="B227" s="180"/>
      <c r="C227" s="525"/>
      <c r="D227" s="20"/>
      <c r="E227" s="975"/>
      <c r="F227" s="975"/>
      <c r="G227" s="975"/>
      <c r="H227" s="960"/>
      <c r="I227" s="961"/>
      <c r="J227" s="983"/>
    </row>
    <row r="228" spans="1:10" x14ac:dyDescent="0.2">
      <c r="A228" s="194"/>
      <c r="B228" s="180"/>
      <c r="C228" s="525"/>
      <c r="D228" s="20"/>
      <c r="E228" s="975"/>
      <c r="F228" s="975"/>
      <c r="G228" s="975"/>
      <c r="H228" s="960"/>
      <c r="I228" s="961"/>
      <c r="J228" s="983"/>
    </row>
    <row r="229" spans="1:10" x14ac:dyDescent="0.2">
      <c r="A229" s="194"/>
      <c r="B229" s="180"/>
      <c r="C229" s="525"/>
      <c r="D229" s="20"/>
      <c r="E229" s="975"/>
      <c r="F229" s="975"/>
      <c r="G229" s="975"/>
      <c r="H229" s="960"/>
      <c r="I229" s="961"/>
      <c r="J229" s="983"/>
    </row>
    <row r="230" spans="1:10" x14ac:dyDescent="0.2">
      <c r="A230" s="194"/>
      <c r="B230" s="180"/>
      <c r="C230" s="525"/>
      <c r="D230" s="20"/>
      <c r="E230" s="975"/>
      <c r="F230" s="975"/>
      <c r="G230" s="975"/>
      <c r="H230" s="960"/>
      <c r="I230" s="961"/>
      <c r="J230" s="983"/>
    </row>
    <row r="231" spans="1:10" x14ac:dyDescent="0.2">
      <c r="A231" s="194"/>
      <c r="B231" s="180"/>
      <c r="C231" s="525"/>
      <c r="D231" s="20"/>
      <c r="E231" s="975"/>
      <c r="F231" s="975"/>
      <c r="G231" s="975"/>
      <c r="H231" s="960"/>
      <c r="I231" s="961"/>
      <c r="J231" s="983"/>
    </row>
    <row r="232" spans="1:10" x14ac:dyDescent="0.2">
      <c r="A232" s="194"/>
      <c r="B232" s="180"/>
      <c r="C232" s="525"/>
      <c r="D232" s="20"/>
      <c r="E232" s="975"/>
      <c r="F232" s="975"/>
      <c r="G232" s="975"/>
      <c r="H232" s="960"/>
      <c r="I232" s="961"/>
      <c r="J232" s="983"/>
    </row>
    <row r="233" spans="1:10" x14ac:dyDescent="0.2">
      <c r="A233" s="194"/>
      <c r="B233" s="180"/>
      <c r="C233" s="525"/>
      <c r="D233" s="20"/>
      <c r="E233" s="975"/>
      <c r="F233" s="975"/>
      <c r="G233" s="975"/>
      <c r="H233" s="960"/>
      <c r="I233" s="961"/>
      <c r="J233" s="983"/>
    </row>
    <row r="234" spans="1:10" x14ac:dyDescent="0.2">
      <c r="A234" s="194"/>
      <c r="B234" s="180"/>
      <c r="C234" s="525"/>
      <c r="D234" s="20"/>
      <c r="E234" s="975"/>
      <c r="F234" s="975"/>
      <c r="G234" s="975"/>
      <c r="H234" s="960"/>
      <c r="I234" s="961"/>
      <c r="J234" s="983"/>
    </row>
    <row r="235" spans="1:10" x14ac:dyDescent="0.2">
      <c r="A235" s="194"/>
      <c r="B235" s="180"/>
      <c r="C235" s="525"/>
      <c r="D235" s="20"/>
      <c r="E235" s="975"/>
      <c r="F235" s="975"/>
      <c r="G235" s="975"/>
      <c r="H235" s="960"/>
      <c r="I235" s="961"/>
      <c r="J235" s="983"/>
    </row>
    <row r="236" spans="1:10" ht="18.75" customHeight="1" x14ac:dyDescent="0.2">
      <c r="A236" s="194"/>
      <c r="B236" s="524"/>
      <c r="C236" s="525"/>
      <c r="D236" s="20"/>
      <c r="E236" s="975"/>
      <c r="F236" s="975"/>
      <c r="G236" s="975"/>
      <c r="H236" s="960"/>
      <c r="I236" s="961"/>
      <c r="J236" s="983"/>
    </row>
    <row r="237" spans="1:10" s="551" customFormat="1" ht="32.1" customHeight="1" thickBot="1" x14ac:dyDescent="0.25">
      <c r="A237" s="552"/>
      <c r="B237" s="553" t="str">
        <f>A3&amp;" 
TOTAL CARRIED TO SUMMARY (US$)"</f>
        <v>DIVISION 21 - FIRE SUPPRESSION 
TOTAL CARRIED TO SUMMARY (US$)</v>
      </c>
      <c r="C237" s="554"/>
      <c r="D237" s="528"/>
      <c r="E237" s="967"/>
      <c r="F237" s="967"/>
      <c r="G237" s="967"/>
      <c r="H237" s="966"/>
      <c r="I237" s="968"/>
      <c r="J237" s="987">
        <f>SUM(J202:J234)</f>
        <v>783769.8</v>
      </c>
    </row>
    <row r="238" spans="1:10" ht="15" thickTop="1" x14ac:dyDescent="0.2"/>
  </sheetData>
  <autoFilter ref="A5:J237" xr:uid="{195BD34C-2D34-4261-9C17-9F4A2CAD95AC}">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0" fitToHeight="0" orientation="landscape" useFirstPageNumber="1" r:id="rId1"/>
  <headerFooter scaleWithDoc="0">
    <oddHeader>&amp;R&amp;G</oddHeader>
  </headerFooter>
  <rowBreaks count="6" manualBreakCount="6">
    <brk id="43" max="9" man="1"/>
    <brk id="75" max="9" man="1"/>
    <brk id="107" max="9" man="1"/>
    <brk id="133" max="9" man="1"/>
    <brk id="166" max="9" man="1"/>
    <brk id="199" max="16383"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7908-3DB6-4526-AB94-1463E44FB4BD}">
  <sheetPr codeName="Sheet13"/>
  <dimension ref="A1:K754"/>
  <sheetViews>
    <sheetView showGridLines="0" showZeros="0" view="pageBreakPreview" topLeftCell="A727" zoomScale="85" zoomScaleSheetLayoutView="85" workbookViewId="0">
      <selection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0"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382</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110" t="s">
        <v>1226</v>
      </c>
      <c r="C5" s="1098" t="s">
        <v>3</v>
      </c>
      <c r="D5" s="1098" t="s">
        <v>1225</v>
      </c>
      <c r="E5" s="1100" t="s">
        <v>4</v>
      </c>
      <c r="F5" s="1101"/>
      <c r="G5" s="1101"/>
      <c r="H5" s="1101"/>
      <c r="I5" s="1102"/>
      <c r="J5" s="1103" t="s">
        <v>5</v>
      </c>
    </row>
    <row r="6" spans="1:11" s="128" customFormat="1" ht="16.5" thickTop="1" thickBot="1" x14ac:dyDescent="0.25">
      <c r="A6" s="1096"/>
      <c r="B6" s="1110"/>
      <c r="C6" s="1098"/>
      <c r="D6" s="1098"/>
      <c r="E6" s="950" t="s">
        <v>6</v>
      </c>
      <c r="F6" s="951" t="s">
        <v>7</v>
      </c>
      <c r="G6" s="951" t="s">
        <v>8</v>
      </c>
      <c r="H6" s="951" t="s">
        <v>9</v>
      </c>
      <c r="I6" s="952" t="s">
        <v>10</v>
      </c>
      <c r="J6" s="1104"/>
    </row>
    <row r="7" spans="1:11" s="130" customFormat="1" ht="15.75" thickTop="1" thickBot="1" x14ac:dyDescent="0.25">
      <c r="A7" s="1105"/>
      <c r="B7" s="1111"/>
      <c r="C7" s="129" t="s">
        <v>11</v>
      </c>
      <c r="D7" s="1099"/>
      <c r="E7" s="953" t="s">
        <v>12</v>
      </c>
      <c r="F7" s="953" t="s">
        <v>13</v>
      </c>
      <c r="G7" s="953" t="s">
        <v>14</v>
      </c>
      <c r="H7" s="954" t="s">
        <v>15</v>
      </c>
      <c r="I7" s="955" t="s">
        <v>16</v>
      </c>
      <c r="J7" s="955" t="s">
        <v>17</v>
      </c>
    </row>
    <row r="8" spans="1:11" s="8" customFormat="1" ht="15" thickTop="1" x14ac:dyDescent="0.2">
      <c r="A8" s="565"/>
      <c r="B8" s="566"/>
      <c r="C8" s="9"/>
      <c r="D8" s="20"/>
      <c r="E8" s="975"/>
      <c r="F8" s="986"/>
      <c r="G8" s="960"/>
      <c r="H8" s="960"/>
      <c r="I8" s="961"/>
      <c r="J8" s="983"/>
    </row>
    <row r="9" spans="1:11" s="8" customFormat="1" ht="15" x14ac:dyDescent="0.2">
      <c r="A9" s="565"/>
      <c r="B9" s="567" t="s">
        <v>383</v>
      </c>
      <c r="C9" s="9"/>
      <c r="D9" s="20"/>
      <c r="E9" s="975"/>
      <c r="F9" s="986"/>
      <c r="G9" s="960"/>
      <c r="H9" s="960"/>
      <c r="I9" s="961"/>
      <c r="J9" s="983"/>
    </row>
    <row r="10" spans="1:11" s="8" customFormat="1" x14ac:dyDescent="0.2">
      <c r="A10" s="565"/>
      <c r="B10" s="566"/>
      <c r="C10" s="9"/>
      <c r="D10" s="20"/>
      <c r="E10" s="975"/>
      <c r="F10" s="986"/>
      <c r="G10" s="960"/>
      <c r="H10" s="960"/>
      <c r="I10" s="961"/>
      <c r="J10" s="983"/>
    </row>
    <row r="11" spans="1:11" s="8" customFormat="1" ht="15" x14ac:dyDescent="0.2">
      <c r="A11" s="565"/>
      <c r="B11" s="568" t="s">
        <v>384</v>
      </c>
      <c r="C11" s="9"/>
      <c r="D11" s="20"/>
      <c r="E11" s="975"/>
      <c r="F11" s="986"/>
      <c r="G11" s="960"/>
      <c r="H11" s="960"/>
      <c r="I11" s="961"/>
      <c r="J11" s="983"/>
    </row>
    <row r="12" spans="1:11" s="8" customFormat="1" x14ac:dyDescent="0.2">
      <c r="A12" s="565"/>
      <c r="B12" s="569"/>
      <c r="C12" s="9"/>
      <c r="D12" s="20"/>
      <c r="E12" s="975"/>
      <c r="F12" s="986"/>
      <c r="G12" s="960"/>
      <c r="H12" s="960"/>
      <c r="I12" s="961"/>
      <c r="J12" s="983"/>
    </row>
    <row r="13" spans="1:11" s="8" customFormat="1" ht="28.5" x14ac:dyDescent="0.2">
      <c r="A13" s="565"/>
      <c r="B13" s="570" t="s">
        <v>385</v>
      </c>
      <c r="C13" s="9"/>
      <c r="D13" s="20"/>
      <c r="E13" s="975"/>
      <c r="F13" s="986"/>
      <c r="G13" s="960"/>
      <c r="H13" s="960"/>
      <c r="I13" s="961"/>
      <c r="J13" s="983"/>
    </row>
    <row r="14" spans="1:11" s="8" customFormat="1" x14ac:dyDescent="0.2">
      <c r="A14" s="565"/>
      <c r="B14" s="566"/>
      <c r="C14" s="9"/>
      <c r="D14" s="20"/>
      <c r="E14" s="975"/>
      <c r="F14" s="986"/>
      <c r="G14" s="960"/>
      <c r="H14" s="960"/>
      <c r="I14" s="961"/>
      <c r="J14" s="983"/>
    </row>
    <row r="15" spans="1:11" s="8" customFormat="1" x14ac:dyDescent="0.2">
      <c r="A15" s="571" t="s">
        <v>11</v>
      </c>
      <c r="B15" s="4" t="s">
        <v>386</v>
      </c>
      <c r="C15" s="572">
        <v>170</v>
      </c>
      <c r="D15" s="186" t="s">
        <v>25</v>
      </c>
      <c r="E15" s="960">
        <v>7.69</v>
      </c>
      <c r="F15" s="960">
        <v>0.55000000000000004</v>
      </c>
      <c r="G15" s="960">
        <v>1.65</v>
      </c>
      <c r="H15" s="960">
        <v>1.1000000000000001</v>
      </c>
      <c r="I15" s="961">
        <f>E15+F15+G15+H15</f>
        <v>10.99</v>
      </c>
      <c r="J15" s="962">
        <f>I15*C15</f>
        <v>1868.3</v>
      </c>
      <c r="K15" s="146"/>
    </row>
    <row r="16" spans="1:11" s="8" customFormat="1" x14ac:dyDescent="0.2">
      <c r="A16" s="571"/>
      <c r="B16" s="4"/>
      <c r="C16" s="572"/>
      <c r="D16" s="186"/>
      <c r="E16" s="975"/>
      <c r="F16" s="986"/>
      <c r="G16" s="960"/>
      <c r="H16" s="960"/>
      <c r="I16" s="961"/>
      <c r="J16" s="962"/>
    </row>
    <row r="17" spans="1:11" s="8" customFormat="1" x14ac:dyDescent="0.2">
      <c r="A17" s="573" t="str">
        <f>IF(D17&gt;0,IF(INDEX(A8:A16,MATCH(REPT("z",255),A8:A16))="H","J",IF(INDEX(A8:A16,MATCH(REPT("z",255),A8:A16))="N","P",CHAR(CODE(INDEX(A8:A16,MATCH(REPT("z",255),A8:A16)))+1))),)</f>
        <v>B</v>
      </c>
      <c r="B17" s="4" t="s">
        <v>387</v>
      </c>
      <c r="C17" s="572">
        <v>91</v>
      </c>
      <c r="D17" s="186" t="s">
        <v>25</v>
      </c>
      <c r="E17" s="960">
        <v>8.44</v>
      </c>
      <c r="F17" s="960">
        <v>0.6</v>
      </c>
      <c r="G17" s="960">
        <v>1.81</v>
      </c>
      <c r="H17" s="960">
        <v>1.21</v>
      </c>
      <c r="I17" s="961">
        <f>E17+F17+G17+H17</f>
        <v>12.06</v>
      </c>
      <c r="J17" s="962">
        <f>I17*C17</f>
        <v>1097.46</v>
      </c>
      <c r="K17" s="146"/>
    </row>
    <row r="18" spans="1:11" s="8" customFormat="1" x14ac:dyDescent="0.2">
      <c r="A18" s="571"/>
      <c r="B18" s="4"/>
      <c r="C18" s="572"/>
      <c r="D18" s="186"/>
      <c r="E18" s="975"/>
      <c r="F18" s="986"/>
      <c r="G18" s="960"/>
      <c r="H18" s="960"/>
      <c r="I18" s="961"/>
      <c r="J18" s="962"/>
    </row>
    <row r="19" spans="1:11" s="8" customFormat="1" x14ac:dyDescent="0.2">
      <c r="A19" s="573" t="str">
        <f>IF(D19&gt;0,IF(INDEX(A8:A18,MATCH(REPT("z",255),A8:A18))="H","J",IF(INDEX(A8:A18,MATCH(REPT("z",255),A8:A18))="N","P",CHAR(CODE(INDEX(A8:A18,MATCH(REPT("z",255),A8:A18)))+1))),)</f>
        <v>C</v>
      </c>
      <c r="B19" s="4" t="s">
        <v>388</v>
      </c>
      <c r="C19" s="572">
        <v>118</v>
      </c>
      <c r="D19" s="186" t="s">
        <v>25</v>
      </c>
      <c r="E19" s="960">
        <v>8.93</v>
      </c>
      <c r="F19" s="960">
        <v>0.64</v>
      </c>
      <c r="G19" s="960">
        <v>1.91</v>
      </c>
      <c r="H19" s="960">
        <v>1.28</v>
      </c>
      <c r="I19" s="961">
        <f>E19+F19+G19+H19</f>
        <v>12.76</v>
      </c>
      <c r="J19" s="962">
        <f>I19*C19</f>
        <v>1505.68</v>
      </c>
      <c r="K19" s="146"/>
    </row>
    <row r="20" spans="1:11" s="8" customFormat="1" x14ac:dyDescent="0.2">
      <c r="A20" s="571"/>
      <c r="B20" s="4"/>
      <c r="C20" s="572"/>
      <c r="D20" s="186"/>
      <c r="E20" s="975"/>
      <c r="F20" s="986"/>
      <c r="G20" s="960"/>
      <c r="H20" s="960"/>
      <c r="I20" s="961"/>
      <c r="J20" s="962"/>
    </row>
    <row r="21" spans="1:11" s="8" customFormat="1" x14ac:dyDescent="0.2">
      <c r="A21" s="573" t="str">
        <f>IF(D21&gt;0,IF(INDEX(A9:A20,MATCH(REPT("z",255),A9:A20))="H","J",IF(INDEX(A9:A20,MATCH(REPT("z",255),A9:A20))="N","P",CHAR(CODE(INDEX(A9:A20,MATCH(REPT("z",255),A9:A20)))+1))),)</f>
        <v>D</v>
      </c>
      <c r="B21" s="4" t="s">
        <v>389</v>
      </c>
      <c r="C21" s="572">
        <v>180</v>
      </c>
      <c r="D21" s="186" t="s">
        <v>25</v>
      </c>
      <c r="E21" s="960">
        <v>9.92</v>
      </c>
      <c r="F21" s="960">
        <v>0.71</v>
      </c>
      <c r="G21" s="960">
        <v>2.13</v>
      </c>
      <c r="H21" s="960">
        <v>1.42</v>
      </c>
      <c r="I21" s="961">
        <f>E21+F21+G21+H21</f>
        <v>14.18</v>
      </c>
      <c r="J21" s="962">
        <f>I21*C21</f>
        <v>2552.4</v>
      </c>
      <c r="K21" s="146"/>
    </row>
    <row r="22" spans="1:11" s="8" customFormat="1" x14ac:dyDescent="0.2">
      <c r="A22" s="571"/>
      <c r="B22" s="4"/>
      <c r="C22" s="572"/>
      <c r="D22" s="186"/>
      <c r="E22" s="975"/>
      <c r="F22" s="986"/>
      <c r="G22" s="960"/>
      <c r="H22" s="960"/>
      <c r="I22" s="961"/>
      <c r="J22" s="962"/>
    </row>
    <row r="23" spans="1:11" s="8" customFormat="1" x14ac:dyDescent="0.2">
      <c r="A23" s="573" t="str">
        <f>IF(D23&gt;0,IF(INDEX(A9:A22,MATCH(REPT("z",255),A9:A22))="H","J",IF(INDEX(A9:A22,MATCH(REPT("z",255),A9:A22))="N","P",CHAR(CODE(INDEX(A9:A22,MATCH(REPT("z",255),A9:A22)))+1))),)</f>
        <v>E</v>
      </c>
      <c r="B23" s="4" t="s">
        <v>390</v>
      </c>
      <c r="C23" s="572">
        <v>178</v>
      </c>
      <c r="D23" s="186" t="s">
        <v>25</v>
      </c>
      <c r="E23" s="960">
        <v>11.43</v>
      </c>
      <c r="F23" s="960">
        <v>0.82</v>
      </c>
      <c r="G23" s="960">
        <v>2.4500000000000002</v>
      </c>
      <c r="H23" s="960">
        <v>1.63</v>
      </c>
      <c r="I23" s="961">
        <f>E23+F23+G23+H23</f>
        <v>16.329999999999998</v>
      </c>
      <c r="J23" s="962">
        <f>I23*C23</f>
        <v>2906.74</v>
      </c>
      <c r="K23" s="146"/>
    </row>
    <row r="24" spans="1:11" s="8" customFormat="1" x14ac:dyDescent="0.2">
      <c r="A24" s="571"/>
      <c r="B24" s="4"/>
      <c r="C24" s="572"/>
      <c r="D24" s="186"/>
      <c r="E24" s="975"/>
      <c r="F24" s="986"/>
      <c r="G24" s="960"/>
      <c r="H24" s="960"/>
      <c r="I24" s="961"/>
      <c r="J24" s="962"/>
    </row>
    <row r="25" spans="1:11" s="8" customFormat="1" x14ac:dyDescent="0.2">
      <c r="A25" s="573" t="str">
        <f>IF(D25&gt;0,IF(INDEX(A9:A24,MATCH(REPT("z",255),A9:A24))="H","J",IF(INDEX(A9:A24,MATCH(REPT("z",255),A9:A24))="N","P",CHAR(CODE(INDEX(A9:A24,MATCH(REPT("z",255),A9:A24)))+1))),)</f>
        <v>F</v>
      </c>
      <c r="B25" s="4" t="s">
        <v>391</v>
      </c>
      <c r="C25" s="572">
        <v>167</v>
      </c>
      <c r="D25" s="186" t="s">
        <v>25</v>
      </c>
      <c r="E25" s="960">
        <v>13.47</v>
      </c>
      <c r="F25" s="960">
        <v>0.96</v>
      </c>
      <c r="G25" s="960">
        <v>2.89</v>
      </c>
      <c r="H25" s="960">
        <v>1.92</v>
      </c>
      <c r="I25" s="961">
        <f>E25+F25+G25+H25</f>
        <v>19.239999999999998</v>
      </c>
      <c r="J25" s="962">
        <f>I25*C25</f>
        <v>3213.08</v>
      </c>
      <c r="K25" s="146"/>
    </row>
    <row r="26" spans="1:11" s="8" customFormat="1" x14ac:dyDescent="0.2">
      <c r="A26" s="571"/>
      <c r="B26" s="4"/>
      <c r="C26" s="572"/>
      <c r="D26" s="186"/>
      <c r="E26" s="975"/>
      <c r="F26" s="986"/>
      <c r="G26" s="960"/>
      <c r="H26" s="960"/>
      <c r="I26" s="961"/>
      <c r="J26" s="962"/>
    </row>
    <row r="27" spans="1:11" s="8" customFormat="1" x14ac:dyDescent="0.2">
      <c r="A27" s="573" t="str">
        <f>IF(D27&gt;0,IF(INDEX(A15:A26,MATCH(REPT("z",255),A15:A26))="H","J",IF(INDEX(A15:A26,MATCH(REPT("z",255),A15:A26))="N","P",CHAR(CODE(INDEX(A15:A26,MATCH(REPT("z",255),A15:A26)))+1))),)</f>
        <v>G</v>
      </c>
      <c r="B27" s="4" t="s">
        <v>392</v>
      </c>
      <c r="C27" s="572">
        <v>158</v>
      </c>
      <c r="D27" s="186" t="s">
        <v>25</v>
      </c>
      <c r="E27" s="960">
        <v>14.83</v>
      </c>
      <c r="F27" s="960">
        <v>1.06</v>
      </c>
      <c r="G27" s="960">
        <v>3.18</v>
      </c>
      <c r="H27" s="960">
        <v>2.12</v>
      </c>
      <c r="I27" s="961">
        <f>E27+F27+G27+H27</f>
        <v>21.19</v>
      </c>
      <c r="J27" s="962">
        <f>I27*C27</f>
        <v>3348.02</v>
      </c>
      <c r="K27" s="146"/>
    </row>
    <row r="28" spans="1:11" s="8" customFormat="1" x14ac:dyDescent="0.2">
      <c r="A28" s="571"/>
      <c r="B28" s="4"/>
      <c r="C28" s="572"/>
      <c r="D28" s="186"/>
      <c r="E28" s="975"/>
      <c r="F28" s="986"/>
      <c r="G28" s="960"/>
      <c r="H28" s="960"/>
      <c r="I28" s="961"/>
      <c r="J28" s="962"/>
    </row>
    <row r="29" spans="1:11" s="8" customFormat="1" x14ac:dyDescent="0.2">
      <c r="A29" s="573" t="str">
        <f>IF(D29&gt;0,IF(INDEX(A15:A28,MATCH(REPT("z",255),A15:A28))="H","J",IF(INDEX(A15:A28,MATCH(REPT("z",255),A15:A28))="N","P",CHAR(CODE(INDEX(A15:A28,MATCH(REPT("z",255),A15:A28)))+1))),)</f>
        <v>H</v>
      </c>
      <c r="B29" s="4" t="s">
        <v>393</v>
      </c>
      <c r="C29" s="572">
        <v>45</v>
      </c>
      <c r="D29" s="186" t="s">
        <v>25</v>
      </c>
      <c r="E29" s="960">
        <v>21.27</v>
      </c>
      <c r="F29" s="960">
        <v>1.52</v>
      </c>
      <c r="G29" s="960">
        <v>4.5599999999999996</v>
      </c>
      <c r="H29" s="960">
        <v>3.04</v>
      </c>
      <c r="I29" s="961">
        <f>E29+F29+G29+H29</f>
        <v>30.39</v>
      </c>
      <c r="J29" s="962">
        <f>I29*C29</f>
        <v>1367.55</v>
      </c>
      <c r="K29" s="146"/>
    </row>
    <row r="30" spans="1:11" s="8" customFormat="1" x14ac:dyDescent="0.2">
      <c r="A30" s="571"/>
      <c r="B30" s="574"/>
      <c r="C30" s="9"/>
      <c r="D30" s="20"/>
      <c r="E30" s="975"/>
      <c r="F30" s="986"/>
      <c r="G30" s="960"/>
      <c r="H30" s="960"/>
      <c r="I30" s="961"/>
      <c r="J30" s="962"/>
    </row>
    <row r="31" spans="1:11" s="8" customFormat="1" x14ac:dyDescent="0.2">
      <c r="A31" s="573" t="str">
        <f>IF(D31&gt;0,IF(INDEX(A17:A30,MATCH(REPT("z",255),A17:A30))="H","J",IF(INDEX(A17:A30,MATCH(REPT("z",255),A17:A30))="N","P",CHAR(CODE(INDEX(A17:A30,MATCH(REPT("z",255),A17:A30)))+1))),)</f>
        <v>J</v>
      </c>
      <c r="B31" s="4" t="s">
        <v>394</v>
      </c>
      <c r="C31" s="572">
        <v>9</v>
      </c>
      <c r="D31" s="186" t="s">
        <v>25</v>
      </c>
      <c r="E31" s="960">
        <v>21.27</v>
      </c>
      <c r="F31" s="960">
        <v>1.52</v>
      </c>
      <c r="G31" s="960">
        <v>4.5599999999999996</v>
      </c>
      <c r="H31" s="960">
        <v>3.04</v>
      </c>
      <c r="I31" s="961">
        <f>E31+F31+G31+H31</f>
        <v>30.39</v>
      </c>
      <c r="J31" s="962">
        <f>I31*C31</f>
        <v>273.51</v>
      </c>
      <c r="K31" s="146"/>
    </row>
    <row r="32" spans="1:11" s="8" customFormat="1" x14ac:dyDescent="0.2">
      <c r="A32" s="571"/>
      <c r="B32" s="4"/>
      <c r="C32" s="572"/>
      <c r="D32" s="186"/>
      <c r="E32" s="975"/>
      <c r="F32" s="986"/>
      <c r="G32" s="960"/>
      <c r="H32" s="960"/>
      <c r="I32" s="961"/>
      <c r="J32" s="962"/>
    </row>
    <row r="33" spans="1:10" s="8" customFormat="1" x14ac:dyDescent="0.2">
      <c r="A33" s="571"/>
      <c r="B33" s="4"/>
      <c r="C33" s="572"/>
      <c r="D33" s="186"/>
      <c r="E33" s="975"/>
      <c r="F33" s="986"/>
      <c r="G33" s="960"/>
      <c r="H33" s="960"/>
      <c r="I33" s="961"/>
      <c r="J33" s="962"/>
    </row>
    <row r="34" spans="1:10" s="8" customFormat="1" x14ac:dyDescent="0.2">
      <c r="A34" s="571"/>
      <c r="B34" s="4"/>
      <c r="C34" s="572"/>
      <c r="D34" s="186"/>
      <c r="E34" s="975"/>
      <c r="F34" s="986"/>
      <c r="G34" s="960"/>
      <c r="H34" s="960"/>
      <c r="I34" s="961"/>
      <c r="J34" s="962"/>
    </row>
    <row r="35" spans="1:10" s="8" customFormat="1" x14ac:dyDescent="0.2">
      <c r="A35" s="571"/>
      <c r="B35" s="4"/>
      <c r="C35" s="572"/>
      <c r="D35" s="186"/>
      <c r="E35" s="975"/>
      <c r="F35" s="986"/>
      <c r="G35" s="960"/>
      <c r="H35" s="960"/>
      <c r="I35" s="961"/>
      <c r="J35" s="962"/>
    </row>
    <row r="36" spans="1:10" s="8" customFormat="1" x14ac:dyDescent="0.2">
      <c r="A36" s="571"/>
      <c r="B36" s="4"/>
      <c r="C36" s="572"/>
      <c r="D36" s="186"/>
      <c r="E36" s="975"/>
      <c r="F36" s="986"/>
      <c r="G36" s="960"/>
      <c r="H36" s="960"/>
      <c r="I36" s="961"/>
      <c r="J36" s="962"/>
    </row>
    <row r="37" spans="1:10" s="8" customFormat="1" x14ac:dyDescent="0.2">
      <c r="A37" s="571"/>
      <c r="B37" s="4"/>
      <c r="C37" s="572"/>
      <c r="D37" s="186"/>
      <c r="E37" s="975"/>
      <c r="F37" s="986"/>
      <c r="G37" s="960"/>
      <c r="H37" s="960"/>
      <c r="I37" s="961"/>
      <c r="J37" s="962"/>
    </row>
    <row r="38" spans="1:10" s="8" customFormat="1" x14ac:dyDescent="0.2">
      <c r="A38" s="571"/>
      <c r="B38" s="4"/>
      <c r="C38" s="572"/>
      <c r="D38" s="186"/>
      <c r="E38" s="975"/>
      <c r="F38" s="986"/>
      <c r="G38" s="960"/>
      <c r="H38" s="960"/>
      <c r="I38" s="961"/>
      <c r="J38" s="962"/>
    </row>
    <row r="39" spans="1:10" s="8" customFormat="1" x14ac:dyDescent="0.2">
      <c r="A39" s="571"/>
      <c r="B39" s="4"/>
      <c r="C39" s="572"/>
      <c r="D39" s="186"/>
      <c r="E39" s="975"/>
      <c r="F39" s="986"/>
      <c r="G39" s="960"/>
      <c r="H39" s="960"/>
      <c r="I39" s="961"/>
      <c r="J39" s="962"/>
    </row>
    <row r="40" spans="1:10" s="8" customFormat="1" x14ac:dyDescent="0.2">
      <c r="A40" s="571"/>
      <c r="B40" s="4"/>
      <c r="C40" s="572"/>
      <c r="D40" s="186"/>
      <c r="E40" s="975"/>
      <c r="F40" s="986"/>
      <c r="G40" s="960"/>
      <c r="H40" s="960"/>
      <c r="I40" s="961"/>
      <c r="J40" s="962"/>
    </row>
    <row r="41" spans="1:10" s="8" customFormat="1" x14ac:dyDescent="0.2">
      <c r="A41" s="571"/>
      <c r="B41" s="4"/>
      <c r="C41" s="572"/>
      <c r="D41" s="186"/>
      <c r="E41" s="975"/>
      <c r="F41" s="986"/>
      <c r="G41" s="960"/>
      <c r="H41" s="960"/>
      <c r="I41" s="961"/>
      <c r="J41" s="962"/>
    </row>
    <row r="42" spans="1:10" s="8" customFormat="1" x14ac:dyDescent="0.2">
      <c r="A42" s="571"/>
      <c r="B42" s="4"/>
      <c r="C42" s="572"/>
      <c r="D42" s="186"/>
      <c r="E42" s="975"/>
      <c r="F42" s="986"/>
      <c r="G42" s="960"/>
      <c r="H42" s="960"/>
      <c r="I42" s="961"/>
      <c r="J42" s="962"/>
    </row>
    <row r="43" spans="1:10" s="8" customFormat="1" x14ac:dyDescent="0.2">
      <c r="A43" s="571"/>
      <c r="B43" s="574"/>
      <c r="C43" s="9"/>
      <c r="D43" s="20"/>
      <c r="E43" s="975"/>
      <c r="F43" s="986"/>
      <c r="G43" s="960"/>
      <c r="H43" s="960"/>
      <c r="I43" s="961"/>
      <c r="J43" s="962"/>
    </row>
    <row r="44" spans="1:10" s="8" customFormat="1" x14ac:dyDescent="0.2">
      <c r="A44" s="571"/>
      <c r="B44" s="574"/>
      <c r="C44" s="9"/>
      <c r="D44" s="20"/>
      <c r="E44" s="975"/>
      <c r="F44" s="986"/>
      <c r="G44" s="960"/>
      <c r="H44" s="960"/>
      <c r="I44" s="961"/>
      <c r="J44" s="962"/>
    </row>
    <row r="45" spans="1:10" s="8" customFormat="1" x14ac:dyDescent="0.2">
      <c r="A45" s="571"/>
      <c r="B45" s="574"/>
      <c r="C45" s="9"/>
      <c r="D45" s="20"/>
      <c r="E45" s="975"/>
      <c r="F45" s="986"/>
      <c r="G45" s="960"/>
      <c r="H45" s="960"/>
      <c r="I45" s="961"/>
      <c r="J45" s="962"/>
    </row>
    <row r="46" spans="1:10" ht="15.75" thickBot="1" x14ac:dyDescent="0.25">
      <c r="A46" s="575"/>
      <c r="B46" s="576" t="s">
        <v>31</v>
      </c>
      <c r="C46" s="577"/>
      <c r="D46" s="578"/>
      <c r="E46" s="966"/>
      <c r="F46" s="1045"/>
      <c r="G46" s="966"/>
      <c r="H46" s="966"/>
      <c r="I46" s="968"/>
      <c r="J46" s="968">
        <f>SUM(J11:J44)</f>
        <v>18132.740000000002</v>
      </c>
    </row>
    <row r="47" spans="1:10" s="8" customFormat="1" ht="15" thickTop="1" x14ac:dyDescent="0.2">
      <c r="A47" s="571"/>
      <c r="B47" s="574"/>
      <c r="C47" s="9"/>
      <c r="D47" s="20"/>
      <c r="E47" s="975"/>
      <c r="F47" s="986"/>
      <c r="G47" s="960"/>
      <c r="H47" s="960"/>
      <c r="I47" s="961"/>
      <c r="J47" s="962"/>
    </row>
    <row r="48" spans="1:10" s="8" customFormat="1" ht="15" x14ac:dyDescent="0.2">
      <c r="A48" s="565"/>
      <c r="B48" s="567" t="s">
        <v>395</v>
      </c>
      <c r="C48" s="9"/>
      <c r="D48" s="20"/>
      <c r="E48" s="975"/>
      <c r="F48" s="986"/>
      <c r="G48" s="960"/>
      <c r="H48" s="960"/>
      <c r="I48" s="961"/>
      <c r="J48" s="983"/>
    </row>
    <row r="49" spans="1:11" s="8" customFormat="1" x14ac:dyDescent="0.2">
      <c r="A49" s="565"/>
      <c r="B49" s="566"/>
      <c r="C49" s="9"/>
      <c r="D49" s="20"/>
      <c r="E49" s="975"/>
      <c r="F49" s="986"/>
      <c r="G49" s="960"/>
      <c r="H49" s="960"/>
      <c r="I49" s="961"/>
      <c r="J49" s="983"/>
    </row>
    <row r="50" spans="1:11" s="8" customFormat="1" ht="15" x14ac:dyDescent="0.2">
      <c r="A50" s="565"/>
      <c r="B50" s="568" t="s">
        <v>396</v>
      </c>
      <c r="C50" s="102"/>
      <c r="D50" s="480"/>
      <c r="E50" s="1046"/>
      <c r="F50" s="1047"/>
      <c r="G50" s="1047"/>
      <c r="H50" s="1046"/>
      <c r="I50" s="1048"/>
      <c r="J50" s="1049"/>
    </row>
    <row r="51" spans="1:11" s="8" customFormat="1" ht="15" x14ac:dyDescent="0.2">
      <c r="A51" s="565"/>
      <c r="B51" s="579"/>
      <c r="C51" s="102"/>
      <c r="D51" s="480"/>
      <c r="E51" s="1046"/>
      <c r="F51" s="1047"/>
      <c r="G51" s="1047"/>
      <c r="H51" s="1046"/>
      <c r="I51" s="1048"/>
      <c r="J51" s="1049"/>
    </row>
    <row r="52" spans="1:11" s="8" customFormat="1" ht="28.5" x14ac:dyDescent="0.2">
      <c r="A52" s="565"/>
      <c r="B52" s="570" t="s">
        <v>397</v>
      </c>
      <c r="C52" s="102"/>
      <c r="D52" s="480"/>
      <c r="E52" s="1046"/>
      <c r="F52" s="1047"/>
      <c r="G52" s="1047"/>
      <c r="H52" s="1046"/>
      <c r="I52" s="1048"/>
      <c r="J52" s="1049"/>
    </row>
    <row r="53" spans="1:11" s="8" customFormat="1" x14ac:dyDescent="0.2">
      <c r="A53" s="565"/>
      <c r="B53" s="570"/>
      <c r="C53" s="102"/>
      <c r="D53" s="480"/>
      <c r="E53" s="1046"/>
      <c r="F53" s="1047"/>
      <c r="G53" s="1047"/>
      <c r="H53" s="1046"/>
      <c r="I53" s="1048"/>
      <c r="J53" s="1049"/>
    </row>
    <row r="54" spans="1:11" s="8" customFormat="1" x14ac:dyDescent="0.2">
      <c r="A54" s="565" t="s">
        <v>11</v>
      </c>
      <c r="B54" s="580" t="s">
        <v>386</v>
      </c>
      <c r="C54" s="102">
        <v>282</v>
      </c>
      <c r="D54" s="581" t="s">
        <v>25</v>
      </c>
      <c r="E54" s="960">
        <v>13.47</v>
      </c>
      <c r="F54" s="960">
        <v>0.96</v>
      </c>
      <c r="G54" s="960">
        <v>2.89</v>
      </c>
      <c r="H54" s="960">
        <v>1.92</v>
      </c>
      <c r="I54" s="961">
        <f>E54+F54+G54+H54</f>
        <v>19.239999999999998</v>
      </c>
      <c r="J54" s="962">
        <f>I54*C54</f>
        <v>5425.68</v>
      </c>
      <c r="K54" s="146"/>
    </row>
    <row r="55" spans="1:11" s="8" customFormat="1" x14ac:dyDescent="0.2">
      <c r="A55" s="565"/>
      <c r="B55" s="580"/>
      <c r="C55" s="102"/>
      <c r="D55" s="581"/>
      <c r="E55" s="1046"/>
      <c r="F55" s="1047"/>
      <c r="G55" s="1047"/>
      <c r="H55" s="1046"/>
      <c r="I55" s="1048"/>
      <c r="J55" s="1049"/>
    </row>
    <row r="56" spans="1:11" s="8" customFormat="1" x14ac:dyDescent="0.2">
      <c r="A56" s="565" t="s">
        <v>12</v>
      </c>
      <c r="B56" s="580" t="s">
        <v>387</v>
      </c>
      <c r="C56" s="102">
        <v>11</v>
      </c>
      <c r="D56" s="581" t="s">
        <v>25</v>
      </c>
      <c r="E56" s="960">
        <v>14.23</v>
      </c>
      <c r="F56" s="960">
        <v>1.02</v>
      </c>
      <c r="G56" s="960">
        <v>3.05</v>
      </c>
      <c r="H56" s="960">
        <v>2.0299999999999998</v>
      </c>
      <c r="I56" s="961">
        <f>E56+F56+G56+H56</f>
        <v>20.329999999999998</v>
      </c>
      <c r="J56" s="962">
        <f>I56*C56</f>
        <v>223.63</v>
      </c>
      <c r="K56" s="146"/>
    </row>
    <row r="57" spans="1:11" s="8" customFormat="1" x14ac:dyDescent="0.2">
      <c r="A57" s="565"/>
      <c r="B57" s="580"/>
      <c r="C57" s="102"/>
      <c r="D57" s="581"/>
      <c r="E57" s="1046"/>
      <c r="F57" s="1047"/>
      <c r="G57" s="1047"/>
      <c r="H57" s="1046"/>
      <c r="I57" s="1048"/>
      <c r="J57" s="1049"/>
    </row>
    <row r="58" spans="1:11" s="8" customFormat="1" x14ac:dyDescent="0.2">
      <c r="A58" s="565" t="s">
        <v>13</v>
      </c>
      <c r="B58" s="580" t="s">
        <v>388</v>
      </c>
      <c r="C58" s="102">
        <v>23</v>
      </c>
      <c r="D58" s="581" t="s">
        <v>25</v>
      </c>
      <c r="E58" s="960">
        <v>15.63</v>
      </c>
      <c r="F58" s="960">
        <v>1.1200000000000001</v>
      </c>
      <c r="G58" s="960">
        <v>3.35</v>
      </c>
      <c r="H58" s="960">
        <v>2.23</v>
      </c>
      <c r="I58" s="961">
        <f>E58+F58+G58+H58</f>
        <v>22.33</v>
      </c>
      <c r="J58" s="962">
        <f>I58*C58</f>
        <v>513.59</v>
      </c>
      <c r="K58" s="146"/>
    </row>
    <row r="59" spans="1:11" s="8" customFormat="1" x14ac:dyDescent="0.2">
      <c r="A59" s="565"/>
      <c r="B59" s="580"/>
      <c r="C59" s="102"/>
      <c r="D59" s="581"/>
      <c r="E59" s="1046"/>
      <c r="F59" s="1047"/>
      <c r="G59" s="1047"/>
      <c r="H59" s="1046"/>
      <c r="I59" s="1048"/>
      <c r="J59" s="1049"/>
    </row>
    <row r="60" spans="1:11" s="8" customFormat="1" x14ac:dyDescent="0.2">
      <c r="A60" s="565" t="s">
        <v>14</v>
      </c>
      <c r="B60" s="580" t="s">
        <v>389</v>
      </c>
      <c r="C60" s="102">
        <v>29</v>
      </c>
      <c r="D60" s="581" t="s">
        <v>25</v>
      </c>
      <c r="E60" s="960">
        <v>16.510000000000002</v>
      </c>
      <c r="F60" s="960">
        <v>1.18</v>
      </c>
      <c r="G60" s="960">
        <v>3.54</v>
      </c>
      <c r="H60" s="960">
        <v>2.36</v>
      </c>
      <c r="I60" s="961">
        <f>E60+F60+G60+H60</f>
        <v>23.59</v>
      </c>
      <c r="J60" s="962">
        <f>I60*C60</f>
        <v>684.11</v>
      </c>
      <c r="K60" s="146"/>
    </row>
    <row r="61" spans="1:11" s="8" customFormat="1" x14ac:dyDescent="0.2">
      <c r="A61" s="565"/>
      <c r="B61" s="569"/>
      <c r="C61" s="102"/>
      <c r="D61" s="480"/>
      <c r="E61" s="1046"/>
      <c r="F61" s="1047"/>
      <c r="G61" s="1047"/>
      <c r="H61" s="1046"/>
      <c r="I61" s="1048"/>
      <c r="J61" s="1049"/>
    </row>
    <row r="62" spans="1:11" s="8" customFormat="1" x14ac:dyDescent="0.2">
      <c r="A62" s="565" t="s">
        <v>15</v>
      </c>
      <c r="B62" s="580" t="s">
        <v>390</v>
      </c>
      <c r="C62" s="102">
        <v>220</v>
      </c>
      <c r="D62" s="581" t="s">
        <v>25</v>
      </c>
      <c r="E62" s="960">
        <v>18.579999999999998</v>
      </c>
      <c r="F62" s="960">
        <v>1.33</v>
      </c>
      <c r="G62" s="960">
        <v>3.98</v>
      </c>
      <c r="H62" s="960">
        <v>2.65</v>
      </c>
      <c r="I62" s="961">
        <f>E62+F62+G62+H62</f>
        <v>26.54</v>
      </c>
      <c r="J62" s="962">
        <f>I62*C62</f>
        <v>5838.8</v>
      </c>
      <c r="K62" s="146"/>
    </row>
    <row r="63" spans="1:11" s="8" customFormat="1" x14ac:dyDescent="0.2">
      <c r="A63" s="565"/>
      <c r="B63" s="574"/>
      <c r="C63" s="9"/>
      <c r="D63" s="20"/>
      <c r="E63" s="975"/>
      <c r="F63" s="986"/>
      <c r="G63" s="960"/>
      <c r="H63" s="960"/>
      <c r="I63" s="961"/>
      <c r="J63" s="962"/>
    </row>
    <row r="64" spans="1:11" s="584" customFormat="1" ht="28.5" x14ac:dyDescent="0.2">
      <c r="A64" s="565"/>
      <c r="B64" s="570" t="s">
        <v>398</v>
      </c>
      <c r="C64" s="582"/>
      <c r="D64" s="583"/>
      <c r="E64" s="1050"/>
      <c r="F64" s="1051"/>
      <c r="G64" s="1052"/>
      <c r="H64" s="1052"/>
      <c r="I64" s="1053"/>
      <c r="J64" s="1054"/>
    </row>
    <row r="65" spans="1:11" s="8" customFormat="1" x14ac:dyDescent="0.2">
      <c r="A65" s="571"/>
      <c r="B65" s="585"/>
      <c r="C65" s="586"/>
      <c r="D65" s="186"/>
      <c r="E65" s="975"/>
      <c r="F65" s="986"/>
      <c r="G65" s="960"/>
      <c r="H65" s="960"/>
      <c r="I65" s="961"/>
      <c r="J65" s="962"/>
    </row>
    <row r="66" spans="1:11" s="8" customFormat="1" x14ac:dyDescent="0.2">
      <c r="A66" s="571" t="s">
        <v>28</v>
      </c>
      <c r="B66" s="4" t="s">
        <v>391</v>
      </c>
      <c r="C66" s="572">
        <v>9</v>
      </c>
      <c r="D66" s="186" t="s">
        <v>25</v>
      </c>
      <c r="E66" s="960">
        <v>28.66</v>
      </c>
      <c r="F66" s="960">
        <v>2.0499999999999998</v>
      </c>
      <c r="G66" s="960">
        <v>6.14</v>
      </c>
      <c r="H66" s="960">
        <v>4.09</v>
      </c>
      <c r="I66" s="961">
        <f>E66+F66+G66+H66</f>
        <v>40.94</v>
      </c>
      <c r="J66" s="962">
        <f>I66*C66</f>
        <v>368.46</v>
      </c>
      <c r="K66" s="146"/>
    </row>
    <row r="67" spans="1:11" s="8" customFormat="1" x14ac:dyDescent="0.2">
      <c r="A67" s="571"/>
      <c r="B67" s="4"/>
      <c r="C67" s="572"/>
      <c r="D67" s="186"/>
      <c r="E67" s="975"/>
      <c r="F67" s="986"/>
      <c r="G67" s="960"/>
      <c r="H67" s="960"/>
      <c r="I67" s="961"/>
      <c r="J67" s="962"/>
    </row>
    <row r="68" spans="1:11" s="8" customFormat="1" x14ac:dyDescent="0.2">
      <c r="A68" s="571" t="s">
        <v>40</v>
      </c>
      <c r="B68" s="4" t="s">
        <v>399</v>
      </c>
      <c r="C68" s="572">
        <v>21</v>
      </c>
      <c r="D68" s="186" t="s">
        <v>25</v>
      </c>
      <c r="E68" s="960">
        <v>28.66</v>
      </c>
      <c r="F68" s="960">
        <v>2.0499999999999998</v>
      </c>
      <c r="G68" s="960">
        <v>6.14</v>
      </c>
      <c r="H68" s="960">
        <v>4.09</v>
      </c>
      <c r="I68" s="961">
        <f>E68+F68+G68+H68</f>
        <v>40.94</v>
      </c>
      <c r="J68" s="962">
        <f>I68*C68</f>
        <v>859.74</v>
      </c>
      <c r="K68" s="146"/>
    </row>
    <row r="69" spans="1:11" s="8" customFormat="1" x14ac:dyDescent="0.2">
      <c r="A69" s="571"/>
      <c r="B69" s="4"/>
      <c r="C69" s="572"/>
      <c r="D69" s="186"/>
      <c r="E69" s="975"/>
      <c r="F69" s="986"/>
      <c r="G69" s="960"/>
      <c r="H69" s="960"/>
      <c r="I69" s="961"/>
      <c r="J69" s="962"/>
    </row>
    <row r="70" spans="1:11" s="8" customFormat="1" x14ac:dyDescent="0.2">
      <c r="A70" s="573" t="s">
        <v>42</v>
      </c>
      <c r="B70" s="4" t="s">
        <v>400</v>
      </c>
      <c r="C70" s="572">
        <v>179</v>
      </c>
      <c r="D70" s="186" t="s">
        <v>25</v>
      </c>
      <c r="E70" s="960">
        <v>44.37</v>
      </c>
      <c r="F70" s="960">
        <v>3.17</v>
      </c>
      <c r="G70" s="960">
        <v>9.51</v>
      </c>
      <c r="H70" s="960">
        <v>6.34</v>
      </c>
      <c r="I70" s="961">
        <f>E70+F70+G70+H70</f>
        <v>63.39</v>
      </c>
      <c r="J70" s="962">
        <f>I70*C70</f>
        <v>11346.81</v>
      </c>
      <c r="K70" s="146"/>
    </row>
    <row r="71" spans="1:11" s="8" customFormat="1" x14ac:dyDescent="0.2">
      <c r="A71" s="571"/>
      <c r="B71" s="4"/>
      <c r="C71" s="572"/>
      <c r="D71" s="186"/>
      <c r="E71" s="975"/>
      <c r="F71" s="986"/>
      <c r="G71" s="960"/>
      <c r="H71" s="960"/>
      <c r="I71" s="961"/>
      <c r="J71" s="962"/>
    </row>
    <row r="72" spans="1:11" s="8" customFormat="1" x14ac:dyDescent="0.2">
      <c r="A72" s="571"/>
      <c r="B72" s="4"/>
      <c r="C72" s="572"/>
      <c r="D72" s="186"/>
      <c r="E72" s="975"/>
      <c r="F72" s="986"/>
      <c r="G72" s="960"/>
      <c r="H72" s="960"/>
      <c r="I72" s="961"/>
      <c r="J72" s="962"/>
    </row>
    <row r="73" spans="1:11" s="8" customFormat="1" x14ac:dyDescent="0.2">
      <c r="A73" s="571"/>
      <c r="B73" s="4"/>
      <c r="C73" s="572"/>
      <c r="D73" s="186"/>
      <c r="E73" s="975"/>
      <c r="F73" s="986"/>
      <c r="G73" s="960"/>
      <c r="H73" s="960"/>
      <c r="I73" s="961"/>
      <c r="J73" s="962"/>
    </row>
    <row r="74" spans="1:11" s="8" customFormat="1" x14ac:dyDescent="0.2">
      <c r="A74" s="571"/>
      <c r="B74" s="4"/>
      <c r="C74" s="572"/>
      <c r="D74" s="186"/>
      <c r="E74" s="975"/>
      <c r="F74" s="986"/>
      <c r="G74" s="960"/>
      <c r="H74" s="960"/>
      <c r="I74" s="961"/>
      <c r="J74" s="962"/>
    </row>
    <row r="75" spans="1:11" s="8" customFormat="1" x14ac:dyDescent="0.2">
      <c r="A75" s="571"/>
      <c r="B75" s="4"/>
      <c r="C75" s="572"/>
      <c r="D75" s="186"/>
      <c r="E75" s="975"/>
      <c r="F75" s="986"/>
      <c r="G75" s="960"/>
      <c r="H75" s="960"/>
      <c r="I75" s="961"/>
      <c r="J75" s="962"/>
    </row>
    <row r="76" spans="1:11" s="8" customFormat="1" x14ac:dyDescent="0.2">
      <c r="A76" s="571"/>
      <c r="B76" s="4"/>
      <c r="C76" s="572"/>
      <c r="D76" s="186"/>
      <c r="E76" s="975"/>
      <c r="F76" s="986"/>
      <c r="G76" s="960"/>
      <c r="H76" s="960"/>
      <c r="I76" s="961"/>
      <c r="J76" s="962"/>
    </row>
    <row r="77" spans="1:11" s="8" customFormat="1" x14ac:dyDescent="0.2">
      <c r="A77" s="571"/>
      <c r="B77" s="4"/>
      <c r="C77" s="572"/>
      <c r="D77" s="186"/>
      <c r="E77" s="975"/>
      <c r="F77" s="986"/>
      <c r="G77" s="960"/>
      <c r="H77" s="960"/>
      <c r="I77" s="961"/>
      <c r="J77" s="962"/>
    </row>
    <row r="78" spans="1:11" s="8" customFormat="1" x14ac:dyDescent="0.2">
      <c r="A78" s="571"/>
      <c r="B78" s="4"/>
      <c r="C78" s="572"/>
      <c r="D78" s="186"/>
      <c r="E78" s="975"/>
      <c r="F78" s="986"/>
      <c r="G78" s="960"/>
      <c r="H78" s="960"/>
      <c r="I78" s="961"/>
      <c r="J78" s="962"/>
    </row>
    <row r="79" spans="1:11" s="8" customFormat="1" x14ac:dyDescent="0.2">
      <c r="A79" s="571"/>
      <c r="B79" s="4"/>
      <c r="C79" s="572"/>
      <c r="D79" s="186"/>
      <c r="E79" s="975"/>
      <c r="F79" s="986"/>
      <c r="G79" s="960"/>
      <c r="H79" s="960"/>
      <c r="I79" s="961"/>
      <c r="J79" s="962"/>
    </row>
    <row r="80" spans="1:11" s="8" customFormat="1" x14ac:dyDescent="0.2">
      <c r="A80" s="571"/>
      <c r="B80" s="4"/>
      <c r="C80" s="572"/>
      <c r="D80" s="186"/>
      <c r="E80" s="975"/>
      <c r="F80" s="986"/>
      <c r="G80" s="960"/>
      <c r="H80" s="960"/>
      <c r="I80" s="961"/>
      <c r="J80" s="962"/>
    </row>
    <row r="81" spans="1:11" s="8" customFormat="1" x14ac:dyDescent="0.2">
      <c r="A81" s="571"/>
      <c r="B81" s="4"/>
      <c r="C81" s="572"/>
      <c r="D81" s="186"/>
      <c r="E81" s="975"/>
      <c r="F81" s="986"/>
      <c r="G81" s="960"/>
      <c r="H81" s="960"/>
      <c r="I81" s="961"/>
      <c r="J81" s="962"/>
    </row>
    <row r="82" spans="1:11" s="8" customFormat="1" x14ac:dyDescent="0.2">
      <c r="A82" s="571"/>
      <c r="B82" s="4"/>
      <c r="C82" s="572"/>
      <c r="D82" s="186"/>
      <c r="E82" s="975"/>
      <c r="F82" s="986"/>
      <c r="G82" s="960"/>
      <c r="H82" s="960"/>
      <c r="I82" s="961"/>
      <c r="J82" s="962"/>
    </row>
    <row r="83" spans="1:11" s="8" customFormat="1" x14ac:dyDescent="0.2">
      <c r="A83" s="571"/>
      <c r="B83" s="4"/>
      <c r="C83" s="572"/>
      <c r="D83" s="186"/>
      <c r="E83" s="975"/>
      <c r="F83" s="986"/>
      <c r="G83" s="960"/>
      <c r="H83" s="960"/>
      <c r="I83" s="961"/>
      <c r="J83" s="962"/>
    </row>
    <row r="84" spans="1:11" ht="15.75" thickBot="1" x14ac:dyDescent="0.25">
      <c r="A84" s="575"/>
      <c r="B84" s="576" t="s">
        <v>31</v>
      </c>
      <c r="C84" s="577"/>
      <c r="D84" s="578"/>
      <c r="E84" s="966"/>
      <c r="F84" s="1045"/>
      <c r="G84" s="966"/>
      <c r="H84" s="966"/>
      <c r="I84" s="968"/>
      <c r="J84" s="968">
        <f>SUM(J49:J79)</f>
        <v>25260.82</v>
      </c>
    </row>
    <row r="85" spans="1:11" s="8" customFormat="1" ht="15" thickTop="1" x14ac:dyDescent="0.2">
      <c r="A85" s="571"/>
      <c r="B85" s="574"/>
      <c r="C85" s="9"/>
      <c r="D85" s="20"/>
      <c r="E85" s="975"/>
      <c r="F85" s="986"/>
      <c r="G85" s="960"/>
      <c r="H85" s="960"/>
      <c r="I85" s="961"/>
      <c r="J85" s="962"/>
    </row>
    <row r="86" spans="1:11" s="8" customFormat="1" ht="15" x14ac:dyDescent="0.2">
      <c r="A86" s="565"/>
      <c r="B86" s="567" t="s">
        <v>395</v>
      </c>
      <c r="C86" s="9"/>
      <c r="D86" s="20"/>
      <c r="E86" s="975"/>
      <c r="F86" s="986"/>
      <c r="G86" s="960"/>
      <c r="H86" s="960"/>
      <c r="I86" s="961"/>
      <c r="J86" s="983"/>
    </row>
    <row r="87" spans="1:11" s="8" customFormat="1" x14ac:dyDescent="0.2">
      <c r="A87" s="565"/>
      <c r="B87" s="566"/>
      <c r="C87" s="9"/>
      <c r="D87" s="33"/>
      <c r="E87" s="960"/>
      <c r="F87" s="986"/>
      <c r="G87" s="960"/>
      <c r="H87" s="960"/>
      <c r="I87" s="961"/>
      <c r="J87" s="983"/>
    </row>
    <row r="88" spans="1:11" s="8" customFormat="1" ht="15" x14ac:dyDescent="0.2">
      <c r="A88" s="571"/>
      <c r="B88" s="568" t="s">
        <v>401</v>
      </c>
      <c r="C88" s="102"/>
      <c r="D88" s="480"/>
      <c r="E88" s="960"/>
      <c r="F88" s="986"/>
      <c r="G88" s="960"/>
      <c r="H88" s="960"/>
      <c r="I88" s="961"/>
      <c r="J88" s="962"/>
    </row>
    <row r="89" spans="1:11" s="8" customFormat="1" ht="15" x14ac:dyDescent="0.2">
      <c r="A89" s="571"/>
      <c r="B89" s="579"/>
      <c r="C89" s="102"/>
      <c r="D89" s="480"/>
      <c r="E89" s="960"/>
      <c r="F89" s="986"/>
      <c r="G89" s="960"/>
      <c r="H89" s="960"/>
      <c r="I89" s="961"/>
      <c r="J89" s="962"/>
    </row>
    <row r="90" spans="1:11" s="8" customFormat="1" ht="28.5" x14ac:dyDescent="0.2">
      <c r="A90" s="571"/>
      <c r="B90" s="570" t="s">
        <v>385</v>
      </c>
      <c r="C90" s="102"/>
      <c r="D90" s="480"/>
      <c r="E90" s="960"/>
      <c r="F90" s="986"/>
      <c r="G90" s="960"/>
      <c r="H90" s="960"/>
      <c r="I90" s="961"/>
      <c r="J90" s="962"/>
    </row>
    <row r="91" spans="1:11" s="8" customFormat="1" x14ac:dyDescent="0.2">
      <c r="A91" s="571"/>
      <c r="B91" s="587"/>
      <c r="C91" s="588"/>
      <c r="D91" s="480"/>
      <c r="E91" s="960"/>
      <c r="F91" s="986"/>
      <c r="G91" s="960"/>
      <c r="H91" s="960"/>
      <c r="I91" s="961"/>
      <c r="J91" s="962"/>
    </row>
    <row r="92" spans="1:11" s="8" customFormat="1" x14ac:dyDescent="0.2">
      <c r="A92" s="565" t="s">
        <v>11</v>
      </c>
      <c r="B92" s="580" t="s">
        <v>386</v>
      </c>
      <c r="C92" s="102">
        <v>372</v>
      </c>
      <c r="D92" s="581" t="s">
        <v>25</v>
      </c>
      <c r="E92" s="960">
        <v>7.69</v>
      </c>
      <c r="F92" s="960">
        <v>0.55000000000000004</v>
      </c>
      <c r="G92" s="960">
        <v>1.65</v>
      </c>
      <c r="H92" s="960">
        <v>1.1000000000000001</v>
      </c>
      <c r="I92" s="961">
        <f>E92+F92+G92+H92</f>
        <v>10.99</v>
      </c>
      <c r="J92" s="962">
        <f>I92*C92</f>
        <v>4088.28</v>
      </c>
      <c r="K92" s="146"/>
    </row>
    <row r="93" spans="1:11" s="8" customFormat="1" x14ac:dyDescent="0.2">
      <c r="A93" s="565"/>
      <c r="B93" s="580"/>
      <c r="C93" s="102"/>
      <c r="D93" s="581"/>
      <c r="E93" s="960"/>
      <c r="F93" s="986"/>
      <c r="G93" s="960"/>
      <c r="H93" s="960"/>
      <c r="I93" s="961"/>
      <c r="J93" s="983"/>
    </row>
    <row r="94" spans="1:11" s="8" customFormat="1" x14ac:dyDescent="0.2">
      <c r="A94" s="573" t="s">
        <v>12</v>
      </c>
      <c r="B94" s="580" t="s">
        <v>387</v>
      </c>
      <c r="C94" s="102">
        <v>10</v>
      </c>
      <c r="D94" s="581" t="s">
        <v>25</v>
      </c>
      <c r="E94" s="960">
        <v>8.44</v>
      </c>
      <c r="F94" s="960">
        <v>0.6</v>
      </c>
      <c r="G94" s="960">
        <v>1.81</v>
      </c>
      <c r="H94" s="960">
        <v>1.21</v>
      </c>
      <c r="I94" s="961">
        <f>E94+F94+G94+H94</f>
        <v>12.06</v>
      </c>
      <c r="J94" s="962">
        <f>I94*C94</f>
        <v>120.6</v>
      </c>
      <c r="K94" s="146"/>
    </row>
    <row r="95" spans="1:11" s="8" customFormat="1" x14ac:dyDescent="0.2">
      <c r="A95" s="565"/>
      <c r="B95" s="580"/>
      <c r="C95" s="102"/>
      <c r="D95" s="581"/>
      <c r="E95" s="960"/>
      <c r="F95" s="986"/>
      <c r="G95" s="960"/>
      <c r="H95" s="960"/>
      <c r="I95" s="961"/>
      <c r="J95" s="983"/>
    </row>
    <row r="96" spans="1:11" s="8" customFormat="1" x14ac:dyDescent="0.2">
      <c r="A96" s="573" t="str">
        <f>IF(D96&gt;0,IF(INDEX(A81:A95,MATCH(REPT("z",255),A81:A95))="H","J",IF(INDEX(A81:A95,MATCH(REPT("z",255),A81:A95))="N","P",CHAR(CODE(INDEX(A81:A95,MATCH(REPT("z",255),A81:A95)))+1))),)</f>
        <v>C</v>
      </c>
      <c r="B96" s="580" t="s">
        <v>388</v>
      </c>
      <c r="C96" s="102">
        <v>191</v>
      </c>
      <c r="D96" s="581" t="s">
        <v>25</v>
      </c>
      <c r="E96" s="960">
        <v>8.93</v>
      </c>
      <c r="F96" s="960">
        <v>0.64</v>
      </c>
      <c r="G96" s="960">
        <v>1.91</v>
      </c>
      <c r="H96" s="960">
        <v>1.28</v>
      </c>
      <c r="I96" s="961">
        <f>E96+F96+G96+H96</f>
        <v>12.76</v>
      </c>
      <c r="J96" s="962">
        <f>I96*C96</f>
        <v>2437.16</v>
      </c>
      <c r="K96" s="146"/>
    </row>
    <row r="97" spans="1:11" s="8" customFormat="1" x14ac:dyDescent="0.2">
      <c r="A97" s="565"/>
      <c r="B97" s="580"/>
      <c r="C97" s="102"/>
      <c r="D97" s="581"/>
      <c r="E97" s="960"/>
      <c r="F97" s="986"/>
      <c r="G97" s="960"/>
      <c r="H97" s="960"/>
      <c r="I97" s="961"/>
      <c r="J97" s="983"/>
    </row>
    <row r="98" spans="1:11" s="8" customFormat="1" x14ac:dyDescent="0.2">
      <c r="A98" s="573" t="str">
        <f>IF(D98&gt;0,IF(INDEX(A81:A97,MATCH(REPT("z",255),A81:A97))="H","J",IF(INDEX(A81:A97,MATCH(REPT("z",255),A81:A97))="N","P",CHAR(CODE(INDEX(A81:A97,MATCH(REPT("z",255),A81:A97)))+1))),)</f>
        <v>D</v>
      </c>
      <c r="B98" s="580" t="s">
        <v>389</v>
      </c>
      <c r="C98" s="102">
        <v>620</v>
      </c>
      <c r="D98" s="581" t="s">
        <v>25</v>
      </c>
      <c r="E98" s="960">
        <v>9.92</v>
      </c>
      <c r="F98" s="960">
        <v>0.71</v>
      </c>
      <c r="G98" s="960">
        <v>2.13</v>
      </c>
      <c r="H98" s="960">
        <v>1.42</v>
      </c>
      <c r="I98" s="961">
        <f>E98+F98+G98+H98</f>
        <v>14.18</v>
      </c>
      <c r="J98" s="962">
        <f>I98*C98</f>
        <v>8791.6</v>
      </c>
      <c r="K98" s="146"/>
    </row>
    <row r="99" spans="1:11" s="8" customFormat="1" x14ac:dyDescent="0.2">
      <c r="A99" s="565"/>
      <c r="B99" s="580"/>
      <c r="C99" s="102"/>
      <c r="D99" s="581"/>
      <c r="E99" s="960"/>
      <c r="F99" s="986"/>
      <c r="G99" s="960"/>
      <c r="H99" s="960"/>
      <c r="I99" s="961"/>
      <c r="J99" s="983"/>
    </row>
    <row r="100" spans="1:11" s="8" customFormat="1" x14ac:dyDescent="0.2">
      <c r="A100" s="573" t="str">
        <f>IF(D100&gt;0,IF(INDEX(A88:A99,MATCH(REPT("z",255),A88:A99))="H","J",IF(INDEX(A88:A99,MATCH(REPT("z",255),A88:A99))="N","P",CHAR(CODE(INDEX(A88:A99,MATCH(REPT("z",255),A88:A99)))+1))),)</f>
        <v>E</v>
      </c>
      <c r="B100" s="580" t="s">
        <v>402</v>
      </c>
      <c r="C100" s="9">
        <v>156</v>
      </c>
      <c r="D100" s="20" t="s">
        <v>25</v>
      </c>
      <c r="E100" s="960">
        <v>14.83</v>
      </c>
      <c r="F100" s="960">
        <v>1.06</v>
      </c>
      <c r="G100" s="960">
        <v>3.18</v>
      </c>
      <c r="H100" s="960">
        <v>2.12</v>
      </c>
      <c r="I100" s="961">
        <f>E100+F100+G100+H100</f>
        <v>21.19</v>
      </c>
      <c r="J100" s="962">
        <f>I100*C100</f>
        <v>3305.64</v>
      </c>
      <c r="K100" s="146"/>
    </row>
    <row r="101" spans="1:11" s="8" customFormat="1" x14ac:dyDescent="0.2">
      <c r="A101" s="565"/>
      <c r="B101" s="574"/>
      <c r="C101" s="9"/>
      <c r="D101" s="20"/>
      <c r="E101" s="975"/>
      <c r="F101" s="986"/>
      <c r="G101" s="960"/>
      <c r="H101" s="960"/>
      <c r="I101" s="961"/>
      <c r="J101" s="983"/>
    </row>
    <row r="102" spans="1:11" s="8" customFormat="1" x14ac:dyDescent="0.2">
      <c r="A102" s="573" t="str">
        <f>IF(D102&gt;0,IF(INDEX(A90:A101,MATCH(REPT("z",255),A90:A101))="H","J",IF(INDEX(A90:A101,MATCH(REPT("z",255),A90:A101))="N","P",CHAR(CODE(INDEX(A90:A101,MATCH(REPT("z",255),A90:A101)))+1))),)</f>
        <v>F</v>
      </c>
      <c r="B102" s="580" t="s">
        <v>403</v>
      </c>
      <c r="C102" s="9">
        <v>120</v>
      </c>
      <c r="D102" s="20" t="s">
        <v>25</v>
      </c>
      <c r="E102" s="960">
        <v>21.27</v>
      </c>
      <c r="F102" s="960">
        <v>1.52</v>
      </c>
      <c r="G102" s="960">
        <v>4.5599999999999996</v>
      </c>
      <c r="H102" s="960">
        <v>3.04</v>
      </c>
      <c r="I102" s="961">
        <f>E102+F102+G102+H102</f>
        <v>30.39</v>
      </c>
      <c r="J102" s="962">
        <f>I102*C102</f>
        <v>3646.8</v>
      </c>
      <c r="K102" s="146"/>
    </row>
    <row r="103" spans="1:11" s="8" customFormat="1" x14ac:dyDescent="0.2">
      <c r="A103" s="565"/>
      <c r="B103" s="566"/>
      <c r="C103" s="9"/>
      <c r="D103" s="20"/>
      <c r="E103" s="975"/>
      <c r="F103" s="986"/>
      <c r="G103" s="960"/>
      <c r="H103" s="960"/>
      <c r="I103" s="961"/>
      <c r="J103" s="983"/>
    </row>
    <row r="104" spans="1:11" s="8" customFormat="1" x14ac:dyDescent="0.2">
      <c r="A104" s="565" t="s">
        <v>40</v>
      </c>
      <c r="B104" s="580" t="s">
        <v>400</v>
      </c>
      <c r="C104" s="9">
        <v>55</v>
      </c>
      <c r="D104" s="20" t="s">
        <v>25</v>
      </c>
      <c r="E104" s="960">
        <v>28.27</v>
      </c>
      <c r="F104" s="960">
        <v>2.02</v>
      </c>
      <c r="G104" s="960">
        <v>6.06</v>
      </c>
      <c r="H104" s="960">
        <v>4.04</v>
      </c>
      <c r="I104" s="961">
        <f>E104+F104+G104+H104</f>
        <v>40.39</v>
      </c>
      <c r="J104" s="962">
        <f>I104*C104</f>
        <v>2221.4499999999998</v>
      </c>
      <c r="K104" s="146"/>
    </row>
    <row r="105" spans="1:11" s="8" customFormat="1" x14ac:dyDescent="0.2">
      <c r="A105" s="565"/>
      <c r="B105" s="566"/>
      <c r="C105" s="9"/>
      <c r="D105" s="20"/>
      <c r="E105" s="975"/>
      <c r="F105" s="986"/>
      <c r="G105" s="960"/>
      <c r="H105" s="960"/>
      <c r="I105" s="961"/>
      <c r="J105" s="983"/>
    </row>
    <row r="106" spans="1:11" s="8" customFormat="1" x14ac:dyDescent="0.2">
      <c r="A106" s="565"/>
      <c r="B106" s="566"/>
      <c r="C106" s="9"/>
      <c r="D106" s="20"/>
      <c r="E106" s="975"/>
      <c r="F106" s="986"/>
      <c r="G106" s="960"/>
      <c r="H106" s="960"/>
      <c r="I106" s="961"/>
      <c r="J106" s="983"/>
    </row>
    <row r="107" spans="1:11" s="8" customFormat="1" x14ac:dyDescent="0.2">
      <c r="A107" s="565"/>
      <c r="B107" s="566"/>
      <c r="C107" s="9"/>
      <c r="D107" s="20"/>
      <c r="E107" s="975"/>
      <c r="F107" s="986"/>
      <c r="G107" s="960"/>
      <c r="H107" s="960"/>
      <c r="I107" s="961"/>
      <c r="J107" s="983"/>
    </row>
    <row r="108" spans="1:11" s="8" customFormat="1" x14ac:dyDescent="0.2">
      <c r="A108" s="565"/>
      <c r="B108" s="566"/>
      <c r="C108" s="9"/>
      <c r="D108" s="20"/>
      <c r="E108" s="975"/>
      <c r="F108" s="986"/>
      <c r="G108" s="960"/>
      <c r="H108" s="960"/>
      <c r="I108" s="961"/>
      <c r="J108" s="983"/>
    </row>
    <row r="109" spans="1:11" s="8" customFormat="1" x14ac:dyDescent="0.2">
      <c r="A109" s="565"/>
      <c r="B109" s="566"/>
      <c r="C109" s="9"/>
      <c r="D109" s="20"/>
      <c r="E109" s="975"/>
      <c r="F109" s="986"/>
      <c r="G109" s="960"/>
      <c r="H109" s="960"/>
      <c r="I109" s="961"/>
      <c r="J109" s="983"/>
    </row>
    <row r="110" spans="1:11" s="8" customFormat="1" x14ac:dyDescent="0.2">
      <c r="A110" s="565"/>
      <c r="B110" s="566"/>
      <c r="C110" s="9"/>
      <c r="D110" s="20"/>
      <c r="E110" s="975"/>
      <c r="F110" s="986"/>
      <c r="G110" s="960"/>
      <c r="H110" s="960"/>
      <c r="I110" s="961"/>
      <c r="J110" s="983"/>
    </row>
    <row r="111" spans="1:11" s="8" customFormat="1" x14ac:dyDescent="0.2">
      <c r="A111" s="565"/>
      <c r="B111" s="566"/>
      <c r="C111" s="9"/>
      <c r="D111" s="20"/>
      <c r="E111" s="975"/>
      <c r="F111" s="986"/>
      <c r="G111" s="960"/>
      <c r="H111" s="960"/>
      <c r="I111" s="961"/>
      <c r="J111" s="983"/>
    </row>
    <row r="112" spans="1:11" s="8" customFormat="1" x14ac:dyDescent="0.2">
      <c r="A112" s="565"/>
      <c r="B112" s="566"/>
      <c r="C112" s="9"/>
      <c r="D112" s="20"/>
      <c r="E112" s="975"/>
      <c r="F112" s="986"/>
      <c r="G112" s="960"/>
      <c r="H112" s="960"/>
      <c r="I112" s="961"/>
      <c r="J112" s="983"/>
    </row>
    <row r="113" spans="1:10" s="8" customFormat="1" x14ac:dyDescent="0.2">
      <c r="A113" s="565"/>
      <c r="B113" s="566"/>
      <c r="C113" s="9"/>
      <c r="D113" s="20"/>
      <c r="E113" s="975"/>
      <c r="F113" s="986"/>
      <c r="G113" s="960"/>
      <c r="H113" s="960"/>
      <c r="I113" s="961"/>
      <c r="J113" s="983"/>
    </row>
    <row r="114" spans="1:10" s="8" customFormat="1" x14ac:dyDescent="0.2">
      <c r="A114" s="565"/>
      <c r="B114" s="566"/>
      <c r="C114" s="9"/>
      <c r="D114" s="20"/>
      <c r="E114" s="975"/>
      <c r="F114" s="986"/>
      <c r="G114" s="960"/>
      <c r="H114" s="960"/>
      <c r="I114" s="961"/>
      <c r="J114" s="983"/>
    </row>
    <row r="115" spans="1:10" s="8" customFormat="1" x14ac:dyDescent="0.2">
      <c r="A115" s="565"/>
      <c r="B115" s="566"/>
      <c r="C115" s="9"/>
      <c r="D115" s="20"/>
      <c r="E115" s="975"/>
      <c r="F115" s="986"/>
      <c r="G115" s="960"/>
      <c r="H115" s="960"/>
      <c r="I115" s="961"/>
      <c r="J115" s="983"/>
    </row>
    <row r="116" spans="1:10" s="8" customFormat="1" x14ac:dyDescent="0.2">
      <c r="A116" s="565"/>
      <c r="B116" s="566"/>
      <c r="C116" s="9"/>
      <c r="D116" s="20"/>
      <c r="E116" s="975"/>
      <c r="F116" s="986"/>
      <c r="G116" s="960"/>
      <c r="H116" s="960"/>
      <c r="I116" s="961"/>
      <c r="J116" s="983"/>
    </row>
    <row r="117" spans="1:10" s="8" customFormat="1" x14ac:dyDescent="0.2">
      <c r="A117" s="565"/>
      <c r="B117" s="566"/>
      <c r="C117" s="9"/>
      <c r="D117" s="20"/>
      <c r="E117" s="975"/>
      <c r="F117" s="986"/>
      <c r="G117" s="960"/>
      <c r="H117" s="960"/>
      <c r="I117" s="961"/>
      <c r="J117" s="983"/>
    </row>
    <row r="118" spans="1:10" s="8" customFormat="1" x14ac:dyDescent="0.2">
      <c r="A118" s="565"/>
      <c r="B118" s="566"/>
      <c r="C118" s="9"/>
      <c r="D118" s="20"/>
      <c r="E118" s="975"/>
      <c r="F118" s="986"/>
      <c r="G118" s="960"/>
      <c r="H118" s="960"/>
      <c r="I118" s="961"/>
      <c r="J118" s="983"/>
    </row>
    <row r="119" spans="1:10" s="8" customFormat="1" x14ac:dyDescent="0.2">
      <c r="A119" s="565"/>
      <c r="B119" s="566"/>
      <c r="C119" s="9"/>
      <c r="D119" s="20"/>
      <c r="E119" s="975"/>
      <c r="F119" s="986"/>
      <c r="G119" s="960"/>
      <c r="H119" s="960"/>
      <c r="I119" s="961"/>
      <c r="J119" s="983"/>
    </row>
    <row r="120" spans="1:10" s="8" customFormat="1" x14ac:dyDescent="0.2">
      <c r="A120" s="565"/>
      <c r="B120" s="566"/>
      <c r="C120" s="9"/>
      <c r="D120" s="20"/>
      <c r="E120" s="975"/>
      <c r="F120" s="986"/>
      <c r="G120" s="960"/>
      <c r="H120" s="960"/>
      <c r="I120" s="961"/>
      <c r="J120" s="983"/>
    </row>
    <row r="121" spans="1:10" s="8" customFormat="1" x14ac:dyDescent="0.2">
      <c r="A121" s="565"/>
      <c r="B121" s="566"/>
      <c r="C121" s="9"/>
      <c r="D121" s="20"/>
      <c r="E121" s="975"/>
      <c r="F121" s="986"/>
      <c r="G121" s="960"/>
      <c r="H121" s="960"/>
      <c r="I121" s="961"/>
      <c r="J121" s="983"/>
    </row>
    <row r="122" spans="1:10" s="8" customFormat="1" x14ac:dyDescent="0.2">
      <c r="A122" s="565"/>
      <c r="B122" s="566"/>
      <c r="C122" s="9"/>
      <c r="D122" s="20"/>
      <c r="E122" s="975"/>
      <c r="F122" s="986"/>
      <c r="G122" s="960"/>
      <c r="H122" s="960"/>
      <c r="I122" s="961"/>
      <c r="J122" s="983"/>
    </row>
    <row r="123" spans="1:10" ht="15.75" thickBot="1" x14ac:dyDescent="0.25">
      <c r="A123" s="575"/>
      <c r="B123" s="576" t="s">
        <v>31</v>
      </c>
      <c r="C123" s="577"/>
      <c r="D123" s="578"/>
      <c r="E123" s="966"/>
      <c r="F123" s="1045"/>
      <c r="G123" s="966"/>
      <c r="H123" s="966"/>
      <c r="I123" s="968"/>
      <c r="J123" s="968">
        <f>SUM(J86:J118)</f>
        <v>24611.53</v>
      </c>
    </row>
    <row r="124" spans="1:10" s="8" customFormat="1" ht="15" thickTop="1" x14ac:dyDescent="0.2">
      <c r="A124" s="565"/>
      <c r="B124" s="566"/>
      <c r="C124" s="9"/>
      <c r="D124" s="20"/>
      <c r="E124" s="975"/>
      <c r="F124" s="986"/>
      <c r="G124" s="960"/>
      <c r="H124" s="960"/>
      <c r="I124" s="961"/>
      <c r="J124" s="983"/>
    </row>
    <row r="125" spans="1:10" s="8" customFormat="1" ht="15" x14ac:dyDescent="0.2">
      <c r="A125" s="565"/>
      <c r="B125" s="567" t="s">
        <v>404</v>
      </c>
      <c r="C125" s="9"/>
      <c r="D125" s="20"/>
      <c r="E125" s="975"/>
      <c r="F125" s="986"/>
      <c r="G125" s="960"/>
      <c r="H125" s="960"/>
      <c r="I125" s="961"/>
      <c r="J125" s="983"/>
    </row>
    <row r="126" spans="1:10" s="8" customFormat="1" x14ac:dyDescent="0.2">
      <c r="A126" s="565"/>
      <c r="B126" s="566"/>
      <c r="C126" s="9"/>
      <c r="D126" s="20"/>
      <c r="E126" s="975"/>
      <c r="F126" s="986"/>
      <c r="G126" s="960"/>
      <c r="H126" s="960"/>
      <c r="I126" s="961"/>
      <c r="J126" s="983"/>
    </row>
    <row r="127" spans="1:10" s="8" customFormat="1" ht="28.5" x14ac:dyDescent="0.2">
      <c r="A127" s="571"/>
      <c r="B127" s="570" t="s">
        <v>405</v>
      </c>
      <c r="C127" s="572"/>
      <c r="D127" s="186"/>
      <c r="E127" s="975"/>
      <c r="F127" s="986"/>
      <c r="G127" s="960"/>
      <c r="H127" s="960"/>
      <c r="I127" s="961"/>
      <c r="J127" s="962"/>
    </row>
    <row r="128" spans="1:10" s="8" customFormat="1" x14ac:dyDescent="0.2">
      <c r="A128" s="571"/>
      <c r="B128" s="585"/>
      <c r="C128" s="572"/>
      <c r="D128" s="186"/>
      <c r="E128" s="975"/>
      <c r="F128" s="986"/>
      <c r="G128" s="960"/>
      <c r="H128" s="960"/>
      <c r="I128" s="961"/>
      <c r="J128" s="962"/>
    </row>
    <row r="129" spans="1:11" s="8" customFormat="1" x14ac:dyDescent="0.2">
      <c r="A129" s="571"/>
      <c r="B129" s="533" t="s">
        <v>406</v>
      </c>
      <c r="C129" s="572"/>
      <c r="D129" s="186"/>
      <c r="E129" s="975"/>
      <c r="F129" s="986"/>
      <c r="G129" s="960"/>
      <c r="H129" s="960"/>
      <c r="I129" s="961"/>
      <c r="J129" s="962"/>
    </row>
    <row r="130" spans="1:11" s="8" customFormat="1" ht="15" x14ac:dyDescent="0.2">
      <c r="A130" s="571"/>
      <c r="B130" s="532"/>
      <c r="C130" s="572"/>
      <c r="D130" s="186"/>
      <c r="E130" s="975"/>
      <c r="F130" s="986"/>
      <c r="G130" s="960"/>
      <c r="H130" s="960"/>
      <c r="I130" s="961"/>
      <c r="J130" s="962"/>
    </row>
    <row r="131" spans="1:11" s="8" customFormat="1" x14ac:dyDescent="0.2">
      <c r="A131" s="571" t="s">
        <v>11</v>
      </c>
      <c r="B131" s="4" t="s">
        <v>386</v>
      </c>
      <c r="C131" s="572">
        <v>320</v>
      </c>
      <c r="D131" s="186" t="s">
        <v>25</v>
      </c>
      <c r="E131" s="960">
        <v>9.91</v>
      </c>
      <c r="F131" s="960">
        <v>0.71</v>
      </c>
      <c r="G131" s="960">
        <v>2.12</v>
      </c>
      <c r="H131" s="960">
        <v>1.42</v>
      </c>
      <c r="I131" s="961">
        <f>E131+F131+G131+H131</f>
        <v>14.16</v>
      </c>
      <c r="J131" s="962">
        <f>I131*C131</f>
        <v>4531.2</v>
      </c>
      <c r="K131" s="146"/>
    </row>
    <row r="132" spans="1:11" s="8" customFormat="1" x14ac:dyDescent="0.2">
      <c r="A132" s="571"/>
      <c r="B132" s="4"/>
      <c r="C132" s="572"/>
      <c r="D132" s="186"/>
      <c r="E132" s="975"/>
      <c r="F132" s="986"/>
      <c r="G132" s="960"/>
      <c r="H132" s="960"/>
      <c r="I132" s="961"/>
      <c r="J132" s="962"/>
    </row>
    <row r="133" spans="1:11" s="8" customFormat="1" x14ac:dyDescent="0.2">
      <c r="A133" s="573" t="str">
        <f>IF(D133&gt;0,IF(INDEX(A109:A132,MATCH(REPT("z",255),A109:A132))="H","J",IF(INDEX(A109:A132,MATCH(REPT("z",255),A109:A132))="N","P",CHAR(CODE(INDEX(A109:A132,MATCH(REPT("z",255),A109:A132)))+1))),)</f>
        <v>B</v>
      </c>
      <c r="B133" s="4" t="s">
        <v>387</v>
      </c>
      <c r="C133" s="572">
        <v>11</v>
      </c>
      <c r="D133" s="186" t="s">
        <v>25</v>
      </c>
      <c r="E133" s="960">
        <v>10.63</v>
      </c>
      <c r="F133" s="960">
        <v>0.76</v>
      </c>
      <c r="G133" s="960">
        <v>2.2799999999999998</v>
      </c>
      <c r="H133" s="960">
        <v>1.52</v>
      </c>
      <c r="I133" s="961">
        <f>E133+F133+G133+H133</f>
        <v>15.19</v>
      </c>
      <c r="J133" s="962">
        <f>I133*C133</f>
        <v>167.09</v>
      </c>
      <c r="K133" s="146"/>
    </row>
    <row r="134" spans="1:11" s="8" customFormat="1" x14ac:dyDescent="0.2">
      <c r="A134" s="571"/>
      <c r="B134" s="4"/>
      <c r="C134" s="572"/>
      <c r="D134" s="186"/>
      <c r="E134" s="975"/>
      <c r="F134" s="986"/>
      <c r="G134" s="960"/>
      <c r="H134" s="960"/>
      <c r="I134" s="961"/>
      <c r="J134" s="962"/>
    </row>
    <row r="135" spans="1:11" s="8" customFormat="1" x14ac:dyDescent="0.2">
      <c r="A135" s="573" t="str">
        <f>IF(D135&gt;0,IF(INDEX(A119:A134,MATCH(REPT("z",255),A119:A134))="H","J",IF(INDEX(A119:A134,MATCH(REPT("z",255),A119:A134))="N","P",CHAR(CODE(INDEX(A119:A134,MATCH(REPT("z",255),A119:A134)))+1))),)</f>
        <v>C</v>
      </c>
      <c r="B135" s="4" t="s">
        <v>388</v>
      </c>
      <c r="C135" s="572">
        <v>20</v>
      </c>
      <c r="D135" s="186" t="s">
        <v>25</v>
      </c>
      <c r="E135" s="960">
        <v>12.03</v>
      </c>
      <c r="F135" s="960">
        <v>0.86</v>
      </c>
      <c r="G135" s="960">
        <v>2.58</v>
      </c>
      <c r="H135" s="960">
        <v>1.72</v>
      </c>
      <c r="I135" s="961">
        <f>E135+F135+G135+H135</f>
        <v>17.190000000000001</v>
      </c>
      <c r="J135" s="962">
        <f>I135*C135</f>
        <v>343.8</v>
      </c>
      <c r="K135" s="146"/>
    </row>
    <row r="136" spans="1:11" s="8" customFormat="1" x14ac:dyDescent="0.2">
      <c r="A136" s="571"/>
      <c r="B136" s="4"/>
      <c r="C136" s="572"/>
      <c r="D136" s="186"/>
      <c r="E136" s="975"/>
      <c r="F136" s="986"/>
      <c r="G136" s="960"/>
      <c r="H136" s="960"/>
      <c r="I136" s="961"/>
      <c r="J136" s="962"/>
    </row>
    <row r="137" spans="1:11" s="8" customFormat="1" x14ac:dyDescent="0.2">
      <c r="A137" s="573" t="str">
        <f>IF(D137&gt;0,IF(INDEX(A121:A136,MATCH(REPT("z",255),A121:A136))="H","J",IF(INDEX(A121:A136,MATCH(REPT("z",255),A121:A136))="N","P",CHAR(CODE(INDEX(A121:A136,MATCH(REPT("z",255),A121:A136)))+1))),)</f>
        <v>D</v>
      </c>
      <c r="B137" s="4" t="s">
        <v>389</v>
      </c>
      <c r="C137" s="572">
        <v>29</v>
      </c>
      <c r="D137" s="186" t="s">
        <v>25</v>
      </c>
      <c r="E137" s="960">
        <v>15.02</v>
      </c>
      <c r="F137" s="960">
        <v>1.07</v>
      </c>
      <c r="G137" s="960">
        <v>3.22</v>
      </c>
      <c r="H137" s="960">
        <v>2.15</v>
      </c>
      <c r="I137" s="961">
        <f>E137+F137+G137+H137</f>
        <v>21.46</v>
      </c>
      <c r="J137" s="962">
        <f>I137*C137</f>
        <v>622.34</v>
      </c>
      <c r="K137" s="146"/>
    </row>
    <row r="138" spans="1:11" s="8" customFormat="1" x14ac:dyDescent="0.2">
      <c r="A138" s="571"/>
      <c r="B138" s="4"/>
      <c r="C138" s="572"/>
      <c r="D138" s="186"/>
      <c r="E138" s="975"/>
      <c r="F138" s="986"/>
      <c r="G138" s="960"/>
      <c r="H138" s="960"/>
      <c r="I138" s="961"/>
      <c r="J138" s="962"/>
    </row>
    <row r="139" spans="1:11" s="8" customFormat="1" x14ac:dyDescent="0.2">
      <c r="A139" s="573" t="str">
        <f>IF(D139&gt;0,IF(INDEX(A123:A138,MATCH(REPT("z",255),A123:A138))="H","J",IF(INDEX(A123:A138,MATCH(REPT("z",255),A123:A138))="N","P",CHAR(CODE(INDEX(A123:A138,MATCH(REPT("z",255),A123:A138)))+1))),)</f>
        <v>E</v>
      </c>
      <c r="B139" s="4" t="s">
        <v>390</v>
      </c>
      <c r="C139" s="572">
        <v>220</v>
      </c>
      <c r="D139" s="186" t="s">
        <v>25</v>
      </c>
      <c r="E139" s="960">
        <v>24.23</v>
      </c>
      <c r="F139" s="960">
        <v>1.73</v>
      </c>
      <c r="G139" s="960">
        <v>5.19</v>
      </c>
      <c r="H139" s="960">
        <v>3.46</v>
      </c>
      <c r="I139" s="961">
        <f>E139+F139+G139+H139</f>
        <v>34.61</v>
      </c>
      <c r="J139" s="962">
        <f>I139*C139</f>
        <v>7614.2</v>
      </c>
      <c r="K139" s="146"/>
    </row>
    <row r="140" spans="1:11" s="8" customFormat="1" x14ac:dyDescent="0.2">
      <c r="A140" s="571"/>
      <c r="B140" s="4"/>
      <c r="C140" s="572"/>
      <c r="D140" s="186"/>
      <c r="E140" s="975"/>
      <c r="F140" s="986"/>
      <c r="G140" s="960"/>
      <c r="H140" s="960"/>
      <c r="I140" s="961"/>
      <c r="J140" s="962"/>
    </row>
    <row r="141" spans="1:11" s="8" customFormat="1" x14ac:dyDescent="0.2">
      <c r="A141" s="573" t="str">
        <f>IF(D141&gt;0,IF(INDEX(A125:A140,MATCH(REPT("z",255),A125:A140))="H","J",IF(INDEX(A125:A140,MATCH(REPT("z",255),A125:A140))="N","P",CHAR(CODE(INDEX(A125:A140,MATCH(REPT("z",255),A125:A140)))+1))),)</f>
        <v>F</v>
      </c>
      <c r="B141" s="4" t="s">
        <v>391</v>
      </c>
      <c r="C141" s="572">
        <v>9</v>
      </c>
      <c r="D141" s="186" t="s">
        <v>25</v>
      </c>
      <c r="E141" s="960">
        <v>30.59</v>
      </c>
      <c r="F141" s="960">
        <v>2.19</v>
      </c>
      <c r="G141" s="960">
        <v>6.56</v>
      </c>
      <c r="H141" s="960">
        <v>4.37</v>
      </c>
      <c r="I141" s="961">
        <f>E141+F141+G141+H141</f>
        <v>43.71</v>
      </c>
      <c r="J141" s="962">
        <f>I141*C141</f>
        <v>393.39</v>
      </c>
      <c r="K141" s="146"/>
    </row>
    <row r="142" spans="1:11" s="8" customFormat="1" ht="15" x14ac:dyDescent="0.2">
      <c r="A142" s="571"/>
      <c r="B142" s="532"/>
      <c r="C142" s="572"/>
      <c r="D142" s="186"/>
      <c r="E142" s="975"/>
      <c r="F142" s="986"/>
      <c r="G142" s="960"/>
      <c r="H142" s="960"/>
      <c r="I142" s="961"/>
      <c r="J142" s="962"/>
    </row>
    <row r="143" spans="1:11" s="8" customFormat="1" x14ac:dyDescent="0.2">
      <c r="A143" s="571"/>
      <c r="B143" s="533" t="s">
        <v>407</v>
      </c>
      <c r="C143" s="572"/>
      <c r="D143" s="186"/>
      <c r="E143" s="975"/>
      <c r="F143" s="986"/>
      <c r="G143" s="960"/>
      <c r="H143" s="960"/>
      <c r="I143" s="961"/>
      <c r="J143" s="962"/>
    </row>
    <row r="144" spans="1:11" s="8" customFormat="1" ht="15" x14ac:dyDescent="0.2">
      <c r="A144" s="571"/>
      <c r="B144" s="532"/>
      <c r="C144" s="572"/>
      <c r="D144" s="186"/>
      <c r="E144" s="975"/>
      <c r="F144" s="986"/>
      <c r="G144" s="960"/>
      <c r="H144" s="960"/>
      <c r="I144" s="961"/>
      <c r="J144" s="962"/>
    </row>
    <row r="145" spans="1:11" s="8" customFormat="1" x14ac:dyDescent="0.2">
      <c r="A145" s="573" t="str">
        <f>IF(D145&gt;0,IF(INDEX(A130:A144,MATCH(REPT("z",255),A130:A144))="H","J",IF(INDEX(A130:A144,MATCH(REPT("z",255),A130:A144))="N","P",CHAR(CODE(INDEX(A130:A144,MATCH(REPT("z",255),A130:A144)))+1))),)</f>
        <v>G</v>
      </c>
      <c r="B145" s="4" t="s">
        <v>386</v>
      </c>
      <c r="C145" s="572">
        <v>372</v>
      </c>
      <c r="D145" s="186" t="s">
        <v>25</v>
      </c>
      <c r="E145" s="960">
        <v>9.91</v>
      </c>
      <c r="F145" s="960">
        <v>0.71</v>
      </c>
      <c r="G145" s="960">
        <v>2.12</v>
      </c>
      <c r="H145" s="960">
        <v>1.42</v>
      </c>
      <c r="I145" s="961">
        <f>E145+F145+G145+H145</f>
        <v>14.16</v>
      </c>
      <c r="J145" s="962">
        <f>I145*C145</f>
        <v>5267.52</v>
      </c>
      <c r="K145" s="146"/>
    </row>
    <row r="146" spans="1:11" s="8" customFormat="1" x14ac:dyDescent="0.2">
      <c r="A146" s="571"/>
      <c r="B146" s="4"/>
      <c r="C146" s="572"/>
      <c r="D146" s="186"/>
      <c r="E146" s="975"/>
      <c r="F146" s="986"/>
      <c r="G146" s="960"/>
      <c r="H146" s="960"/>
      <c r="I146" s="961"/>
      <c r="J146" s="962"/>
    </row>
    <row r="147" spans="1:11" s="8" customFormat="1" x14ac:dyDescent="0.2">
      <c r="A147" s="573" t="str">
        <f>IF(D147&gt;0,IF(INDEX(A132:A146,MATCH(REPT("z",255),A132:A146))="H","J",IF(INDEX(A132:A146,MATCH(REPT("z",255),A132:A146))="N","P",CHAR(CODE(INDEX(A132:A146,MATCH(REPT("z",255),A132:A146)))+1))),)</f>
        <v>H</v>
      </c>
      <c r="B147" s="4" t="s">
        <v>387</v>
      </c>
      <c r="C147" s="572">
        <v>10</v>
      </c>
      <c r="D147" s="186" t="s">
        <v>25</v>
      </c>
      <c r="E147" s="960">
        <v>10.63</v>
      </c>
      <c r="F147" s="960">
        <v>0.76</v>
      </c>
      <c r="G147" s="960">
        <v>2.2799999999999998</v>
      </c>
      <c r="H147" s="960">
        <v>1.52</v>
      </c>
      <c r="I147" s="961">
        <f>E147+F147+G147+H147</f>
        <v>15.19</v>
      </c>
      <c r="J147" s="962">
        <f>I147*C147</f>
        <v>151.9</v>
      </c>
      <c r="K147" s="146"/>
    </row>
    <row r="148" spans="1:11" s="8" customFormat="1" x14ac:dyDescent="0.2">
      <c r="A148" s="571"/>
      <c r="B148" s="4"/>
      <c r="C148" s="572"/>
      <c r="D148" s="186"/>
      <c r="E148" s="975"/>
      <c r="F148" s="986"/>
      <c r="G148" s="960"/>
      <c r="H148" s="960"/>
      <c r="I148" s="961"/>
      <c r="J148" s="962"/>
    </row>
    <row r="149" spans="1:11" s="8" customFormat="1" x14ac:dyDescent="0.2">
      <c r="A149" s="573" t="str">
        <f>IF(D149&gt;0,IF(INDEX(A134:A148,MATCH(REPT("z",255),A134:A148))="H","J",IF(INDEX(A134:A148,MATCH(REPT("z",255),A134:A148))="N","P",CHAR(CODE(INDEX(A134:A148,MATCH(REPT("z",255),A134:A148)))+1))),)</f>
        <v>J</v>
      </c>
      <c r="B149" s="4" t="s">
        <v>388</v>
      </c>
      <c r="C149" s="572">
        <v>195</v>
      </c>
      <c r="D149" s="186" t="s">
        <v>25</v>
      </c>
      <c r="E149" s="960">
        <v>12.03</v>
      </c>
      <c r="F149" s="960">
        <v>0.86</v>
      </c>
      <c r="G149" s="960">
        <v>2.58</v>
      </c>
      <c r="H149" s="960">
        <v>1.72</v>
      </c>
      <c r="I149" s="961">
        <f>E149+F149+G149+H149</f>
        <v>17.190000000000001</v>
      </c>
      <c r="J149" s="962">
        <f>I149*C149</f>
        <v>3352.05</v>
      </c>
      <c r="K149" s="146"/>
    </row>
    <row r="150" spans="1:11" s="8" customFormat="1" x14ac:dyDescent="0.2">
      <c r="A150" s="571"/>
      <c r="B150" s="4"/>
      <c r="C150" s="572"/>
      <c r="D150" s="186"/>
      <c r="E150" s="975"/>
      <c r="F150" s="986"/>
      <c r="G150" s="960"/>
      <c r="H150" s="960"/>
      <c r="I150" s="961"/>
      <c r="J150" s="962"/>
    </row>
    <row r="151" spans="1:11" s="8" customFormat="1" x14ac:dyDescent="0.2">
      <c r="A151" s="573" t="str">
        <f>IF(D151&gt;0,IF(INDEX(A136:A150,MATCH(REPT("z",255),A136:A150))="H","J",IF(INDEX(A136:A150,MATCH(REPT("z",255),A136:A150))="N","P",CHAR(CODE(INDEX(A136:A150,MATCH(REPT("z",255),A136:A150)))+1))),)</f>
        <v>K</v>
      </c>
      <c r="B151" s="4" t="s">
        <v>389</v>
      </c>
      <c r="C151" s="572">
        <v>620</v>
      </c>
      <c r="D151" s="186" t="s">
        <v>25</v>
      </c>
      <c r="E151" s="960">
        <v>15.02</v>
      </c>
      <c r="F151" s="960">
        <v>1.07</v>
      </c>
      <c r="G151" s="960">
        <v>3.22</v>
      </c>
      <c r="H151" s="960">
        <v>2.15</v>
      </c>
      <c r="I151" s="961">
        <f>E151+F151+G151+H151</f>
        <v>21.46</v>
      </c>
      <c r="J151" s="962">
        <f>I151*C151</f>
        <v>13305.2</v>
      </c>
      <c r="K151" s="146"/>
    </row>
    <row r="152" spans="1:11" s="8" customFormat="1" x14ac:dyDescent="0.2">
      <c r="A152" s="571"/>
      <c r="B152" s="4"/>
      <c r="C152" s="572"/>
      <c r="D152" s="186"/>
      <c r="E152" s="975"/>
      <c r="F152" s="986"/>
      <c r="G152" s="960"/>
      <c r="H152" s="960"/>
      <c r="I152" s="961"/>
      <c r="J152" s="962"/>
    </row>
    <row r="153" spans="1:11" s="8" customFormat="1" x14ac:dyDescent="0.2">
      <c r="A153" s="573" t="str">
        <f>IF(D153&gt;0,IF(INDEX(A138:A152,MATCH(REPT("z",255),A138:A152))="H","J",IF(INDEX(A138:A152,MATCH(REPT("z",255),A138:A152))="N","P",CHAR(CODE(INDEX(A138:A152,MATCH(REPT("z",255),A138:A152)))+1))),)</f>
        <v>L</v>
      </c>
      <c r="B153" s="4" t="s">
        <v>399</v>
      </c>
      <c r="C153" s="572">
        <v>21</v>
      </c>
      <c r="D153" s="186" t="s">
        <v>25</v>
      </c>
      <c r="E153" s="960">
        <v>30.59</v>
      </c>
      <c r="F153" s="960">
        <v>2.19</v>
      </c>
      <c r="G153" s="960">
        <v>6.56</v>
      </c>
      <c r="H153" s="960">
        <v>4.37</v>
      </c>
      <c r="I153" s="961">
        <f>E153+F153+G153+H153</f>
        <v>43.71</v>
      </c>
      <c r="J153" s="962">
        <f>I153*C153</f>
        <v>917.91</v>
      </c>
      <c r="K153" s="146"/>
    </row>
    <row r="154" spans="1:11" s="8" customFormat="1" x14ac:dyDescent="0.2">
      <c r="A154" s="571"/>
      <c r="B154" s="4"/>
      <c r="C154" s="572"/>
      <c r="D154" s="186"/>
      <c r="E154" s="975"/>
      <c r="F154" s="986"/>
      <c r="G154" s="960"/>
      <c r="H154" s="960"/>
      <c r="I154" s="961"/>
      <c r="J154" s="962"/>
    </row>
    <row r="155" spans="1:11" s="8" customFormat="1" x14ac:dyDescent="0.2">
      <c r="A155" s="571" t="s">
        <v>173</v>
      </c>
      <c r="B155" s="4" t="s">
        <v>402</v>
      </c>
      <c r="C155" s="572">
        <v>156</v>
      </c>
      <c r="D155" s="186" t="s">
        <v>25</v>
      </c>
      <c r="E155" s="960">
        <v>38.85</v>
      </c>
      <c r="F155" s="960">
        <v>2.78</v>
      </c>
      <c r="G155" s="960">
        <v>8.33</v>
      </c>
      <c r="H155" s="960">
        <v>5.55</v>
      </c>
      <c r="I155" s="961">
        <f>E155+F155+G155+H155</f>
        <v>55.51</v>
      </c>
      <c r="J155" s="962">
        <f>I155*C155</f>
        <v>8659.56</v>
      </c>
      <c r="K155" s="146"/>
    </row>
    <row r="156" spans="1:11" s="8" customFormat="1" x14ac:dyDescent="0.2">
      <c r="A156" s="571"/>
      <c r="B156" s="4"/>
      <c r="C156" s="572"/>
      <c r="D156" s="186"/>
      <c r="E156" s="975"/>
      <c r="F156" s="986"/>
      <c r="G156" s="960"/>
      <c r="H156" s="960"/>
      <c r="I156" s="961"/>
      <c r="J156" s="962"/>
    </row>
    <row r="157" spans="1:11" s="8" customFormat="1" x14ac:dyDescent="0.2">
      <c r="A157" s="571"/>
      <c r="B157" s="4"/>
      <c r="C157" s="572"/>
      <c r="D157" s="186"/>
      <c r="E157" s="975"/>
      <c r="F157" s="986"/>
      <c r="G157" s="960"/>
      <c r="H157" s="960"/>
      <c r="I157" s="961"/>
      <c r="J157" s="962"/>
    </row>
    <row r="158" spans="1:11" s="8" customFormat="1" x14ac:dyDescent="0.2">
      <c r="A158" s="571"/>
      <c r="B158" s="4"/>
      <c r="C158" s="572"/>
      <c r="D158" s="186"/>
      <c r="E158" s="975"/>
      <c r="F158" s="986"/>
      <c r="G158" s="960"/>
      <c r="H158" s="960"/>
      <c r="I158" s="961"/>
      <c r="J158" s="962"/>
    </row>
    <row r="159" spans="1:11" s="8" customFormat="1" x14ac:dyDescent="0.2">
      <c r="A159" s="571"/>
      <c r="B159" s="4"/>
      <c r="C159" s="572"/>
      <c r="D159" s="186"/>
      <c r="E159" s="975"/>
      <c r="F159" s="986"/>
      <c r="G159" s="960"/>
      <c r="H159" s="960"/>
      <c r="I159" s="961"/>
      <c r="J159" s="962"/>
    </row>
    <row r="160" spans="1:11" s="8" customFormat="1" x14ac:dyDescent="0.2">
      <c r="A160" s="571"/>
      <c r="B160" s="4"/>
      <c r="C160" s="572"/>
      <c r="D160" s="186"/>
      <c r="E160" s="975"/>
      <c r="F160" s="986"/>
      <c r="G160" s="960"/>
      <c r="H160" s="960"/>
      <c r="I160" s="961"/>
      <c r="J160" s="962"/>
    </row>
    <row r="161" spans="1:11" s="8" customFormat="1" x14ac:dyDescent="0.2">
      <c r="A161" s="571"/>
      <c r="B161" s="4"/>
      <c r="C161" s="572"/>
      <c r="D161" s="186"/>
      <c r="E161" s="975"/>
      <c r="F161" s="986"/>
      <c r="G161" s="960"/>
      <c r="H161" s="960"/>
      <c r="I161" s="961"/>
      <c r="J161" s="962"/>
    </row>
    <row r="162" spans="1:11" ht="15.75" thickBot="1" x14ac:dyDescent="0.25">
      <c r="A162" s="575"/>
      <c r="B162" s="576" t="s">
        <v>31</v>
      </c>
      <c r="C162" s="577"/>
      <c r="D162" s="578"/>
      <c r="E162" s="966"/>
      <c r="F162" s="1045"/>
      <c r="G162" s="966"/>
      <c r="H162" s="966"/>
      <c r="I162" s="968"/>
      <c r="J162" s="968">
        <f>SUM(J130:J159)</f>
        <v>45326.16</v>
      </c>
    </row>
    <row r="163" spans="1:11" s="8" customFormat="1" ht="15" thickTop="1" x14ac:dyDescent="0.2">
      <c r="A163" s="565"/>
      <c r="B163" s="566"/>
      <c r="C163" s="9"/>
      <c r="D163" s="20"/>
      <c r="E163" s="975"/>
      <c r="F163" s="986"/>
      <c r="G163" s="960"/>
      <c r="H163" s="960"/>
      <c r="I163" s="961"/>
      <c r="J163" s="983"/>
    </row>
    <row r="164" spans="1:11" s="8" customFormat="1" ht="15" x14ac:dyDescent="0.2">
      <c r="A164" s="565"/>
      <c r="B164" s="567" t="s">
        <v>408</v>
      </c>
      <c r="C164" s="9"/>
      <c r="D164" s="20"/>
      <c r="E164" s="975"/>
      <c r="F164" s="986"/>
      <c r="G164" s="960"/>
      <c r="H164" s="960"/>
      <c r="I164" s="961"/>
      <c r="J164" s="983"/>
    </row>
    <row r="165" spans="1:11" s="8" customFormat="1" x14ac:dyDescent="0.2">
      <c r="A165" s="565"/>
      <c r="B165" s="566"/>
      <c r="C165" s="9"/>
      <c r="D165" s="20"/>
      <c r="E165" s="975"/>
      <c r="F165" s="986"/>
      <c r="G165" s="960"/>
      <c r="H165" s="960"/>
      <c r="I165" s="961"/>
      <c r="J165" s="983"/>
    </row>
    <row r="166" spans="1:11" s="8" customFormat="1" ht="28.5" x14ac:dyDescent="0.2">
      <c r="A166" s="571"/>
      <c r="B166" s="570" t="s">
        <v>409</v>
      </c>
      <c r="C166" s="572"/>
      <c r="D166" s="186"/>
      <c r="E166" s="975"/>
      <c r="F166" s="986"/>
      <c r="G166" s="960"/>
      <c r="H166" s="960"/>
      <c r="I166" s="961"/>
      <c r="J166" s="962"/>
    </row>
    <row r="167" spans="1:11" s="8" customFormat="1" x14ac:dyDescent="0.2">
      <c r="A167" s="571"/>
      <c r="B167" s="4"/>
      <c r="C167" s="572"/>
      <c r="D167" s="186"/>
      <c r="E167" s="975"/>
      <c r="F167" s="986"/>
      <c r="G167" s="960"/>
      <c r="H167" s="960"/>
      <c r="I167" s="961"/>
      <c r="J167" s="962"/>
    </row>
    <row r="168" spans="1:11" s="8" customFormat="1" x14ac:dyDescent="0.2">
      <c r="A168" s="571"/>
      <c r="B168" s="533" t="s">
        <v>410</v>
      </c>
      <c r="C168" s="572"/>
      <c r="D168" s="186"/>
      <c r="E168" s="975"/>
      <c r="F168" s="986"/>
      <c r="G168" s="960"/>
      <c r="H168" s="960"/>
      <c r="I168" s="961"/>
      <c r="J168" s="962"/>
    </row>
    <row r="169" spans="1:11" s="8" customFormat="1" x14ac:dyDescent="0.2">
      <c r="A169" s="571"/>
      <c r="B169" s="4"/>
      <c r="C169" s="572"/>
      <c r="D169" s="186"/>
      <c r="E169" s="975"/>
      <c r="F169" s="986"/>
      <c r="G169" s="960"/>
      <c r="H169" s="960"/>
      <c r="I169" s="961"/>
      <c r="J169" s="962"/>
    </row>
    <row r="170" spans="1:11" s="8" customFormat="1" x14ac:dyDescent="0.2">
      <c r="A170" s="571" t="s">
        <v>11</v>
      </c>
      <c r="B170" s="4" t="s">
        <v>403</v>
      </c>
      <c r="C170" s="572">
        <v>120</v>
      </c>
      <c r="D170" s="186" t="s">
        <v>25</v>
      </c>
      <c r="E170" s="960">
        <v>72.569999999999993</v>
      </c>
      <c r="F170" s="960">
        <v>5.18</v>
      </c>
      <c r="G170" s="960">
        <v>15.55</v>
      </c>
      <c r="H170" s="960">
        <v>10.37</v>
      </c>
      <c r="I170" s="961">
        <f>E170+F170+G170+H170</f>
        <v>103.67</v>
      </c>
      <c r="J170" s="962">
        <f>I170*C170</f>
        <v>12440.4</v>
      </c>
      <c r="K170" s="146"/>
    </row>
    <row r="171" spans="1:11" s="8" customFormat="1" x14ac:dyDescent="0.2">
      <c r="A171" s="571"/>
      <c r="B171" s="4"/>
      <c r="C171" s="572"/>
      <c r="D171" s="186"/>
      <c r="E171" s="975"/>
      <c r="F171" s="986"/>
      <c r="G171" s="960"/>
      <c r="H171" s="960"/>
      <c r="I171" s="961"/>
      <c r="J171" s="962"/>
    </row>
    <row r="172" spans="1:11" s="8" customFormat="1" x14ac:dyDescent="0.2">
      <c r="A172" s="571" t="s">
        <v>12</v>
      </c>
      <c r="B172" s="4" t="s">
        <v>400</v>
      </c>
      <c r="C172" s="572">
        <v>234</v>
      </c>
      <c r="D172" s="186" t="s">
        <v>25</v>
      </c>
      <c r="E172" s="960">
        <v>166.94</v>
      </c>
      <c r="F172" s="960">
        <v>11.92</v>
      </c>
      <c r="G172" s="960">
        <v>35.770000000000003</v>
      </c>
      <c r="H172" s="960">
        <v>23.85</v>
      </c>
      <c r="I172" s="961">
        <f>E172+F172+G172+H172</f>
        <v>238.48</v>
      </c>
      <c r="J172" s="962">
        <f>I172*C172</f>
        <v>55804.32</v>
      </c>
      <c r="K172" s="146"/>
    </row>
    <row r="173" spans="1:11" s="8" customFormat="1" x14ac:dyDescent="0.2">
      <c r="A173" s="571"/>
      <c r="B173" s="4"/>
      <c r="C173" s="572"/>
      <c r="D173" s="186"/>
      <c r="E173" s="975"/>
      <c r="F173" s="986"/>
      <c r="G173" s="960"/>
      <c r="H173" s="960"/>
      <c r="I173" s="961"/>
      <c r="J173" s="962"/>
    </row>
    <row r="174" spans="1:11" s="8" customFormat="1" x14ac:dyDescent="0.2">
      <c r="A174" s="571"/>
      <c r="B174" s="533" t="s">
        <v>411</v>
      </c>
      <c r="C174" s="572"/>
      <c r="D174" s="186"/>
      <c r="E174" s="975"/>
      <c r="F174" s="986"/>
      <c r="G174" s="960"/>
      <c r="H174" s="960"/>
      <c r="I174" s="961"/>
      <c r="J174" s="962"/>
    </row>
    <row r="175" spans="1:11" s="8" customFormat="1" ht="15" x14ac:dyDescent="0.2">
      <c r="A175" s="571"/>
      <c r="B175" s="532"/>
      <c r="C175" s="572"/>
      <c r="D175" s="186"/>
      <c r="E175" s="975"/>
      <c r="F175" s="986"/>
      <c r="G175" s="960"/>
      <c r="H175" s="960"/>
      <c r="I175" s="961"/>
      <c r="J175" s="962"/>
    </row>
    <row r="176" spans="1:11" s="8" customFormat="1" x14ac:dyDescent="0.2">
      <c r="A176" s="573" t="str">
        <f>IF(D176&gt;0,IF(INDEX(A162:A175,MATCH(REPT("z",255),A162:A175))="H","J",IF(INDEX(A162:A175,MATCH(REPT("z",255),A162:A175))="N","P",CHAR(CODE(INDEX(A162:A175,MATCH(REPT("z",255),A162:A175)))+1))),)</f>
        <v>C</v>
      </c>
      <c r="B176" s="4" t="s">
        <v>386</v>
      </c>
      <c r="C176" s="572">
        <v>120</v>
      </c>
      <c r="D176" s="186" t="s">
        <v>25</v>
      </c>
      <c r="E176" s="960">
        <v>9.91</v>
      </c>
      <c r="F176" s="960">
        <v>0.71</v>
      </c>
      <c r="G176" s="960">
        <v>2.12</v>
      </c>
      <c r="H176" s="960">
        <v>1.42</v>
      </c>
      <c r="I176" s="961">
        <f>E176+F176+G176+H176</f>
        <v>14.16</v>
      </c>
      <c r="J176" s="962">
        <f>I176*C176</f>
        <v>1699.2</v>
      </c>
      <c r="K176" s="146"/>
    </row>
    <row r="177" spans="1:11" s="8" customFormat="1" x14ac:dyDescent="0.2">
      <c r="A177" s="571"/>
      <c r="B177" s="4"/>
      <c r="C177" s="572"/>
      <c r="D177" s="186"/>
      <c r="E177" s="975"/>
      <c r="F177" s="986"/>
      <c r="G177" s="960"/>
      <c r="H177" s="960"/>
      <c r="I177" s="961"/>
      <c r="J177" s="962"/>
    </row>
    <row r="178" spans="1:11" s="8" customFormat="1" x14ac:dyDescent="0.2">
      <c r="A178" s="573" t="str">
        <f>IF(D178&gt;0,IF(INDEX(A164:A177,MATCH(REPT("z",255),A164:A177))="H","J",IF(INDEX(A164:A177,MATCH(REPT("z",255),A164:A177))="N","P",CHAR(CODE(INDEX(A164:A177,MATCH(REPT("z",255),A164:A177)))+1))),)</f>
        <v>D</v>
      </c>
      <c r="B178" s="4" t="s">
        <v>387</v>
      </c>
      <c r="C178" s="572">
        <v>88</v>
      </c>
      <c r="D178" s="186" t="s">
        <v>25</v>
      </c>
      <c r="E178" s="960">
        <v>10.63</v>
      </c>
      <c r="F178" s="960">
        <v>0.76</v>
      </c>
      <c r="G178" s="960">
        <v>2.2799999999999998</v>
      </c>
      <c r="H178" s="960">
        <v>1.52</v>
      </c>
      <c r="I178" s="961">
        <f>E178+F178+G178+H178</f>
        <v>15.19</v>
      </c>
      <c r="J178" s="962">
        <f>I178*C178</f>
        <v>1336.72</v>
      </c>
      <c r="K178" s="146"/>
    </row>
    <row r="179" spans="1:11" s="8" customFormat="1" x14ac:dyDescent="0.2">
      <c r="A179" s="571"/>
      <c r="B179" s="4"/>
      <c r="C179" s="572"/>
      <c r="D179" s="186"/>
      <c r="E179" s="975"/>
      <c r="F179" s="986"/>
      <c r="G179" s="960"/>
      <c r="H179" s="960"/>
      <c r="I179" s="961"/>
      <c r="J179" s="962"/>
    </row>
    <row r="180" spans="1:11" s="8" customFormat="1" x14ac:dyDescent="0.2">
      <c r="A180" s="573" t="str">
        <f>IF(D180&gt;0,IF(INDEX(A166:A179,MATCH(REPT("z",255),A166:A179))="H","J",IF(INDEX(A166:A179,MATCH(REPT("z",255),A166:A179))="N","P",CHAR(CODE(INDEX(A166:A179,MATCH(REPT("z",255),A166:A179)))+1))),)</f>
        <v>E</v>
      </c>
      <c r="B180" s="4" t="s">
        <v>388</v>
      </c>
      <c r="C180" s="572">
        <v>118</v>
      </c>
      <c r="D180" s="186" t="s">
        <v>25</v>
      </c>
      <c r="E180" s="960">
        <v>12.03</v>
      </c>
      <c r="F180" s="960">
        <v>0.86</v>
      </c>
      <c r="G180" s="960">
        <v>2.58</v>
      </c>
      <c r="H180" s="960">
        <v>1.72</v>
      </c>
      <c r="I180" s="961">
        <f>E180+F180+G180+H180</f>
        <v>17.190000000000001</v>
      </c>
      <c r="J180" s="962">
        <f>I180*C180</f>
        <v>2028.42</v>
      </c>
      <c r="K180" s="146"/>
    </row>
    <row r="181" spans="1:11" s="8" customFormat="1" x14ac:dyDescent="0.2">
      <c r="A181" s="571"/>
      <c r="B181" s="4"/>
      <c r="C181" s="572"/>
      <c r="D181" s="186"/>
      <c r="E181" s="975"/>
      <c r="F181" s="986"/>
      <c r="G181" s="960"/>
      <c r="H181" s="960"/>
      <c r="I181" s="961"/>
      <c r="J181" s="962"/>
    </row>
    <row r="182" spans="1:11" s="8" customFormat="1" x14ac:dyDescent="0.2">
      <c r="A182" s="573" t="str">
        <f>IF(D182&gt;0,IF(INDEX(A168:A181,MATCH(REPT("z",255),A168:A181))="H","J",IF(INDEX(A168:A181,MATCH(REPT("z",255),A168:A181))="N","P",CHAR(CODE(INDEX(A168:A181,MATCH(REPT("z",255),A168:A181)))+1))),)</f>
        <v>F</v>
      </c>
      <c r="B182" s="4" t="s">
        <v>389</v>
      </c>
      <c r="C182" s="572">
        <v>152</v>
      </c>
      <c r="D182" s="186" t="s">
        <v>25</v>
      </c>
      <c r="E182" s="960">
        <v>15.02</v>
      </c>
      <c r="F182" s="960">
        <v>1.07</v>
      </c>
      <c r="G182" s="960">
        <v>3.22</v>
      </c>
      <c r="H182" s="960">
        <v>2.15</v>
      </c>
      <c r="I182" s="961">
        <f>E182+F182+G182+H182</f>
        <v>21.46</v>
      </c>
      <c r="J182" s="962">
        <f>I182*C182</f>
        <v>3261.92</v>
      </c>
      <c r="K182" s="146"/>
    </row>
    <row r="183" spans="1:11" s="8" customFormat="1" x14ac:dyDescent="0.2">
      <c r="A183" s="571"/>
      <c r="B183" s="4"/>
      <c r="C183" s="572"/>
      <c r="D183" s="186"/>
      <c r="E183" s="975"/>
      <c r="F183" s="986"/>
      <c r="G183" s="960"/>
      <c r="H183" s="960"/>
      <c r="I183" s="961"/>
      <c r="J183" s="962"/>
    </row>
    <row r="184" spans="1:11" s="8" customFormat="1" x14ac:dyDescent="0.2">
      <c r="A184" s="573" t="str">
        <f>IF(D184&gt;0,IF(INDEX(A172:A183,MATCH(REPT("z",255),A172:A183))="H","J",IF(INDEX(A172:A183,MATCH(REPT("z",255),A172:A183))="N","P",CHAR(CODE(INDEX(A172:A183,MATCH(REPT("z",255),A172:A183)))+1))),)</f>
        <v>G</v>
      </c>
      <c r="B184" s="4" t="s">
        <v>390</v>
      </c>
      <c r="C184" s="572">
        <v>178</v>
      </c>
      <c r="D184" s="186" t="s">
        <v>25</v>
      </c>
      <c r="E184" s="960">
        <v>24.23</v>
      </c>
      <c r="F184" s="960">
        <v>1.73</v>
      </c>
      <c r="G184" s="960">
        <v>5.19</v>
      </c>
      <c r="H184" s="960">
        <v>3.46</v>
      </c>
      <c r="I184" s="961">
        <f>E184+F184+G184+H184</f>
        <v>34.61</v>
      </c>
      <c r="J184" s="962">
        <f>I184*C184</f>
        <v>6160.58</v>
      </c>
      <c r="K184" s="146"/>
    </row>
    <row r="185" spans="1:11" s="8" customFormat="1" x14ac:dyDescent="0.2">
      <c r="A185" s="571"/>
      <c r="B185" s="4"/>
      <c r="C185" s="572"/>
      <c r="D185" s="186"/>
      <c r="E185" s="975"/>
      <c r="F185" s="986"/>
      <c r="G185" s="960"/>
      <c r="H185" s="960"/>
      <c r="I185" s="961"/>
      <c r="J185" s="962"/>
    </row>
    <row r="186" spans="1:11" s="8" customFormat="1" x14ac:dyDescent="0.2">
      <c r="A186" s="573" t="str">
        <f>IF(D186&gt;0,IF(INDEX(A174:A185,MATCH(REPT("z",255),A174:A185))="H","J",IF(INDEX(A174:A185,MATCH(REPT("z",255),A174:A185))="N","P",CHAR(CODE(INDEX(A174:A185,MATCH(REPT("z",255),A174:A185)))+1))),)</f>
        <v>H</v>
      </c>
      <c r="B186" s="4" t="s">
        <v>391</v>
      </c>
      <c r="C186" s="572">
        <v>96</v>
      </c>
      <c r="D186" s="186" t="s">
        <v>25</v>
      </c>
      <c r="E186" s="960">
        <v>30.59</v>
      </c>
      <c r="F186" s="960">
        <v>2.19</v>
      </c>
      <c r="G186" s="960">
        <v>6.56</v>
      </c>
      <c r="H186" s="960">
        <v>4.37</v>
      </c>
      <c r="I186" s="961">
        <f>E186+F186+G186+H186</f>
        <v>43.71</v>
      </c>
      <c r="J186" s="962">
        <f>I186*C186</f>
        <v>4196.16</v>
      </c>
      <c r="K186" s="146"/>
    </row>
    <row r="187" spans="1:11" s="8" customFormat="1" x14ac:dyDescent="0.2">
      <c r="A187" s="571"/>
      <c r="B187" s="4"/>
      <c r="C187" s="572"/>
      <c r="D187" s="186"/>
      <c r="E187" s="975"/>
      <c r="F187" s="986"/>
      <c r="G187" s="960"/>
      <c r="H187" s="960"/>
      <c r="I187" s="961"/>
      <c r="J187" s="962"/>
    </row>
    <row r="188" spans="1:11" s="8" customFormat="1" x14ac:dyDescent="0.2">
      <c r="A188" s="573" t="str">
        <f>IF(D188&gt;0,IF(INDEX(A174:A187,MATCH(REPT("z",255),A174:A187))="H","J",IF(INDEX(A174:A187,MATCH(REPT("z",255),A174:A187))="N","P",CHAR(CODE(INDEX(A174:A187,MATCH(REPT("z",255),A174:A187)))+1))),)</f>
        <v>J</v>
      </c>
      <c r="B188" s="4" t="s">
        <v>392</v>
      </c>
      <c r="C188" s="572">
        <v>5</v>
      </c>
      <c r="D188" s="186" t="s">
        <v>25</v>
      </c>
      <c r="E188" s="960">
        <v>38.85</v>
      </c>
      <c r="F188" s="960">
        <v>2.78</v>
      </c>
      <c r="G188" s="960">
        <v>8.33</v>
      </c>
      <c r="H188" s="960">
        <v>5.55</v>
      </c>
      <c r="I188" s="961">
        <f>E188+F188+G188+H188</f>
        <v>55.51</v>
      </c>
      <c r="J188" s="962">
        <f>I188*C188</f>
        <v>277.55</v>
      </c>
      <c r="K188" s="146"/>
    </row>
    <row r="189" spans="1:11" s="8" customFormat="1" x14ac:dyDescent="0.2">
      <c r="A189" s="571"/>
      <c r="B189" s="4"/>
      <c r="C189" s="572"/>
      <c r="D189" s="186"/>
      <c r="E189" s="975"/>
      <c r="F189" s="986"/>
      <c r="G189" s="960"/>
      <c r="H189" s="960"/>
      <c r="I189" s="961"/>
      <c r="J189" s="962"/>
    </row>
    <row r="190" spans="1:11" s="8" customFormat="1" x14ac:dyDescent="0.2">
      <c r="A190" s="573" t="str">
        <f>IF(D190&gt;0,IF(INDEX(A174:A189,MATCH(REPT("z",255),A174:A189))="H","J",IF(INDEX(A174:A189,MATCH(REPT("z",255),A174:A189))="N","P",CHAR(CODE(INDEX(A174:A189,MATCH(REPT("z",255),A174:A189)))+1))),)</f>
        <v>K</v>
      </c>
      <c r="B190" s="4" t="s">
        <v>393</v>
      </c>
      <c r="C190" s="572">
        <v>13</v>
      </c>
      <c r="D190" s="186" t="s">
        <v>25</v>
      </c>
      <c r="E190" s="960">
        <v>72.569999999999993</v>
      </c>
      <c r="F190" s="960">
        <v>5.18</v>
      </c>
      <c r="G190" s="960">
        <v>15.55</v>
      </c>
      <c r="H190" s="960">
        <v>10.37</v>
      </c>
      <c r="I190" s="961">
        <f>E190+F190+G190+H190</f>
        <v>103.67</v>
      </c>
      <c r="J190" s="962">
        <f>I190*C190</f>
        <v>1347.71</v>
      </c>
      <c r="K190" s="146"/>
    </row>
    <row r="191" spans="1:11" s="8" customFormat="1" x14ac:dyDescent="0.2">
      <c r="A191" s="571"/>
      <c r="B191" s="574"/>
      <c r="C191" s="9"/>
      <c r="D191" s="20"/>
      <c r="E191" s="975"/>
      <c r="F191" s="986"/>
      <c r="G191" s="960"/>
      <c r="H191" s="960"/>
      <c r="I191" s="961"/>
      <c r="J191" s="962"/>
    </row>
    <row r="192" spans="1:11" s="8" customFormat="1" x14ac:dyDescent="0.2">
      <c r="A192" s="571"/>
      <c r="B192" s="574"/>
      <c r="C192" s="9"/>
      <c r="D192" s="20"/>
      <c r="E192" s="975"/>
      <c r="F192" s="986"/>
      <c r="G192" s="960"/>
      <c r="H192" s="960"/>
      <c r="I192" s="961"/>
      <c r="J192" s="962"/>
    </row>
    <row r="193" spans="1:10" s="8" customFormat="1" x14ac:dyDescent="0.2">
      <c r="A193" s="571"/>
      <c r="B193" s="574"/>
      <c r="C193" s="9"/>
      <c r="D193" s="20"/>
      <c r="E193" s="975"/>
      <c r="F193" s="986"/>
      <c r="G193" s="960"/>
      <c r="H193" s="960"/>
      <c r="I193" s="961"/>
      <c r="J193" s="962"/>
    </row>
    <row r="194" spans="1:10" s="8" customFormat="1" x14ac:dyDescent="0.2">
      <c r="A194" s="571"/>
      <c r="B194" s="574"/>
      <c r="C194" s="9"/>
      <c r="D194" s="20"/>
      <c r="E194" s="975"/>
      <c r="F194" s="986"/>
      <c r="G194" s="960"/>
      <c r="H194" s="960"/>
      <c r="I194" s="961"/>
      <c r="J194" s="962"/>
    </row>
    <row r="195" spans="1:10" s="8" customFormat="1" x14ac:dyDescent="0.2">
      <c r="A195" s="571"/>
      <c r="B195" s="574"/>
      <c r="C195" s="9"/>
      <c r="D195" s="20"/>
      <c r="E195" s="975"/>
      <c r="F195" s="986"/>
      <c r="G195" s="960"/>
      <c r="H195" s="960"/>
      <c r="I195" s="961"/>
      <c r="J195" s="962"/>
    </row>
    <row r="196" spans="1:10" s="8" customFormat="1" x14ac:dyDescent="0.2">
      <c r="A196" s="571"/>
      <c r="B196" s="574"/>
      <c r="C196" s="9"/>
      <c r="D196" s="20"/>
      <c r="E196" s="975"/>
      <c r="F196" s="986"/>
      <c r="G196" s="960"/>
      <c r="H196" s="960"/>
      <c r="I196" s="961"/>
      <c r="J196" s="962"/>
    </row>
    <row r="197" spans="1:10" s="8" customFormat="1" x14ac:dyDescent="0.2">
      <c r="A197" s="571"/>
      <c r="B197" s="574"/>
      <c r="C197" s="9"/>
      <c r="D197" s="20"/>
      <c r="E197" s="975"/>
      <c r="F197" s="986"/>
      <c r="G197" s="960"/>
      <c r="H197" s="960"/>
      <c r="I197" s="961"/>
      <c r="J197" s="962"/>
    </row>
    <row r="198" spans="1:10" s="8" customFormat="1" x14ac:dyDescent="0.2">
      <c r="A198" s="573"/>
      <c r="B198" s="4"/>
      <c r="C198" s="572"/>
      <c r="D198" s="186"/>
      <c r="E198" s="975"/>
      <c r="F198" s="986"/>
      <c r="G198" s="960"/>
      <c r="H198" s="960"/>
      <c r="I198" s="961"/>
      <c r="J198" s="962"/>
    </row>
    <row r="199" spans="1:10" s="8" customFormat="1" x14ac:dyDescent="0.2">
      <c r="A199" s="571"/>
      <c r="B199" s="4"/>
      <c r="C199" s="572"/>
      <c r="D199" s="186"/>
      <c r="E199" s="975"/>
      <c r="F199" s="986"/>
      <c r="G199" s="960"/>
      <c r="H199" s="960"/>
      <c r="I199" s="961"/>
      <c r="J199" s="962"/>
    </row>
    <row r="200" spans="1:10" s="8" customFormat="1" x14ac:dyDescent="0.2">
      <c r="A200" s="571"/>
      <c r="B200" s="4"/>
      <c r="C200" s="572"/>
      <c r="D200" s="186"/>
      <c r="E200" s="975"/>
      <c r="F200" s="986"/>
      <c r="G200" s="960"/>
      <c r="H200" s="960"/>
      <c r="I200" s="961"/>
      <c r="J200" s="1009"/>
    </row>
    <row r="201" spans="1:10" ht="15.75" thickBot="1" x14ac:dyDescent="0.25">
      <c r="A201" s="575"/>
      <c r="B201" s="576" t="s">
        <v>31</v>
      </c>
      <c r="C201" s="577"/>
      <c r="D201" s="578"/>
      <c r="E201" s="966"/>
      <c r="F201" s="1045"/>
      <c r="G201" s="966"/>
      <c r="H201" s="966"/>
      <c r="I201" s="968"/>
      <c r="J201" s="968">
        <f>SUM(J167:J199)</f>
        <v>88552.98</v>
      </c>
    </row>
    <row r="202" spans="1:10" s="8" customFormat="1" ht="15" thickTop="1" x14ac:dyDescent="0.2">
      <c r="A202" s="565"/>
      <c r="B202" s="566"/>
      <c r="C202" s="9"/>
      <c r="D202" s="20"/>
      <c r="E202" s="975"/>
      <c r="F202" s="986"/>
      <c r="G202" s="960"/>
      <c r="H202" s="960"/>
      <c r="I202" s="961"/>
      <c r="J202" s="983"/>
    </row>
    <row r="203" spans="1:10" s="8" customFormat="1" ht="15" x14ac:dyDescent="0.2">
      <c r="A203" s="565"/>
      <c r="B203" s="567" t="s">
        <v>408</v>
      </c>
      <c r="C203" s="9"/>
      <c r="D203" s="20"/>
      <c r="E203" s="975"/>
      <c r="F203" s="986"/>
      <c r="G203" s="960"/>
      <c r="H203" s="960"/>
      <c r="I203" s="961"/>
      <c r="J203" s="983"/>
    </row>
    <row r="204" spans="1:10" s="8" customFormat="1" x14ac:dyDescent="0.2">
      <c r="A204" s="565"/>
      <c r="B204" s="566"/>
      <c r="C204" s="9"/>
      <c r="D204" s="20"/>
      <c r="E204" s="975"/>
      <c r="F204" s="986"/>
      <c r="G204" s="960"/>
      <c r="H204" s="960"/>
      <c r="I204" s="961"/>
      <c r="J204" s="983"/>
    </row>
    <row r="205" spans="1:10" s="8" customFormat="1" ht="28.5" x14ac:dyDescent="0.2">
      <c r="A205" s="571"/>
      <c r="B205" s="570" t="s">
        <v>409</v>
      </c>
      <c r="C205" s="572"/>
      <c r="D205" s="186"/>
      <c r="E205" s="975"/>
      <c r="F205" s="986"/>
      <c r="G205" s="960"/>
      <c r="H205" s="960"/>
      <c r="I205" s="961"/>
      <c r="J205" s="962"/>
    </row>
    <row r="206" spans="1:10" s="8" customFormat="1" x14ac:dyDescent="0.2">
      <c r="A206" s="571"/>
      <c r="B206" s="4"/>
      <c r="C206" s="572"/>
      <c r="D206" s="186"/>
      <c r="E206" s="975"/>
      <c r="F206" s="986"/>
      <c r="G206" s="960"/>
      <c r="H206" s="960"/>
      <c r="I206" s="961"/>
      <c r="J206" s="962"/>
    </row>
    <row r="207" spans="1:10" s="8" customFormat="1" x14ac:dyDescent="0.2">
      <c r="A207" s="571"/>
      <c r="B207" s="533" t="s">
        <v>412</v>
      </c>
      <c r="C207" s="572"/>
      <c r="D207" s="186"/>
      <c r="E207" s="975"/>
      <c r="F207" s="986"/>
      <c r="G207" s="960"/>
      <c r="H207" s="960"/>
      <c r="I207" s="961"/>
      <c r="J207" s="962"/>
    </row>
    <row r="208" spans="1:10" s="8" customFormat="1" ht="15" x14ac:dyDescent="0.2">
      <c r="A208" s="571"/>
      <c r="B208" s="532"/>
      <c r="C208" s="572"/>
      <c r="D208" s="186"/>
      <c r="E208" s="975"/>
      <c r="F208" s="986"/>
      <c r="G208" s="960"/>
      <c r="H208" s="960"/>
      <c r="I208" s="961"/>
      <c r="J208" s="962"/>
    </row>
    <row r="209" spans="1:11" s="8" customFormat="1" x14ac:dyDescent="0.2">
      <c r="A209" s="573" t="s">
        <v>11</v>
      </c>
      <c r="B209" s="4" t="s">
        <v>386</v>
      </c>
      <c r="C209" s="572">
        <v>11</v>
      </c>
      <c r="D209" s="186" t="s">
        <v>25</v>
      </c>
      <c r="E209" s="960">
        <v>9.91</v>
      </c>
      <c r="F209" s="960">
        <v>0.71</v>
      </c>
      <c r="G209" s="960">
        <v>2.12</v>
      </c>
      <c r="H209" s="960">
        <v>1.42</v>
      </c>
      <c r="I209" s="961">
        <f>E209+F209+G209+H209</f>
        <v>14.16</v>
      </c>
      <c r="J209" s="962">
        <f>I209*C209</f>
        <v>155.76</v>
      </c>
      <c r="K209" s="146"/>
    </row>
    <row r="210" spans="1:11" s="8" customFormat="1" ht="15" x14ac:dyDescent="0.2">
      <c r="A210" s="571"/>
      <c r="B210" s="532"/>
      <c r="C210" s="572"/>
      <c r="D210" s="186"/>
      <c r="E210" s="975"/>
      <c r="F210" s="986"/>
      <c r="G210" s="960"/>
      <c r="H210" s="960"/>
      <c r="I210" s="961"/>
      <c r="J210" s="962"/>
    </row>
    <row r="211" spans="1:11" s="8" customFormat="1" x14ac:dyDescent="0.2">
      <c r="A211" s="573" t="s">
        <v>12</v>
      </c>
      <c r="B211" s="4" t="s">
        <v>387</v>
      </c>
      <c r="C211" s="572">
        <v>3</v>
      </c>
      <c r="D211" s="186" t="s">
        <v>25</v>
      </c>
      <c r="E211" s="960">
        <v>10.63</v>
      </c>
      <c r="F211" s="960">
        <v>0.76</v>
      </c>
      <c r="G211" s="960">
        <v>2.2799999999999998</v>
      </c>
      <c r="H211" s="960">
        <v>1.52</v>
      </c>
      <c r="I211" s="961">
        <f>E211+F211+G211+H211</f>
        <v>15.19</v>
      </c>
      <c r="J211" s="962">
        <f>I211*C211</f>
        <v>45.57</v>
      </c>
      <c r="K211" s="146"/>
    </row>
    <row r="212" spans="1:11" s="8" customFormat="1" x14ac:dyDescent="0.2">
      <c r="A212" s="571"/>
      <c r="B212" s="4"/>
      <c r="C212" s="572"/>
      <c r="D212" s="186"/>
      <c r="E212" s="975"/>
      <c r="F212" s="986"/>
      <c r="G212" s="960"/>
      <c r="H212" s="960"/>
      <c r="I212" s="961"/>
      <c r="J212" s="962"/>
    </row>
    <row r="213" spans="1:11" s="8" customFormat="1" x14ac:dyDescent="0.2">
      <c r="A213" s="573" t="str">
        <f>IF(D213&gt;0,IF(INDEX(A190:A212,MATCH(REPT("z",255),A190:A212))="H","J",IF(INDEX(A190:A212,MATCH(REPT("z",255),A190:A212))="N","P",CHAR(CODE(INDEX(A190:A212,MATCH(REPT("z",255),A190:A212)))+1))),)</f>
        <v>C</v>
      </c>
      <c r="B213" s="4" t="s">
        <v>389</v>
      </c>
      <c r="C213" s="572">
        <v>29</v>
      </c>
      <c r="D213" s="186" t="s">
        <v>25</v>
      </c>
      <c r="E213" s="960">
        <v>15.02</v>
      </c>
      <c r="F213" s="960">
        <v>1.07</v>
      </c>
      <c r="G213" s="960">
        <v>3.22</v>
      </c>
      <c r="H213" s="960">
        <v>2.15</v>
      </c>
      <c r="I213" s="961">
        <f>E213+F213+G213+H213</f>
        <v>21.46</v>
      </c>
      <c r="J213" s="962">
        <f>I213*C213</f>
        <v>622.34</v>
      </c>
      <c r="K213" s="146"/>
    </row>
    <row r="214" spans="1:11" s="8" customFormat="1" x14ac:dyDescent="0.2">
      <c r="A214" s="571"/>
      <c r="B214" s="4"/>
      <c r="C214" s="572"/>
      <c r="D214" s="186"/>
      <c r="E214" s="975"/>
      <c r="F214" s="986"/>
      <c r="G214" s="960"/>
      <c r="H214" s="960"/>
      <c r="I214" s="961"/>
      <c r="J214" s="962"/>
    </row>
    <row r="215" spans="1:11" s="8" customFormat="1" x14ac:dyDescent="0.2">
      <c r="A215" s="573" t="str">
        <f>IF(D215&gt;0,IF(INDEX(A198:A214,MATCH(REPT("z",255),A198:A214))="H","J",IF(INDEX(A198:A214,MATCH(REPT("z",255),A198:A214))="N","P",CHAR(CODE(INDEX(A198:A214,MATCH(REPT("z",255),A198:A214)))+1))),)</f>
        <v>D</v>
      </c>
      <c r="B215" s="4" t="s">
        <v>391</v>
      </c>
      <c r="C215" s="572">
        <v>71</v>
      </c>
      <c r="D215" s="186" t="s">
        <v>25</v>
      </c>
      <c r="E215" s="960">
        <v>30.59</v>
      </c>
      <c r="F215" s="960">
        <v>2.19</v>
      </c>
      <c r="G215" s="960">
        <v>6.56</v>
      </c>
      <c r="H215" s="960">
        <v>4.37</v>
      </c>
      <c r="I215" s="961">
        <f>E215+F215+G215+H215</f>
        <v>43.71</v>
      </c>
      <c r="J215" s="962">
        <f>I215*C215</f>
        <v>3103.41</v>
      </c>
      <c r="K215" s="146"/>
    </row>
    <row r="216" spans="1:11" s="8" customFormat="1" x14ac:dyDescent="0.2">
      <c r="A216" s="571"/>
      <c r="B216" s="4"/>
      <c r="C216" s="572"/>
      <c r="D216" s="186"/>
      <c r="E216" s="975"/>
      <c r="F216" s="986"/>
      <c r="G216" s="960"/>
      <c r="H216" s="960"/>
      <c r="I216" s="961"/>
      <c r="J216" s="962"/>
    </row>
    <row r="217" spans="1:11" s="8" customFormat="1" x14ac:dyDescent="0.2">
      <c r="A217" s="573" t="str">
        <f>IF(D217&gt;0,IF(INDEX(A201:A216,MATCH(REPT("z",255),A201:A216))="H","J",IF(INDEX(A201:A216,MATCH(REPT("z",255),A201:A216))="N","P",CHAR(CODE(INDEX(A201:A216,MATCH(REPT("z",255),A201:A216)))+1))),)</f>
        <v>E</v>
      </c>
      <c r="B217" s="4" t="s">
        <v>392</v>
      </c>
      <c r="C217" s="572">
        <v>154</v>
      </c>
      <c r="D217" s="186" t="s">
        <v>25</v>
      </c>
      <c r="E217" s="960">
        <v>38.85</v>
      </c>
      <c r="F217" s="960">
        <v>2.78</v>
      </c>
      <c r="G217" s="960">
        <v>8.33</v>
      </c>
      <c r="H217" s="960">
        <v>5.55</v>
      </c>
      <c r="I217" s="961">
        <f>E217+F217+G217+H217</f>
        <v>55.51</v>
      </c>
      <c r="J217" s="962">
        <f>I217*C217</f>
        <v>8548.5400000000009</v>
      </c>
      <c r="K217" s="146"/>
    </row>
    <row r="218" spans="1:11" s="8" customFormat="1" x14ac:dyDescent="0.2">
      <c r="A218" s="571"/>
      <c r="B218" s="4"/>
      <c r="C218" s="572"/>
      <c r="D218" s="186"/>
      <c r="E218" s="975"/>
      <c r="F218" s="986"/>
      <c r="G218" s="960"/>
      <c r="H218" s="960"/>
      <c r="I218" s="961"/>
      <c r="J218" s="962"/>
    </row>
    <row r="219" spans="1:11" s="8" customFormat="1" x14ac:dyDescent="0.2">
      <c r="A219" s="573" t="str">
        <f>IF(D219&gt;0,IF(INDEX(A203:A218,MATCH(REPT("z",255),A203:A218))="H","J",IF(INDEX(A203:A218,MATCH(REPT("z",255),A203:A218))="N","P",CHAR(CODE(INDEX(A203:A218,MATCH(REPT("z",255),A203:A218)))+1))),)</f>
        <v>F</v>
      </c>
      <c r="B219" s="4" t="s">
        <v>393</v>
      </c>
      <c r="C219" s="572">
        <v>32</v>
      </c>
      <c r="D219" s="186" t="s">
        <v>25</v>
      </c>
      <c r="E219" s="960">
        <v>72.569999999999993</v>
      </c>
      <c r="F219" s="960">
        <v>5.18</v>
      </c>
      <c r="G219" s="960">
        <v>15.55</v>
      </c>
      <c r="H219" s="960">
        <v>10.37</v>
      </c>
      <c r="I219" s="961">
        <f>E219+F219+G219+H219</f>
        <v>103.67</v>
      </c>
      <c r="J219" s="962">
        <f>I219*C219</f>
        <v>3317.44</v>
      </c>
      <c r="K219" s="146"/>
    </row>
    <row r="220" spans="1:11" s="8" customFormat="1" x14ac:dyDescent="0.2">
      <c r="A220" s="571"/>
      <c r="B220" s="574"/>
      <c r="C220" s="572"/>
      <c r="D220" s="186"/>
      <c r="E220" s="975"/>
      <c r="F220" s="986"/>
      <c r="G220" s="960"/>
      <c r="H220" s="960"/>
      <c r="I220" s="961"/>
      <c r="J220" s="962"/>
    </row>
    <row r="221" spans="1:11" s="8" customFormat="1" x14ac:dyDescent="0.2">
      <c r="A221" s="573" t="str">
        <f>IF(D221&gt;0,IF(INDEX(A205:A220,MATCH(REPT("z",255),A205:A220))="H","J",IF(INDEX(A205:A220,MATCH(REPT("z",255),A205:A220))="N","P",CHAR(CODE(INDEX(A205:A220,MATCH(REPT("z",255),A205:A220)))+1))),)</f>
        <v>G</v>
      </c>
      <c r="B221" s="4" t="s">
        <v>394</v>
      </c>
      <c r="C221" s="572">
        <v>9</v>
      </c>
      <c r="D221" s="186" t="s">
        <v>25</v>
      </c>
      <c r="E221" s="960">
        <v>72.569999999999993</v>
      </c>
      <c r="F221" s="960">
        <v>5.18</v>
      </c>
      <c r="G221" s="960">
        <v>15.55</v>
      </c>
      <c r="H221" s="960">
        <v>10.37</v>
      </c>
      <c r="I221" s="961">
        <f>E221+F221+G221+H221</f>
        <v>103.67</v>
      </c>
      <c r="J221" s="962">
        <f>I221*C221</f>
        <v>933.03</v>
      </c>
      <c r="K221" s="146"/>
    </row>
    <row r="222" spans="1:11" s="8" customFormat="1" x14ac:dyDescent="0.2">
      <c r="A222" s="565"/>
      <c r="B222" s="566"/>
      <c r="C222" s="9"/>
      <c r="D222" s="20"/>
      <c r="E222" s="975"/>
      <c r="F222" s="986"/>
      <c r="G222" s="960"/>
      <c r="H222" s="960"/>
      <c r="I222" s="961"/>
      <c r="J222" s="983"/>
    </row>
    <row r="223" spans="1:11" s="8" customFormat="1" x14ac:dyDescent="0.2">
      <c r="A223" s="565"/>
      <c r="B223" s="566"/>
      <c r="C223" s="9"/>
      <c r="D223" s="20"/>
      <c r="E223" s="975"/>
      <c r="F223" s="986"/>
      <c r="G223" s="960"/>
      <c r="H223" s="960"/>
      <c r="I223" s="961"/>
      <c r="J223" s="983"/>
    </row>
    <row r="224" spans="1:11" s="8" customFormat="1" x14ac:dyDescent="0.2">
      <c r="A224" s="565"/>
      <c r="B224" s="566"/>
      <c r="C224" s="9"/>
      <c r="D224" s="20"/>
      <c r="E224" s="975"/>
      <c r="F224" s="986"/>
      <c r="G224" s="960"/>
      <c r="H224" s="960"/>
      <c r="I224" s="961"/>
      <c r="J224" s="983"/>
    </row>
    <row r="225" spans="1:10" s="8" customFormat="1" x14ac:dyDescent="0.2">
      <c r="A225" s="565"/>
      <c r="B225" s="566"/>
      <c r="C225" s="9"/>
      <c r="D225" s="20"/>
      <c r="E225" s="975"/>
      <c r="F225" s="986"/>
      <c r="G225" s="960"/>
      <c r="H225" s="960"/>
      <c r="I225" s="961"/>
      <c r="J225" s="983"/>
    </row>
    <row r="226" spans="1:10" s="8" customFormat="1" x14ac:dyDescent="0.2">
      <c r="A226" s="565"/>
      <c r="B226" s="566"/>
      <c r="C226" s="9"/>
      <c r="D226" s="20"/>
      <c r="E226" s="975"/>
      <c r="F226" s="986"/>
      <c r="G226" s="960"/>
      <c r="H226" s="960"/>
      <c r="I226" s="961"/>
      <c r="J226" s="983"/>
    </row>
    <row r="227" spans="1:10" s="8" customFormat="1" x14ac:dyDescent="0.2">
      <c r="A227" s="565"/>
      <c r="B227" s="566"/>
      <c r="C227" s="9"/>
      <c r="D227" s="20"/>
      <c r="E227" s="975"/>
      <c r="F227" s="986"/>
      <c r="G227" s="960"/>
      <c r="H227" s="960"/>
      <c r="I227" s="961"/>
      <c r="J227" s="983"/>
    </row>
    <row r="228" spans="1:10" s="8" customFormat="1" x14ac:dyDescent="0.2">
      <c r="A228" s="565"/>
      <c r="B228" s="566"/>
      <c r="C228" s="9"/>
      <c r="D228" s="20"/>
      <c r="E228" s="975"/>
      <c r="F228" s="986"/>
      <c r="G228" s="960"/>
      <c r="H228" s="960"/>
      <c r="I228" s="961"/>
      <c r="J228" s="983"/>
    </row>
    <row r="229" spans="1:10" s="8" customFormat="1" x14ac:dyDescent="0.2">
      <c r="A229" s="565"/>
      <c r="B229" s="566"/>
      <c r="C229" s="9"/>
      <c r="D229" s="20"/>
      <c r="E229" s="975"/>
      <c r="F229" s="986"/>
      <c r="G229" s="960"/>
      <c r="H229" s="960"/>
      <c r="I229" s="961"/>
      <c r="J229" s="983"/>
    </row>
    <row r="230" spans="1:10" s="8" customFormat="1" x14ac:dyDescent="0.2">
      <c r="A230" s="565"/>
      <c r="B230" s="566"/>
      <c r="C230" s="9"/>
      <c r="D230" s="20"/>
      <c r="E230" s="975"/>
      <c r="F230" s="986"/>
      <c r="G230" s="960"/>
      <c r="H230" s="960"/>
      <c r="I230" s="961"/>
      <c r="J230" s="983"/>
    </row>
    <row r="231" spans="1:10" s="8" customFormat="1" x14ac:dyDescent="0.2">
      <c r="A231" s="565"/>
      <c r="B231" s="566"/>
      <c r="C231" s="9"/>
      <c r="D231" s="20"/>
      <c r="E231" s="975"/>
      <c r="F231" s="986"/>
      <c r="G231" s="960"/>
      <c r="H231" s="960"/>
      <c r="I231" s="961"/>
      <c r="J231" s="983"/>
    </row>
    <row r="232" spans="1:10" s="8" customFormat="1" x14ac:dyDescent="0.2">
      <c r="A232" s="565"/>
      <c r="B232" s="566"/>
      <c r="C232" s="9"/>
      <c r="D232" s="20"/>
      <c r="E232" s="975"/>
      <c r="F232" s="986"/>
      <c r="G232" s="960"/>
      <c r="H232" s="960"/>
      <c r="I232" s="961"/>
      <c r="J232" s="983"/>
    </row>
    <row r="233" spans="1:10" s="8" customFormat="1" x14ac:dyDescent="0.2">
      <c r="A233" s="565"/>
      <c r="B233" s="566"/>
      <c r="C233" s="9"/>
      <c r="D233" s="20"/>
      <c r="E233" s="975"/>
      <c r="F233" s="986"/>
      <c r="G233" s="960"/>
      <c r="H233" s="960"/>
      <c r="I233" s="961"/>
      <c r="J233" s="983"/>
    </row>
    <row r="234" spans="1:10" s="8" customFormat="1" x14ac:dyDescent="0.2">
      <c r="A234" s="565"/>
      <c r="B234" s="566"/>
      <c r="C234" s="9"/>
      <c r="D234" s="20"/>
      <c r="E234" s="975"/>
      <c r="F234" s="986"/>
      <c r="G234" s="960"/>
      <c r="H234" s="960"/>
      <c r="I234" s="961"/>
      <c r="J234" s="983"/>
    </row>
    <row r="235" spans="1:10" s="8" customFormat="1" x14ac:dyDescent="0.2">
      <c r="A235" s="565"/>
      <c r="B235" s="566"/>
      <c r="C235" s="9"/>
      <c r="D235" s="20"/>
      <c r="E235" s="975"/>
      <c r="F235" s="986"/>
      <c r="G235" s="960"/>
      <c r="H235" s="960"/>
      <c r="I235" s="961"/>
      <c r="J235" s="983"/>
    </row>
    <row r="236" spans="1:10" s="8" customFormat="1" x14ac:dyDescent="0.2">
      <c r="A236" s="565"/>
      <c r="B236" s="566"/>
      <c r="C236" s="9"/>
      <c r="D236" s="20"/>
      <c r="E236" s="975"/>
      <c r="F236" s="986"/>
      <c r="G236" s="960"/>
      <c r="H236" s="960"/>
      <c r="I236" s="961"/>
      <c r="J236" s="983"/>
    </row>
    <row r="237" spans="1:10" s="8" customFormat="1" x14ac:dyDescent="0.2">
      <c r="A237" s="565"/>
      <c r="B237" s="566"/>
      <c r="C237" s="9"/>
      <c r="D237" s="20"/>
      <c r="E237" s="975"/>
      <c r="F237" s="986"/>
      <c r="G237" s="960"/>
      <c r="H237" s="960"/>
      <c r="I237" s="961"/>
      <c r="J237" s="983"/>
    </row>
    <row r="238" spans="1:10" s="8" customFormat="1" x14ac:dyDescent="0.2">
      <c r="A238" s="565"/>
      <c r="B238" s="566"/>
      <c r="C238" s="9"/>
      <c r="D238" s="20"/>
      <c r="E238" s="975"/>
      <c r="F238" s="986"/>
      <c r="G238" s="960"/>
      <c r="H238" s="960"/>
      <c r="I238" s="961"/>
      <c r="J238" s="983"/>
    </row>
    <row r="239" spans="1:10" s="8" customFormat="1" x14ac:dyDescent="0.2">
      <c r="A239" s="565"/>
      <c r="B239" s="566"/>
      <c r="C239" s="9"/>
      <c r="D239" s="20"/>
      <c r="E239" s="975"/>
      <c r="F239" s="986"/>
      <c r="G239" s="960"/>
      <c r="H239" s="960"/>
      <c r="I239" s="961"/>
      <c r="J239" s="983"/>
    </row>
    <row r="240" spans="1:10" ht="15.75" thickBot="1" x14ac:dyDescent="0.25">
      <c r="A240" s="575"/>
      <c r="B240" s="576" t="s">
        <v>31</v>
      </c>
      <c r="C240" s="577"/>
      <c r="D240" s="578"/>
      <c r="E240" s="966"/>
      <c r="F240" s="1045"/>
      <c r="G240" s="966"/>
      <c r="H240" s="966"/>
      <c r="I240" s="968"/>
      <c r="J240" s="968">
        <f>SUM(J205:J235)</f>
        <v>16726.09</v>
      </c>
    </row>
    <row r="241" spans="1:11" s="8" customFormat="1" ht="15" thickTop="1" x14ac:dyDescent="0.2">
      <c r="A241" s="565"/>
      <c r="B241" s="566"/>
      <c r="C241" s="9"/>
      <c r="D241" s="20"/>
      <c r="E241" s="975"/>
      <c r="F241" s="986"/>
      <c r="G241" s="960"/>
      <c r="H241" s="960"/>
      <c r="I241" s="961"/>
      <c r="J241" s="983"/>
    </row>
    <row r="242" spans="1:11" s="8" customFormat="1" ht="15" x14ac:dyDescent="0.2">
      <c r="A242" s="565"/>
      <c r="B242" s="567" t="s">
        <v>413</v>
      </c>
      <c r="C242" s="9"/>
      <c r="D242" s="20"/>
      <c r="E242" s="975"/>
      <c r="F242" s="986"/>
      <c r="G242" s="960"/>
      <c r="H242" s="960"/>
      <c r="I242" s="961"/>
      <c r="J242" s="983"/>
    </row>
    <row r="243" spans="1:11" s="8" customFormat="1" x14ac:dyDescent="0.2">
      <c r="A243" s="565"/>
      <c r="B243" s="566"/>
      <c r="C243" s="9"/>
      <c r="D243" s="20"/>
      <c r="E243" s="975"/>
      <c r="F243" s="986"/>
      <c r="G243" s="960"/>
      <c r="H243" s="960"/>
      <c r="I243" s="961"/>
      <c r="J243" s="983"/>
    </row>
    <row r="244" spans="1:11" s="8" customFormat="1" ht="28.5" x14ac:dyDescent="0.2">
      <c r="A244" s="565"/>
      <c r="B244" s="585" t="s">
        <v>414</v>
      </c>
      <c r="C244" s="572"/>
      <c r="D244" s="572"/>
      <c r="E244" s="975"/>
      <c r="F244" s="986"/>
      <c r="G244" s="960"/>
      <c r="H244" s="960"/>
      <c r="I244" s="961"/>
      <c r="J244" s="983"/>
    </row>
    <row r="245" spans="1:11" s="8" customFormat="1" x14ac:dyDescent="0.2">
      <c r="A245" s="565"/>
      <c r="B245" s="4"/>
      <c r="C245" s="572"/>
      <c r="D245" s="572"/>
      <c r="E245" s="975"/>
      <c r="F245" s="986"/>
      <c r="G245" s="960"/>
      <c r="H245" s="960"/>
      <c r="I245" s="961"/>
      <c r="J245" s="983"/>
    </row>
    <row r="246" spans="1:11" s="8" customFormat="1" x14ac:dyDescent="0.2">
      <c r="A246" s="565"/>
      <c r="B246" s="585" t="s">
        <v>415</v>
      </c>
      <c r="C246" s="572"/>
      <c r="D246" s="572"/>
      <c r="E246" s="975"/>
      <c r="F246" s="986"/>
      <c r="G246" s="960"/>
      <c r="H246" s="960"/>
      <c r="I246" s="961"/>
      <c r="J246" s="983"/>
    </row>
    <row r="247" spans="1:11" s="8" customFormat="1" x14ac:dyDescent="0.2">
      <c r="A247" s="565"/>
      <c r="B247" s="4"/>
      <c r="C247" s="572"/>
      <c r="D247" s="572"/>
      <c r="E247" s="975"/>
      <c r="F247" s="986"/>
      <c r="G247" s="960"/>
      <c r="H247" s="960"/>
      <c r="I247" s="961"/>
      <c r="J247" s="983"/>
    </row>
    <row r="248" spans="1:11" s="8" customFormat="1" x14ac:dyDescent="0.2">
      <c r="A248" s="571" t="s">
        <v>11</v>
      </c>
      <c r="B248" s="4" t="s">
        <v>386</v>
      </c>
      <c r="C248" s="572">
        <v>1</v>
      </c>
      <c r="D248" s="572" t="s">
        <v>46</v>
      </c>
      <c r="E248" s="960">
        <v>49.2</v>
      </c>
      <c r="F248" s="960">
        <v>3.51</v>
      </c>
      <c r="G248" s="960">
        <v>10.54</v>
      </c>
      <c r="H248" s="960">
        <v>7.03</v>
      </c>
      <c r="I248" s="961">
        <f>E248+F248+G248+H248</f>
        <v>70.28</v>
      </c>
      <c r="J248" s="962">
        <f>I248*C248</f>
        <v>70.28</v>
      </c>
      <c r="K248" s="146"/>
    </row>
    <row r="249" spans="1:11" s="592" customFormat="1" x14ac:dyDescent="0.2">
      <c r="A249" s="589"/>
      <c r="B249" s="590"/>
      <c r="C249" s="591"/>
      <c r="D249" s="572"/>
      <c r="E249" s="1055"/>
      <c r="F249" s="1056"/>
      <c r="G249" s="1057"/>
      <c r="H249" s="1057"/>
      <c r="I249" s="1058"/>
      <c r="J249" s="1059"/>
    </row>
    <row r="250" spans="1:11" s="8" customFormat="1" x14ac:dyDescent="0.2">
      <c r="A250" s="573" t="str">
        <f>IF(D250&gt;0,IF(INDEX(A227:A249,MATCH(REPT("z",255),A227:A249))="H","J",IF(INDEX(A227:A249,MATCH(REPT("z",255),A227:A249))="N","P",CHAR(CODE(INDEX(A227:A249,MATCH(REPT("z",255),A227:A249)))+1))),)</f>
        <v>B</v>
      </c>
      <c r="B250" s="4" t="s">
        <v>387</v>
      </c>
      <c r="C250" s="572">
        <v>3</v>
      </c>
      <c r="D250" s="572" t="s">
        <v>46</v>
      </c>
      <c r="E250" s="960">
        <v>73.319999999999993</v>
      </c>
      <c r="F250" s="960">
        <v>5.24</v>
      </c>
      <c r="G250" s="960">
        <v>15.71</v>
      </c>
      <c r="H250" s="960">
        <v>10.47</v>
      </c>
      <c r="I250" s="961">
        <f>E250+F250+G250+H250</f>
        <v>104.74</v>
      </c>
      <c r="J250" s="962">
        <f>I250*C250</f>
        <v>314.22000000000003</v>
      </c>
      <c r="K250" s="146"/>
    </row>
    <row r="251" spans="1:11" s="592" customFormat="1" x14ac:dyDescent="0.2">
      <c r="A251" s="589"/>
      <c r="B251" s="590"/>
      <c r="C251" s="591"/>
      <c r="D251" s="572"/>
      <c r="E251" s="1055"/>
      <c r="F251" s="1056"/>
      <c r="G251" s="1057"/>
      <c r="H251" s="1057"/>
      <c r="I251" s="1058"/>
      <c r="J251" s="1059"/>
    </row>
    <row r="252" spans="1:11" s="8" customFormat="1" x14ac:dyDescent="0.2">
      <c r="A252" s="573" t="str">
        <f>IF(D252&gt;0,IF(INDEX(A235:A251,MATCH(REPT("z",255),A235:A251))="H","J",IF(INDEX(A235:A251,MATCH(REPT("z",255),A235:A251))="N","P",CHAR(CODE(INDEX(A235:A251,MATCH(REPT("z",255),A235:A251)))+1))),)</f>
        <v>C</v>
      </c>
      <c r="B252" s="4" t="s">
        <v>390</v>
      </c>
      <c r="C252" s="572">
        <v>5</v>
      </c>
      <c r="D252" s="572" t="s">
        <v>46</v>
      </c>
      <c r="E252" s="960">
        <v>227.5</v>
      </c>
      <c r="F252" s="960">
        <v>16.25</v>
      </c>
      <c r="G252" s="960">
        <v>48.75</v>
      </c>
      <c r="H252" s="960">
        <v>32.5</v>
      </c>
      <c r="I252" s="961">
        <f>E252+F252+G252+H252</f>
        <v>325</v>
      </c>
      <c r="J252" s="962">
        <f>I252*C252</f>
        <v>1625</v>
      </c>
      <c r="K252" s="146"/>
    </row>
    <row r="253" spans="1:11" s="592" customFormat="1" x14ac:dyDescent="0.2">
      <c r="A253" s="589"/>
      <c r="B253" s="590"/>
      <c r="C253" s="591"/>
      <c r="D253" s="572"/>
      <c r="E253" s="1055"/>
      <c r="F253" s="1056"/>
      <c r="G253" s="1057"/>
      <c r="H253" s="1057"/>
      <c r="I253" s="1058"/>
      <c r="J253" s="1059"/>
    </row>
    <row r="254" spans="1:11" s="8" customFormat="1" x14ac:dyDescent="0.2">
      <c r="A254" s="573" t="str">
        <f>IF(D254&gt;0,IF(INDEX(A238:A253,MATCH(REPT("z",255),A238:A253))="H","J",IF(INDEX(A238:A253,MATCH(REPT("z",255),A238:A253))="N","P",CHAR(CODE(INDEX(A238:A253,MATCH(REPT("z",255),A238:A253)))+1))),)</f>
        <v>D</v>
      </c>
      <c r="B254" s="4" t="s">
        <v>391</v>
      </c>
      <c r="C254" s="572">
        <v>3</v>
      </c>
      <c r="D254" s="572" t="s">
        <v>46</v>
      </c>
      <c r="E254" s="960">
        <v>214.77</v>
      </c>
      <c r="F254" s="960">
        <v>15.34</v>
      </c>
      <c r="G254" s="960">
        <v>46.02</v>
      </c>
      <c r="H254" s="960">
        <v>30.68</v>
      </c>
      <c r="I254" s="961">
        <f>E254+F254+G254+H254</f>
        <v>306.81</v>
      </c>
      <c r="J254" s="962">
        <f>I254*C254</f>
        <v>920.43</v>
      </c>
      <c r="K254" s="146"/>
    </row>
    <row r="255" spans="1:11" s="592" customFormat="1" x14ac:dyDescent="0.2">
      <c r="A255" s="589"/>
      <c r="B255" s="590"/>
      <c r="C255" s="591"/>
      <c r="D255" s="572"/>
      <c r="E255" s="1055"/>
      <c r="F255" s="1056"/>
      <c r="G255" s="1057"/>
      <c r="H255" s="1057"/>
      <c r="I255" s="1058"/>
      <c r="J255" s="1059"/>
    </row>
    <row r="256" spans="1:11" s="8" customFormat="1" x14ac:dyDescent="0.2">
      <c r="A256" s="573" t="str">
        <f>IF(D256&gt;0,IF(INDEX(A240:A255,MATCH(REPT("z",255),A240:A255))="H","J",IF(INDEX(A240:A255,MATCH(REPT("z",255),A240:A255))="N","P",CHAR(CODE(INDEX(A240:A255,MATCH(REPT("z",255),A240:A255)))+1))),)</f>
        <v>E</v>
      </c>
      <c r="B256" s="4" t="s">
        <v>392</v>
      </c>
      <c r="C256" s="572">
        <v>1</v>
      </c>
      <c r="D256" s="572" t="s">
        <v>46</v>
      </c>
      <c r="E256" s="960">
        <v>365.65</v>
      </c>
      <c r="F256" s="960">
        <v>26.12</v>
      </c>
      <c r="G256" s="960">
        <v>78.349999999999994</v>
      </c>
      <c r="H256" s="960">
        <v>52.24</v>
      </c>
      <c r="I256" s="961">
        <f>E256+F256+G256+H256</f>
        <v>522.36</v>
      </c>
      <c r="J256" s="962">
        <f>I256*C256</f>
        <v>522.36</v>
      </c>
      <c r="K256" s="146"/>
    </row>
    <row r="257" spans="1:11" s="592" customFormat="1" x14ac:dyDescent="0.2">
      <c r="A257" s="589"/>
      <c r="B257" s="590"/>
      <c r="C257" s="591"/>
      <c r="D257" s="572"/>
      <c r="E257" s="1055"/>
      <c r="F257" s="1056"/>
      <c r="G257" s="1057"/>
      <c r="H257" s="1057"/>
      <c r="I257" s="1058"/>
      <c r="J257" s="1059"/>
    </row>
    <row r="258" spans="1:11" s="8" customFormat="1" x14ac:dyDescent="0.2">
      <c r="A258" s="573" t="str">
        <f>IF(D258&gt;0,IF(INDEX(A242:A257,MATCH(REPT("z",255),A242:A257))="H","J",IF(INDEX(A242:A257,MATCH(REPT("z",255),A242:A257))="N","P",CHAR(CODE(INDEX(A242:A257,MATCH(REPT("z",255),A242:A257)))+1))),)</f>
        <v>F</v>
      </c>
      <c r="B258" s="4" t="s">
        <v>402</v>
      </c>
      <c r="C258" s="572">
        <v>2</v>
      </c>
      <c r="D258" s="572" t="s">
        <v>46</v>
      </c>
      <c r="E258" s="960">
        <v>365.65</v>
      </c>
      <c r="F258" s="960">
        <v>26.12</v>
      </c>
      <c r="G258" s="960">
        <v>78.349999999999994</v>
      </c>
      <c r="H258" s="960">
        <v>52.24</v>
      </c>
      <c r="I258" s="961">
        <f>E258+F258+G258+H258</f>
        <v>522.36</v>
      </c>
      <c r="J258" s="962">
        <f>I258*C258</f>
        <v>1044.72</v>
      </c>
      <c r="K258" s="146"/>
    </row>
    <row r="259" spans="1:11" s="592" customFormat="1" x14ac:dyDescent="0.2">
      <c r="A259" s="589"/>
      <c r="B259" s="593"/>
      <c r="C259" s="591"/>
      <c r="D259" s="572"/>
      <c r="E259" s="1055"/>
      <c r="F259" s="1056"/>
      <c r="G259" s="1057"/>
      <c r="H259" s="1057"/>
      <c r="I259" s="1058"/>
      <c r="J259" s="1059"/>
    </row>
    <row r="260" spans="1:11" s="8" customFormat="1" x14ac:dyDescent="0.2">
      <c r="A260" s="573" t="str">
        <f>IF(D260&gt;0,IF(INDEX(A244:A259,MATCH(REPT("z",255),A244:A259))="H","J",IF(INDEX(A244:A259,MATCH(REPT("z",255),A244:A259))="N","P",CHAR(CODE(INDEX(A244:A259,MATCH(REPT("z",255),A244:A259)))+1))),)</f>
        <v>G</v>
      </c>
      <c r="B260" s="4" t="s">
        <v>393</v>
      </c>
      <c r="C260" s="572">
        <v>5</v>
      </c>
      <c r="D260" s="572" t="s">
        <v>46</v>
      </c>
      <c r="E260" s="960">
        <v>444</v>
      </c>
      <c r="F260" s="960">
        <v>31.71</v>
      </c>
      <c r="G260" s="960">
        <v>95.14</v>
      </c>
      <c r="H260" s="960">
        <v>63.43</v>
      </c>
      <c r="I260" s="961">
        <f>E260+F260+G260+H260</f>
        <v>634.28</v>
      </c>
      <c r="J260" s="962">
        <f>I260*C260</f>
        <v>3171.4</v>
      </c>
      <c r="K260" s="146"/>
    </row>
    <row r="261" spans="1:11" s="592" customFormat="1" x14ac:dyDescent="0.2">
      <c r="A261" s="589"/>
      <c r="B261" s="593"/>
      <c r="C261" s="591"/>
      <c r="D261" s="572"/>
      <c r="E261" s="1055"/>
      <c r="F261" s="1056"/>
      <c r="G261" s="1057"/>
      <c r="H261" s="1057"/>
      <c r="I261" s="1058"/>
      <c r="J261" s="1059"/>
    </row>
    <row r="262" spans="1:11" s="8" customFormat="1" x14ac:dyDescent="0.2">
      <c r="A262" s="573" t="str">
        <f>IF(D262&gt;0,IF(INDEX(A248:A261,MATCH(REPT("z",255),A248:A261))="H","J",IF(INDEX(A248:A261,MATCH(REPT("z",255),A248:A261))="N","P",CHAR(CODE(INDEX(A248:A261,MATCH(REPT("z",255),A248:A261)))+1))),)</f>
        <v>H</v>
      </c>
      <c r="B262" s="4" t="s">
        <v>394</v>
      </c>
      <c r="C262" s="572">
        <v>1</v>
      </c>
      <c r="D262" s="572" t="s">
        <v>46</v>
      </c>
      <c r="E262" s="960">
        <v>444</v>
      </c>
      <c r="F262" s="960">
        <v>31.71</v>
      </c>
      <c r="G262" s="960">
        <v>95.14</v>
      </c>
      <c r="H262" s="960">
        <v>63.43</v>
      </c>
      <c r="I262" s="961">
        <f>E262+F262+G262+H262</f>
        <v>634.28</v>
      </c>
      <c r="J262" s="962">
        <f>I262*C262</f>
        <v>634.28</v>
      </c>
      <c r="K262" s="146"/>
    </row>
    <row r="263" spans="1:11" s="592" customFormat="1" x14ac:dyDescent="0.2">
      <c r="A263" s="589"/>
      <c r="B263" s="593"/>
      <c r="C263" s="591"/>
      <c r="D263" s="572"/>
      <c r="E263" s="1055"/>
      <c r="F263" s="1056"/>
      <c r="G263" s="1057"/>
      <c r="H263" s="1057"/>
      <c r="I263" s="1058"/>
      <c r="J263" s="1059"/>
    </row>
    <row r="264" spans="1:11" s="592" customFormat="1" x14ac:dyDescent="0.2">
      <c r="A264" s="573" t="str">
        <f>IF(D264&gt;0,IF(INDEX(A250:A263,MATCH(REPT("z",255),A250:A263))="H","J",IF(INDEX(A250:A263,MATCH(REPT("z",255),A250:A263))="N","P",CHAR(CODE(INDEX(A250:A263,MATCH(REPT("z",255),A250:A263)))+1))),)</f>
        <v>J</v>
      </c>
      <c r="B264" s="4" t="s">
        <v>400</v>
      </c>
      <c r="C264" s="572">
        <v>2</v>
      </c>
      <c r="D264" s="572" t="s">
        <v>46</v>
      </c>
      <c r="E264" s="960">
        <v>1587.26</v>
      </c>
      <c r="F264" s="960">
        <v>113.38</v>
      </c>
      <c r="G264" s="960">
        <v>340.13</v>
      </c>
      <c r="H264" s="960">
        <v>226.75</v>
      </c>
      <c r="I264" s="961">
        <f>E264+F264+G264+H264</f>
        <v>2267.52</v>
      </c>
      <c r="J264" s="962">
        <f>I264*C264</f>
        <v>4535.04</v>
      </c>
      <c r="K264" s="146"/>
    </row>
    <row r="265" spans="1:11" s="592" customFormat="1" x14ac:dyDescent="0.2">
      <c r="A265" s="589"/>
      <c r="B265" s="593"/>
      <c r="C265" s="591"/>
      <c r="D265" s="572"/>
      <c r="E265" s="1055"/>
      <c r="F265" s="1056"/>
      <c r="G265" s="1057"/>
      <c r="H265" s="1057"/>
      <c r="I265" s="1058"/>
      <c r="J265" s="1059"/>
    </row>
    <row r="266" spans="1:11" s="592" customFormat="1" x14ac:dyDescent="0.2">
      <c r="A266" s="589"/>
      <c r="B266" s="585" t="s">
        <v>1161</v>
      </c>
      <c r="C266" s="591"/>
      <c r="D266" s="572"/>
      <c r="E266" s="1055"/>
      <c r="F266" s="1056"/>
      <c r="G266" s="1057"/>
      <c r="H266" s="1057"/>
      <c r="I266" s="1058"/>
      <c r="J266" s="1059"/>
    </row>
    <row r="267" spans="1:11" s="592" customFormat="1" x14ac:dyDescent="0.2">
      <c r="A267" s="589"/>
      <c r="B267" s="593"/>
      <c r="C267" s="591"/>
      <c r="D267" s="572"/>
      <c r="E267" s="1055"/>
      <c r="F267" s="1056"/>
      <c r="G267" s="1057"/>
      <c r="H267" s="1057"/>
      <c r="I267" s="1058"/>
      <c r="J267" s="1059"/>
    </row>
    <row r="268" spans="1:11" s="8" customFormat="1" x14ac:dyDescent="0.2">
      <c r="A268" s="573" t="s">
        <v>52</v>
      </c>
      <c r="B268" s="4" t="s">
        <v>387</v>
      </c>
      <c r="C268" s="572">
        <v>1</v>
      </c>
      <c r="D268" s="572" t="s">
        <v>46</v>
      </c>
      <c r="E268" s="960">
        <v>101.09</v>
      </c>
      <c r="F268" s="960">
        <v>7.22</v>
      </c>
      <c r="G268" s="960">
        <v>21.66</v>
      </c>
      <c r="H268" s="960">
        <v>14.44</v>
      </c>
      <c r="I268" s="961">
        <f>E268+F268+G268+H268</f>
        <v>144.41</v>
      </c>
      <c r="J268" s="962">
        <f>I268*C268</f>
        <v>144.41</v>
      </c>
      <c r="K268" s="146"/>
    </row>
    <row r="269" spans="1:11" s="8" customFormat="1" x14ac:dyDescent="0.2">
      <c r="A269" s="571"/>
      <c r="B269" s="585"/>
      <c r="C269" s="572"/>
      <c r="D269" s="572"/>
      <c r="E269" s="1055"/>
      <c r="F269" s="986"/>
      <c r="G269" s="960"/>
      <c r="H269" s="960"/>
      <c r="I269" s="961"/>
      <c r="J269" s="962"/>
    </row>
    <row r="270" spans="1:11" s="8" customFormat="1" x14ac:dyDescent="0.2">
      <c r="A270" s="571"/>
      <c r="B270" s="585"/>
      <c r="C270" s="572"/>
      <c r="D270" s="572"/>
      <c r="E270" s="1055"/>
      <c r="F270" s="986"/>
      <c r="G270" s="960"/>
      <c r="H270" s="960"/>
      <c r="I270" s="961"/>
      <c r="J270" s="962"/>
    </row>
    <row r="271" spans="1:11" s="8" customFormat="1" x14ac:dyDescent="0.2">
      <c r="A271" s="571"/>
      <c r="B271" s="585"/>
      <c r="C271" s="572"/>
      <c r="D271" s="572"/>
      <c r="E271" s="1055"/>
      <c r="F271" s="986"/>
      <c r="G271" s="960"/>
      <c r="H271" s="960"/>
      <c r="I271" s="961"/>
      <c r="J271" s="962"/>
    </row>
    <row r="272" spans="1:11" s="8" customFormat="1" x14ac:dyDescent="0.2">
      <c r="A272" s="571"/>
      <c r="B272" s="585"/>
      <c r="C272" s="572"/>
      <c r="D272" s="572"/>
      <c r="E272" s="1055"/>
      <c r="F272" s="986"/>
      <c r="G272" s="960"/>
      <c r="H272" s="960"/>
      <c r="I272" s="961"/>
      <c r="J272" s="962"/>
    </row>
    <row r="273" spans="1:11" s="8" customFormat="1" x14ac:dyDescent="0.2">
      <c r="A273" s="573"/>
      <c r="B273" s="4"/>
      <c r="C273" s="572"/>
      <c r="D273" s="572"/>
      <c r="E273" s="1055"/>
      <c r="F273" s="986"/>
      <c r="G273" s="960"/>
      <c r="H273" s="960"/>
      <c r="I273" s="961"/>
      <c r="J273" s="962"/>
    </row>
    <row r="274" spans="1:11" s="592" customFormat="1" x14ac:dyDescent="0.2">
      <c r="A274" s="589"/>
      <c r="B274" s="593"/>
      <c r="C274" s="591"/>
      <c r="D274" s="591"/>
      <c r="E274" s="1055"/>
      <c r="F274" s="1056"/>
      <c r="G274" s="1057"/>
      <c r="H274" s="1057"/>
      <c r="I274" s="1058"/>
      <c r="J274" s="1059"/>
    </row>
    <row r="275" spans="1:11" s="592" customFormat="1" x14ac:dyDescent="0.2">
      <c r="A275" s="589"/>
      <c r="B275" s="590"/>
      <c r="C275" s="591"/>
      <c r="D275" s="591"/>
      <c r="E275" s="1055"/>
      <c r="F275" s="1056"/>
      <c r="G275" s="1057"/>
      <c r="H275" s="1057"/>
      <c r="I275" s="1058"/>
      <c r="J275" s="1059"/>
    </row>
    <row r="276" spans="1:11" s="8" customFormat="1" x14ac:dyDescent="0.2">
      <c r="A276" s="573"/>
      <c r="B276" s="4"/>
      <c r="C276" s="572"/>
      <c r="D276" s="572"/>
      <c r="E276" s="975"/>
      <c r="F276" s="986"/>
      <c r="G276" s="960"/>
      <c r="H276" s="960"/>
      <c r="I276" s="961"/>
      <c r="J276" s="962"/>
    </row>
    <row r="277" spans="1:11" s="8" customFormat="1" x14ac:dyDescent="0.2">
      <c r="A277" s="573"/>
      <c r="B277" s="4"/>
      <c r="C277" s="572"/>
      <c r="D277" s="572"/>
      <c r="E277" s="975"/>
      <c r="F277" s="986"/>
      <c r="G277" s="960"/>
      <c r="H277" s="960"/>
      <c r="I277" s="961"/>
      <c r="J277" s="962"/>
    </row>
    <row r="278" spans="1:11" s="592" customFormat="1" x14ac:dyDescent="0.2">
      <c r="A278" s="589"/>
      <c r="B278" s="593"/>
      <c r="C278" s="591"/>
      <c r="D278" s="591"/>
      <c r="E278" s="1055"/>
      <c r="F278" s="1056"/>
      <c r="G278" s="1057"/>
      <c r="H278" s="1057"/>
      <c r="I278" s="1058"/>
      <c r="J278" s="1059"/>
    </row>
    <row r="279" spans="1:11" ht="15.75" thickBot="1" x14ac:dyDescent="0.25">
      <c r="A279" s="575"/>
      <c r="B279" s="576" t="s">
        <v>31</v>
      </c>
      <c r="C279" s="577"/>
      <c r="D279" s="578"/>
      <c r="E279" s="966"/>
      <c r="F279" s="1045"/>
      <c r="G279" s="966"/>
      <c r="H279" s="966"/>
      <c r="I279" s="968"/>
      <c r="J279" s="968">
        <f>SUM(J244:J275)</f>
        <v>12982.14</v>
      </c>
    </row>
    <row r="280" spans="1:11" s="8" customFormat="1" ht="15" thickTop="1" x14ac:dyDescent="0.2">
      <c r="A280" s="565"/>
      <c r="B280" s="566"/>
      <c r="C280" s="9"/>
      <c r="D280" s="20"/>
      <c r="E280" s="975"/>
      <c r="F280" s="986"/>
      <c r="G280" s="960"/>
      <c r="H280" s="960"/>
      <c r="I280" s="961"/>
      <c r="J280" s="983"/>
    </row>
    <row r="281" spans="1:11" s="8" customFormat="1" ht="30" x14ac:dyDescent="0.2">
      <c r="A281" s="565"/>
      <c r="B281" s="567" t="s">
        <v>1263</v>
      </c>
      <c r="C281" s="9"/>
      <c r="D281" s="20"/>
      <c r="E281" s="975"/>
      <c r="F281" s="986"/>
      <c r="G281" s="960"/>
      <c r="H281" s="960"/>
      <c r="I281" s="961"/>
      <c r="J281" s="983"/>
    </row>
    <row r="282" spans="1:11" s="8" customFormat="1" x14ac:dyDescent="0.2">
      <c r="A282" s="565"/>
      <c r="B282" s="566"/>
      <c r="C282" s="9"/>
      <c r="D282" s="20"/>
      <c r="E282" s="975"/>
      <c r="F282" s="986"/>
      <c r="G282" s="960"/>
      <c r="H282" s="960"/>
      <c r="I282" s="961"/>
      <c r="J282" s="983"/>
    </row>
    <row r="283" spans="1:11" s="8" customFormat="1" ht="28.5" x14ac:dyDescent="0.2">
      <c r="A283" s="565"/>
      <c r="B283" s="585" t="s">
        <v>414</v>
      </c>
      <c r="C283" s="572"/>
      <c r="D283" s="572"/>
      <c r="E283" s="975"/>
      <c r="F283" s="986"/>
      <c r="G283" s="960"/>
      <c r="H283" s="960"/>
      <c r="I283" s="961"/>
      <c r="J283" s="983"/>
    </row>
    <row r="284" spans="1:11" s="592" customFormat="1" x14ac:dyDescent="0.2">
      <c r="A284" s="589"/>
      <c r="B284" s="593"/>
      <c r="C284" s="591"/>
      <c r="D284" s="591"/>
      <c r="E284" s="1055"/>
      <c r="F284" s="1056"/>
      <c r="G284" s="1057"/>
      <c r="H284" s="1057"/>
      <c r="I284" s="1058"/>
      <c r="J284" s="1059"/>
    </row>
    <row r="285" spans="1:11" s="8" customFormat="1" x14ac:dyDescent="0.2">
      <c r="A285" s="573" t="s">
        <v>11</v>
      </c>
      <c r="B285" s="4" t="s">
        <v>416</v>
      </c>
      <c r="C285" s="572">
        <v>18</v>
      </c>
      <c r="D285" s="572" t="s">
        <v>46</v>
      </c>
      <c r="E285" s="960">
        <v>58.38</v>
      </c>
      <c r="F285" s="960">
        <v>4.17</v>
      </c>
      <c r="G285" s="960">
        <v>12.51</v>
      </c>
      <c r="H285" s="960">
        <v>8.34</v>
      </c>
      <c r="I285" s="961">
        <f>E285+F285+G285+H285</f>
        <v>83.4</v>
      </c>
      <c r="J285" s="962">
        <f>I285*C285</f>
        <v>1501.2</v>
      </c>
      <c r="K285" s="146"/>
    </row>
    <row r="286" spans="1:11" s="592" customFormat="1" x14ac:dyDescent="0.2">
      <c r="A286" s="589"/>
      <c r="B286" s="593"/>
      <c r="C286" s="591"/>
      <c r="D286" s="591"/>
      <c r="E286" s="1055"/>
      <c r="F286" s="1056"/>
      <c r="G286" s="1057"/>
      <c r="H286" s="1057"/>
      <c r="I286" s="1058"/>
      <c r="J286" s="1059"/>
    </row>
    <row r="287" spans="1:11" s="592" customFormat="1" x14ac:dyDescent="0.2">
      <c r="A287" s="589"/>
      <c r="B287" s="585" t="s">
        <v>417</v>
      </c>
      <c r="C287" s="591"/>
      <c r="D287" s="591"/>
      <c r="E287" s="1055"/>
      <c r="F287" s="1056"/>
      <c r="G287" s="1057"/>
      <c r="H287" s="1057"/>
      <c r="I287" s="1058"/>
      <c r="J287" s="1059"/>
    </row>
    <row r="288" spans="1:11" s="592" customFormat="1" x14ac:dyDescent="0.2">
      <c r="A288" s="589"/>
      <c r="B288" s="593"/>
      <c r="C288" s="591"/>
      <c r="D288" s="591"/>
      <c r="E288" s="1055"/>
      <c r="F288" s="1056"/>
      <c r="G288" s="1057"/>
      <c r="H288" s="1057"/>
      <c r="I288" s="1058"/>
      <c r="J288" s="1059"/>
    </row>
    <row r="289" spans="1:11" s="8" customFormat="1" x14ac:dyDescent="0.2">
      <c r="A289" s="573" t="str">
        <f>IF(D289&gt;0,IF(INDEX(A279:A286,MATCH(REPT("z",255),A279:A286))="H","J",IF(INDEX(A279:A286,MATCH(REPT("z",255),A279:A286))="N","P",CHAR(CODE(INDEX(A279:A286,MATCH(REPT("z",255),A279:A286)))+1))),)</f>
        <v>B</v>
      </c>
      <c r="B289" s="4" t="s">
        <v>386</v>
      </c>
      <c r="C289" s="572">
        <v>7</v>
      </c>
      <c r="D289" s="572" t="s">
        <v>46</v>
      </c>
      <c r="E289" s="960">
        <v>121.82</v>
      </c>
      <c r="F289" s="960">
        <v>8.6999999999999993</v>
      </c>
      <c r="G289" s="960">
        <v>26.1</v>
      </c>
      <c r="H289" s="960">
        <v>17.399999999999999</v>
      </c>
      <c r="I289" s="961">
        <f>E289+F289+G289+H289</f>
        <v>174.02</v>
      </c>
      <c r="J289" s="962">
        <f>I289*C289</f>
        <v>1218.1400000000001</v>
      </c>
      <c r="K289" s="146"/>
    </row>
    <row r="290" spans="1:11" s="592" customFormat="1" x14ac:dyDescent="0.2">
      <c r="A290" s="589"/>
      <c r="B290" s="593"/>
      <c r="C290" s="591"/>
      <c r="D290" s="591"/>
      <c r="E290" s="1055"/>
      <c r="F290" s="1056"/>
      <c r="G290" s="1057"/>
      <c r="H290" s="1057"/>
      <c r="I290" s="1058"/>
      <c r="J290" s="1059"/>
    </row>
    <row r="291" spans="1:11" s="8" customFormat="1" x14ac:dyDescent="0.2">
      <c r="A291" s="573" t="str">
        <f>IF(D291&gt;0,IF(INDEX(A281:A290,MATCH(REPT("z",255),A281:A290))="H","J",IF(INDEX(A281:A290,MATCH(REPT("z",255),A281:A290))="N","P",CHAR(CODE(INDEX(A281:A290,MATCH(REPT("z",255),A281:A290)))+1))),)</f>
        <v>C</v>
      </c>
      <c r="B291" s="4" t="s">
        <v>388</v>
      </c>
      <c r="C291" s="572">
        <v>4</v>
      </c>
      <c r="D291" s="572" t="s">
        <v>46</v>
      </c>
      <c r="E291" s="960">
        <v>122.44</v>
      </c>
      <c r="F291" s="960">
        <v>8.75</v>
      </c>
      <c r="G291" s="960">
        <v>26.24</v>
      </c>
      <c r="H291" s="960">
        <v>17.489999999999998</v>
      </c>
      <c r="I291" s="961">
        <f>E291+F291+G291+H291</f>
        <v>174.92</v>
      </c>
      <c r="J291" s="962">
        <f>I291*C291</f>
        <v>699.68</v>
      </c>
      <c r="K291" s="146"/>
    </row>
    <row r="292" spans="1:11" s="592" customFormat="1" x14ac:dyDescent="0.2">
      <c r="A292" s="589"/>
      <c r="B292" s="593"/>
      <c r="C292" s="591"/>
      <c r="D292" s="591"/>
      <c r="E292" s="1055"/>
      <c r="F292" s="1056"/>
      <c r="G292" s="1057"/>
      <c r="H292" s="1057"/>
      <c r="I292" s="1058"/>
      <c r="J292" s="1059"/>
    </row>
    <row r="293" spans="1:11" s="8" customFormat="1" x14ac:dyDescent="0.2">
      <c r="A293" s="573" t="str">
        <f>IF(D293&gt;0,IF(INDEX(A283:A292,MATCH(REPT("z",255),A283:A292))="H","J",IF(INDEX(A283:A292,MATCH(REPT("z",255),A283:A292))="N","P",CHAR(CODE(INDEX(A283:A292,MATCH(REPT("z",255),A283:A292)))+1))),)</f>
        <v>D</v>
      </c>
      <c r="B293" s="4" t="s">
        <v>389</v>
      </c>
      <c r="C293" s="572">
        <v>1</v>
      </c>
      <c r="D293" s="572" t="s">
        <v>46</v>
      </c>
      <c r="E293" s="960">
        <v>123.07</v>
      </c>
      <c r="F293" s="960">
        <v>8.7899999999999991</v>
      </c>
      <c r="G293" s="960">
        <v>26.37</v>
      </c>
      <c r="H293" s="960">
        <v>17.579999999999998</v>
      </c>
      <c r="I293" s="961">
        <f>E293+F293+G293+H293</f>
        <v>175.81</v>
      </c>
      <c r="J293" s="962">
        <f>I293*C293</f>
        <v>175.81</v>
      </c>
      <c r="K293" s="146"/>
    </row>
    <row r="294" spans="1:11" s="592" customFormat="1" x14ac:dyDescent="0.2">
      <c r="A294" s="589"/>
      <c r="B294" s="593"/>
      <c r="C294" s="591"/>
      <c r="D294" s="591"/>
      <c r="E294" s="1055"/>
      <c r="F294" s="1056"/>
      <c r="G294" s="1057"/>
      <c r="H294" s="1057"/>
      <c r="I294" s="1058"/>
      <c r="J294" s="1059"/>
    </row>
    <row r="295" spans="1:11" s="592" customFormat="1" x14ac:dyDescent="0.2">
      <c r="A295" s="589"/>
      <c r="B295" s="585" t="s">
        <v>418</v>
      </c>
      <c r="C295" s="591"/>
      <c r="D295" s="591"/>
      <c r="E295" s="1055"/>
      <c r="F295" s="1056"/>
      <c r="G295" s="1057"/>
      <c r="H295" s="1057"/>
      <c r="I295" s="1058"/>
      <c r="J295" s="1059"/>
    </row>
    <row r="296" spans="1:11" s="592" customFormat="1" x14ac:dyDescent="0.2">
      <c r="A296" s="589"/>
      <c r="B296" s="593"/>
      <c r="C296" s="591"/>
      <c r="D296" s="591"/>
      <c r="E296" s="1055"/>
      <c r="F296" s="1056"/>
      <c r="G296" s="1057"/>
      <c r="H296" s="1057"/>
      <c r="I296" s="1058"/>
      <c r="J296" s="1059"/>
    </row>
    <row r="297" spans="1:11" s="8" customFormat="1" x14ac:dyDescent="0.2">
      <c r="A297" s="573" t="str">
        <f>IF(D297&gt;0,IF(INDEX(A285:A294,MATCH(REPT("z",255),A285:A294))="H","J",IF(INDEX(A285:A294,MATCH(REPT("z",255),A285:A294))="N","P",CHAR(CODE(INDEX(A285:A294,MATCH(REPT("z",255),A285:A294)))+1))),)</f>
        <v>E</v>
      </c>
      <c r="B297" s="4" t="s">
        <v>386</v>
      </c>
      <c r="C297" s="572">
        <v>4</v>
      </c>
      <c r="D297" s="572" t="s">
        <v>46</v>
      </c>
      <c r="E297" s="960">
        <v>121.82</v>
      </c>
      <c r="F297" s="960">
        <v>8.6999999999999993</v>
      </c>
      <c r="G297" s="960">
        <v>26.1</v>
      </c>
      <c r="H297" s="960">
        <v>17.399999999999999</v>
      </c>
      <c r="I297" s="961">
        <f>E297+F297+G297+H297</f>
        <v>174.02</v>
      </c>
      <c r="J297" s="962">
        <f>I297*C297</f>
        <v>696.08</v>
      </c>
      <c r="K297" s="146"/>
    </row>
    <row r="298" spans="1:11" s="592" customFormat="1" x14ac:dyDescent="0.2">
      <c r="A298" s="589"/>
      <c r="B298" s="593"/>
      <c r="C298" s="591"/>
      <c r="D298" s="591"/>
      <c r="E298" s="1055"/>
      <c r="F298" s="1056"/>
      <c r="G298" s="1057"/>
      <c r="H298" s="1057"/>
      <c r="I298" s="1058"/>
      <c r="J298" s="1059"/>
    </row>
    <row r="299" spans="1:11" s="8" customFormat="1" x14ac:dyDescent="0.2">
      <c r="A299" s="573" t="str">
        <f>IF(D299&gt;0,IF(INDEX(A285:A298,MATCH(REPT("z",255),A285:A298))="H","J",IF(INDEX(A285:A298,MATCH(REPT("z",255),A285:A298))="N","P",CHAR(CODE(INDEX(A285:A298,MATCH(REPT("z",255),A285:A298)))+1))),)</f>
        <v>F</v>
      </c>
      <c r="B299" s="4" t="s">
        <v>387</v>
      </c>
      <c r="C299" s="572">
        <v>1</v>
      </c>
      <c r="D299" s="572" t="s">
        <v>46</v>
      </c>
      <c r="E299" s="960">
        <v>122.44</v>
      </c>
      <c r="F299" s="960">
        <v>8.75</v>
      </c>
      <c r="G299" s="960">
        <v>26.24</v>
      </c>
      <c r="H299" s="960">
        <v>17.489999999999998</v>
      </c>
      <c r="I299" s="961">
        <f>E299+F299+G299+H299</f>
        <v>174.92</v>
      </c>
      <c r="J299" s="962">
        <f>I299*C299</f>
        <v>174.92</v>
      </c>
      <c r="K299" s="146"/>
    </row>
    <row r="300" spans="1:11" s="592" customFormat="1" x14ac:dyDescent="0.2">
      <c r="A300" s="589"/>
      <c r="B300" s="593"/>
      <c r="C300" s="591"/>
      <c r="D300" s="591"/>
      <c r="E300" s="1055"/>
      <c r="F300" s="1056"/>
      <c r="G300" s="1057"/>
      <c r="H300" s="1057"/>
      <c r="I300" s="1058"/>
      <c r="J300" s="1059"/>
    </row>
    <row r="301" spans="1:11" s="8" customFormat="1" x14ac:dyDescent="0.2">
      <c r="A301" s="573" t="str">
        <f>IF(D301&gt;0,IF(INDEX(A285:A300,MATCH(REPT("z",255),A285:A300))="H","J",IF(INDEX(A285:A300,MATCH(REPT("z",255),A285:A300))="N","P",CHAR(CODE(INDEX(A285:A300,MATCH(REPT("z",255),A285:A300)))+1))),)</f>
        <v>G</v>
      </c>
      <c r="B301" s="4" t="s">
        <v>389</v>
      </c>
      <c r="C301" s="572">
        <v>10</v>
      </c>
      <c r="D301" s="572" t="s">
        <v>46</v>
      </c>
      <c r="E301" s="960">
        <v>123.07</v>
      </c>
      <c r="F301" s="960">
        <v>8.7899999999999991</v>
      </c>
      <c r="G301" s="960">
        <v>26.37</v>
      </c>
      <c r="H301" s="960">
        <v>17.579999999999998</v>
      </c>
      <c r="I301" s="961">
        <f>E301+F301+G301+H301</f>
        <v>175.81</v>
      </c>
      <c r="J301" s="962">
        <f>I301*C301</f>
        <v>1758.1</v>
      </c>
      <c r="K301" s="146"/>
    </row>
    <row r="302" spans="1:11" s="592" customFormat="1" x14ac:dyDescent="0.2">
      <c r="A302" s="589"/>
      <c r="B302" s="593"/>
      <c r="C302" s="591"/>
      <c r="D302" s="591"/>
      <c r="E302" s="1055"/>
      <c r="F302" s="1056"/>
      <c r="G302" s="1057"/>
      <c r="H302" s="1057"/>
      <c r="I302" s="1058"/>
      <c r="J302" s="1059"/>
    </row>
    <row r="303" spans="1:11" s="8" customFormat="1" x14ac:dyDescent="0.2">
      <c r="A303" s="573" t="str">
        <f>IF(D303&gt;0,IF(INDEX(A285:A302,MATCH(REPT("z",255),A285:A302))="H","J",IF(INDEX(A285:A302,MATCH(REPT("z",255),A285:A302))="N","P",CHAR(CODE(INDEX(A285:A302,MATCH(REPT("z",255),A285:A302)))+1))),)</f>
        <v>H</v>
      </c>
      <c r="B303" s="4" t="s">
        <v>390</v>
      </c>
      <c r="C303" s="572">
        <v>4</v>
      </c>
      <c r="D303" s="572" t="s">
        <v>46</v>
      </c>
      <c r="E303" s="960">
        <v>123.7</v>
      </c>
      <c r="F303" s="960">
        <v>8.84</v>
      </c>
      <c r="G303" s="960">
        <v>26.51</v>
      </c>
      <c r="H303" s="960">
        <v>17.670000000000002</v>
      </c>
      <c r="I303" s="961">
        <f>E303+F303+G303+H303</f>
        <v>176.72</v>
      </c>
      <c r="J303" s="962">
        <f>I303*C303</f>
        <v>706.88</v>
      </c>
      <c r="K303" s="146"/>
    </row>
    <row r="304" spans="1:11" s="592" customFormat="1" x14ac:dyDescent="0.2">
      <c r="A304" s="589"/>
      <c r="B304" s="590"/>
      <c r="C304" s="591"/>
      <c r="D304" s="591"/>
      <c r="E304" s="1057"/>
      <c r="F304" s="1056"/>
      <c r="G304" s="1057"/>
      <c r="H304" s="1057"/>
      <c r="I304" s="1058"/>
      <c r="J304" s="1059"/>
    </row>
    <row r="305" spans="1:11" s="592" customFormat="1" x14ac:dyDescent="0.2">
      <c r="A305" s="589"/>
      <c r="B305" s="585" t="s">
        <v>419</v>
      </c>
      <c r="C305" s="591"/>
      <c r="D305" s="591"/>
      <c r="E305" s="1055"/>
      <c r="F305" s="1056"/>
      <c r="G305" s="1057"/>
      <c r="H305" s="1057"/>
      <c r="I305" s="1058"/>
      <c r="J305" s="1059"/>
    </row>
    <row r="306" spans="1:11" s="592" customFormat="1" x14ac:dyDescent="0.2">
      <c r="A306" s="589"/>
      <c r="B306" s="585"/>
      <c r="C306" s="591"/>
      <c r="D306" s="591"/>
      <c r="E306" s="1055"/>
      <c r="F306" s="1056"/>
      <c r="G306" s="1057"/>
      <c r="H306" s="1057"/>
      <c r="I306" s="1058"/>
      <c r="J306" s="1059"/>
    </row>
    <row r="307" spans="1:11" s="592" customFormat="1" x14ac:dyDescent="0.2">
      <c r="A307" s="573" t="s">
        <v>51</v>
      </c>
      <c r="B307" s="4" t="s">
        <v>390</v>
      </c>
      <c r="C307" s="572">
        <v>1</v>
      </c>
      <c r="D307" s="572" t="s">
        <v>46</v>
      </c>
      <c r="E307" s="960">
        <v>1298.3900000000001</v>
      </c>
      <c r="F307" s="960">
        <v>92.74</v>
      </c>
      <c r="G307" s="960">
        <v>278.23</v>
      </c>
      <c r="H307" s="960">
        <v>185.48</v>
      </c>
      <c r="I307" s="961">
        <f>E307+F307+G307+H307</f>
        <v>1854.84</v>
      </c>
      <c r="J307" s="962">
        <f>I307*C307</f>
        <v>1854.84</v>
      </c>
      <c r="K307" s="146"/>
    </row>
    <row r="308" spans="1:11" s="592" customFormat="1" x14ac:dyDescent="0.2">
      <c r="A308" s="589"/>
      <c r="B308" s="593"/>
      <c r="C308" s="591"/>
      <c r="D308" s="591"/>
      <c r="E308" s="1055"/>
      <c r="F308" s="1056"/>
      <c r="G308" s="1057"/>
      <c r="H308" s="1057"/>
      <c r="I308" s="1058"/>
      <c r="J308" s="1059"/>
    </row>
    <row r="309" spans="1:11" s="8" customFormat="1" x14ac:dyDescent="0.2">
      <c r="A309" s="573" t="str">
        <f>IF(D309&gt;0,IF(INDEX(A302:A308,MATCH(REPT("z",255),A302:A308))="H","J",IF(INDEX(A302:A308,MATCH(REPT("z",255),A302:A308))="N","P",CHAR(CODE(INDEX(A302:A308,MATCH(REPT("z",255),A302:A308)))+1))),)</f>
        <v>K</v>
      </c>
      <c r="B309" s="4" t="s">
        <v>391</v>
      </c>
      <c r="C309" s="572">
        <v>1</v>
      </c>
      <c r="D309" s="572" t="s">
        <v>46</v>
      </c>
      <c r="E309" s="960">
        <v>1731.19</v>
      </c>
      <c r="F309" s="960">
        <v>123.66</v>
      </c>
      <c r="G309" s="960">
        <v>370.97</v>
      </c>
      <c r="H309" s="960">
        <v>247.31</v>
      </c>
      <c r="I309" s="961">
        <f>E309+F309+G309+H309</f>
        <v>2473.13</v>
      </c>
      <c r="J309" s="962">
        <f>I309*C309</f>
        <v>2473.13</v>
      </c>
      <c r="K309" s="146"/>
    </row>
    <row r="310" spans="1:11" s="592" customFormat="1" x14ac:dyDescent="0.2">
      <c r="A310" s="589"/>
      <c r="B310" s="593"/>
      <c r="C310" s="591"/>
      <c r="D310" s="591"/>
      <c r="E310" s="1055"/>
      <c r="F310" s="1056"/>
      <c r="G310" s="1057"/>
      <c r="H310" s="1057"/>
      <c r="I310" s="1058"/>
      <c r="J310" s="1059"/>
    </row>
    <row r="311" spans="1:11" s="8" customFormat="1" x14ac:dyDescent="0.2">
      <c r="A311" s="573" t="str">
        <f>IF(D311&gt;0,IF(INDEX(A304:A310,MATCH(REPT("z",255),A304:A310))="H","J",IF(INDEX(A304:A310,MATCH(REPT("z",255),A304:A310))="N","P",CHAR(CODE(INDEX(A304:A310,MATCH(REPT("z",255),A304:A310)))+1))),)</f>
        <v>L</v>
      </c>
      <c r="B311" s="4" t="s">
        <v>393</v>
      </c>
      <c r="C311" s="572">
        <v>2</v>
      </c>
      <c r="D311" s="572" t="s">
        <v>46</v>
      </c>
      <c r="E311" s="960">
        <v>2601.17</v>
      </c>
      <c r="F311" s="960">
        <v>185.8</v>
      </c>
      <c r="G311" s="960">
        <v>557.39</v>
      </c>
      <c r="H311" s="960">
        <v>371.6</v>
      </c>
      <c r="I311" s="961">
        <f>E311+F311+G311+H311</f>
        <v>3715.96</v>
      </c>
      <c r="J311" s="962">
        <f>I311*C311</f>
        <v>7431.92</v>
      </c>
      <c r="K311" s="146"/>
    </row>
    <row r="312" spans="1:11" s="592" customFormat="1" x14ac:dyDescent="0.2">
      <c r="A312" s="589"/>
      <c r="B312" s="593"/>
      <c r="C312" s="591"/>
      <c r="D312" s="591"/>
      <c r="E312" s="1055"/>
      <c r="F312" s="1056"/>
      <c r="G312" s="1057"/>
      <c r="H312" s="1057"/>
      <c r="I312" s="1058"/>
      <c r="J312" s="1059"/>
    </row>
    <row r="313" spans="1:11" s="592" customFormat="1" x14ac:dyDescent="0.2">
      <c r="A313" s="589"/>
      <c r="B313" s="585" t="s">
        <v>1162</v>
      </c>
      <c r="C313" s="591"/>
      <c r="D313" s="591"/>
      <c r="E313" s="1055"/>
      <c r="F313" s="1056"/>
      <c r="G313" s="1057"/>
      <c r="H313" s="1057"/>
      <c r="I313" s="1058"/>
      <c r="J313" s="1059"/>
    </row>
    <row r="314" spans="1:11" s="592" customFormat="1" x14ac:dyDescent="0.2">
      <c r="A314" s="589"/>
      <c r="B314" s="593"/>
      <c r="C314" s="591"/>
      <c r="D314" s="591"/>
      <c r="E314" s="1055"/>
      <c r="F314" s="1056"/>
      <c r="G314" s="1057"/>
      <c r="H314" s="1057"/>
      <c r="I314" s="1058"/>
      <c r="J314" s="1059"/>
    </row>
    <row r="315" spans="1:11" s="8" customFormat="1" x14ac:dyDescent="0.2">
      <c r="A315" s="573" t="str">
        <f>IF(D315&gt;0,IF(INDEX(A308:A312,MATCH(REPT("z",255),A308:A312))="H","J",IF(INDEX(A308:A312,MATCH(REPT("z",255),A308:A312))="N","P",CHAR(CODE(INDEX(A308:A312,MATCH(REPT("z",255),A308:A312)))+1))),)</f>
        <v>M</v>
      </c>
      <c r="B315" s="4" t="s">
        <v>1163</v>
      </c>
      <c r="C315" s="572">
        <v>1</v>
      </c>
      <c r="D315" s="572" t="s">
        <v>46</v>
      </c>
      <c r="E315" s="960">
        <v>978.03</v>
      </c>
      <c r="F315" s="960">
        <v>69.86</v>
      </c>
      <c r="G315" s="960">
        <v>209.58</v>
      </c>
      <c r="H315" s="960">
        <v>139.72</v>
      </c>
      <c r="I315" s="961">
        <f>E315+F315+G315+H315</f>
        <v>1397.19</v>
      </c>
      <c r="J315" s="962">
        <f>I315*C315</f>
        <v>1397.19</v>
      </c>
      <c r="K315" s="146"/>
    </row>
    <row r="316" spans="1:11" s="8" customFormat="1" x14ac:dyDescent="0.2">
      <c r="A316" s="573"/>
      <c r="B316" s="4"/>
      <c r="C316" s="572"/>
      <c r="D316" s="572"/>
      <c r="E316" s="975"/>
      <c r="F316" s="986"/>
      <c r="G316" s="960"/>
      <c r="H316" s="960"/>
      <c r="I316" s="961"/>
      <c r="J316" s="983"/>
    </row>
    <row r="317" spans="1:11" ht="15.75" thickBot="1" x14ac:dyDescent="0.25">
      <c r="A317" s="575"/>
      <c r="B317" s="576" t="s">
        <v>31</v>
      </c>
      <c r="C317" s="577"/>
      <c r="D317" s="578"/>
      <c r="E317" s="966"/>
      <c r="F317" s="1045"/>
      <c r="G317" s="966"/>
      <c r="H317" s="966"/>
      <c r="I317" s="968"/>
      <c r="J317" s="968">
        <f>SUM(J283:J315)</f>
        <v>20087.89</v>
      </c>
    </row>
    <row r="318" spans="1:11" s="8" customFormat="1" ht="15" thickTop="1" x14ac:dyDescent="0.2">
      <c r="A318" s="565"/>
      <c r="B318" s="566"/>
      <c r="C318" s="9"/>
      <c r="D318" s="20"/>
      <c r="E318" s="975"/>
      <c r="F318" s="986"/>
      <c r="G318" s="960"/>
      <c r="H318" s="960"/>
      <c r="I318" s="961"/>
      <c r="J318" s="983"/>
    </row>
    <row r="319" spans="1:11" s="8" customFormat="1" ht="15" x14ac:dyDescent="0.2">
      <c r="A319" s="565"/>
      <c r="B319" s="567" t="s">
        <v>420</v>
      </c>
      <c r="C319" s="9"/>
      <c r="D319" s="20"/>
      <c r="E319" s="975"/>
      <c r="F319" s="986"/>
      <c r="G319" s="960"/>
      <c r="H319" s="960"/>
      <c r="I319" s="961"/>
      <c r="J319" s="983"/>
    </row>
    <row r="320" spans="1:11" s="8" customFormat="1" ht="15" x14ac:dyDescent="0.2">
      <c r="A320" s="565"/>
      <c r="B320" s="567"/>
      <c r="C320" s="9"/>
      <c r="D320" s="20"/>
      <c r="E320" s="975"/>
      <c r="F320" s="986"/>
      <c r="G320" s="960"/>
      <c r="H320" s="960"/>
      <c r="I320" s="961"/>
      <c r="J320" s="983"/>
    </row>
    <row r="321" spans="1:11" s="8" customFormat="1" ht="28.5" x14ac:dyDescent="0.2">
      <c r="A321" s="565"/>
      <c r="B321" s="594" t="s">
        <v>421</v>
      </c>
      <c r="C321" s="9"/>
      <c r="D321" s="20"/>
      <c r="E321" s="975"/>
      <c r="F321" s="986"/>
      <c r="G321" s="960"/>
      <c r="H321" s="960"/>
      <c r="I321" s="961"/>
      <c r="J321" s="983"/>
    </row>
    <row r="322" spans="1:11" s="8" customFormat="1" x14ac:dyDescent="0.2">
      <c r="A322" s="565"/>
      <c r="B322" s="594"/>
      <c r="C322" s="9"/>
      <c r="D322" s="20"/>
      <c r="E322" s="975"/>
      <c r="F322" s="986"/>
      <c r="G322" s="960"/>
      <c r="H322" s="960"/>
      <c r="I322" s="961"/>
      <c r="J322" s="983"/>
    </row>
    <row r="323" spans="1:11" s="8" customFormat="1" ht="42.75" x14ac:dyDescent="0.2">
      <c r="A323" s="565" t="s">
        <v>11</v>
      </c>
      <c r="B323" s="377" t="s">
        <v>1264</v>
      </c>
      <c r="C323" s="402">
        <v>2</v>
      </c>
      <c r="D323" s="402" t="s">
        <v>46</v>
      </c>
      <c r="E323" s="960">
        <v>1497.78</v>
      </c>
      <c r="F323" s="960">
        <v>106.98</v>
      </c>
      <c r="G323" s="960">
        <v>320.95</v>
      </c>
      <c r="H323" s="960">
        <v>213.97</v>
      </c>
      <c r="I323" s="961">
        <f>E323+F323+G323+H323</f>
        <v>2139.6799999999998</v>
      </c>
      <c r="J323" s="962">
        <f>I323*C323</f>
        <v>4279.3599999999997</v>
      </c>
      <c r="K323" s="146"/>
    </row>
    <row r="324" spans="1:11" s="8" customFormat="1" x14ac:dyDescent="0.2">
      <c r="A324" s="565"/>
      <c r="B324" s="566"/>
      <c r="C324" s="9"/>
      <c r="D324" s="20"/>
      <c r="E324" s="975"/>
      <c r="F324" s="986"/>
      <c r="G324" s="960"/>
      <c r="H324" s="960"/>
      <c r="I324" s="961"/>
      <c r="J324" s="983"/>
    </row>
    <row r="325" spans="1:11" s="8" customFormat="1" ht="15" x14ac:dyDescent="0.2">
      <c r="A325" s="565"/>
      <c r="B325" s="595" t="s">
        <v>422</v>
      </c>
      <c r="C325" s="9"/>
      <c r="D325" s="20"/>
      <c r="E325" s="975"/>
      <c r="F325" s="986"/>
      <c r="G325" s="960"/>
      <c r="H325" s="960"/>
      <c r="I325" s="961"/>
      <c r="J325" s="983"/>
    </row>
    <row r="326" spans="1:11" s="8" customFormat="1" ht="15" x14ac:dyDescent="0.2">
      <c r="A326" s="565"/>
      <c r="B326" s="567"/>
      <c r="C326" s="9"/>
      <c r="D326" s="20"/>
      <c r="E326" s="975"/>
      <c r="F326" s="986"/>
      <c r="G326" s="960"/>
      <c r="H326" s="960"/>
      <c r="I326" s="961"/>
      <c r="J326" s="983"/>
    </row>
    <row r="327" spans="1:11" s="8" customFormat="1" ht="28.5" x14ac:dyDescent="0.2">
      <c r="A327" s="565"/>
      <c r="B327" s="594" t="s">
        <v>423</v>
      </c>
      <c r="C327" s="9"/>
      <c r="D327" s="20"/>
      <c r="E327" s="975"/>
      <c r="F327" s="986"/>
      <c r="G327" s="960"/>
      <c r="H327" s="960"/>
      <c r="I327" s="961"/>
      <c r="J327" s="983"/>
    </row>
    <row r="328" spans="1:11" s="8" customFormat="1" x14ac:dyDescent="0.2">
      <c r="A328" s="565"/>
      <c r="B328" s="566"/>
      <c r="C328" s="9"/>
      <c r="D328" s="20"/>
      <c r="E328" s="975"/>
      <c r="F328" s="986"/>
      <c r="G328" s="960"/>
      <c r="H328" s="960"/>
      <c r="I328" s="961"/>
      <c r="J328" s="983"/>
    </row>
    <row r="329" spans="1:11" s="8" customFormat="1" ht="42.75" x14ac:dyDescent="0.2">
      <c r="A329" s="573" t="str">
        <f>IF(D329&gt;0,IF(INDEX(A317:A328,MATCH(REPT("z",255),A317:A328))="H","J",IF(INDEX(A317:A328,MATCH(REPT("z",255),A317:A328))="N","P",CHAR(CODE(INDEX(A317:A328,MATCH(REPT("z",255),A317:A328)))+1))),)</f>
        <v>B</v>
      </c>
      <c r="B329" s="596" t="s">
        <v>1265</v>
      </c>
      <c r="C329" s="402">
        <v>2</v>
      </c>
      <c r="D329" s="402" t="s">
        <v>46</v>
      </c>
      <c r="E329" s="960">
        <v>11320.52</v>
      </c>
      <c r="F329" s="960">
        <v>808.61</v>
      </c>
      <c r="G329" s="960">
        <v>2425.83</v>
      </c>
      <c r="H329" s="960">
        <v>1617.22</v>
      </c>
      <c r="I329" s="961">
        <f>E329+F329+G329+H329</f>
        <v>16172.18</v>
      </c>
      <c r="J329" s="962">
        <f>I329*C329</f>
        <v>32344.36</v>
      </c>
      <c r="K329" s="146"/>
    </row>
    <row r="330" spans="1:11" s="8" customFormat="1" x14ac:dyDescent="0.2">
      <c r="A330" s="565"/>
      <c r="B330" s="597"/>
      <c r="C330" s="280"/>
      <c r="D330" s="20"/>
      <c r="E330" s="975"/>
      <c r="F330" s="986"/>
      <c r="G330" s="960"/>
      <c r="H330" s="960"/>
      <c r="I330" s="961"/>
      <c r="J330" s="983"/>
    </row>
    <row r="331" spans="1:11" s="8" customFormat="1" ht="42.75" x14ac:dyDescent="0.2">
      <c r="A331" s="573" t="str">
        <f>IF(D331&gt;0,IF(INDEX(A317:A330,MATCH(REPT("z",255),A317:A330))="H","J",IF(INDEX(A317:A330,MATCH(REPT("z",255),A317:A330))="N","P",CHAR(CODE(INDEX(A317:A330,MATCH(REPT("z",255),A317:A330)))+1))),)</f>
        <v>C</v>
      </c>
      <c r="B331" s="377" t="s">
        <v>1266</v>
      </c>
      <c r="C331" s="402">
        <v>2</v>
      </c>
      <c r="D331" s="402" t="s">
        <v>46</v>
      </c>
      <c r="E331" s="960">
        <v>9670.91</v>
      </c>
      <c r="F331" s="960">
        <v>690.78</v>
      </c>
      <c r="G331" s="960">
        <v>2072.34</v>
      </c>
      <c r="H331" s="960">
        <v>1381.56</v>
      </c>
      <c r="I331" s="961">
        <f>E331+F331+G331+H331</f>
        <v>13815.59</v>
      </c>
      <c r="J331" s="962">
        <f>I331*C331</f>
        <v>27631.18</v>
      </c>
      <c r="K331" s="146"/>
    </row>
    <row r="332" spans="1:11" s="8" customFormat="1" x14ac:dyDescent="0.2">
      <c r="A332" s="565"/>
      <c r="B332" s="597"/>
      <c r="C332" s="280"/>
      <c r="D332" s="20"/>
      <c r="E332" s="975"/>
      <c r="F332" s="986"/>
      <c r="G332" s="960"/>
      <c r="H332" s="960"/>
      <c r="I332" s="961"/>
      <c r="J332" s="983"/>
    </row>
    <row r="333" spans="1:11" s="8" customFormat="1" x14ac:dyDescent="0.2">
      <c r="A333" s="573" t="str">
        <f>IF(D333&gt;0,IF(INDEX(A317:A332,MATCH(REPT("z",255),A317:A332))="H","J",IF(INDEX(A317:A332,MATCH(REPT("z",255),A317:A332))="N","P",CHAR(CODE(INDEX(A317:A332,MATCH(REPT("z",255),A317:A332)))+1))),)</f>
        <v>D</v>
      </c>
      <c r="B333" s="596" t="s">
        <v>424</v>
      </c>
      <c r="C333" s="280">
        <v>1</v>
      </c>
      <c r="D333" s="280" t="s">
        <v>425</v>
      </c>
      <c r="E333" s="960">
        <v>95445.19</v>
      </c>
      <c r="F333" s="960">
        <v>6817.51</v>
      </c>
      <c r="G333" s="960">
        <v>20452.54</v>
      </c>
      <c r="H333" s="960">
        <v>13635.03</v>
      </c>
      <c r="I333" s="961">
        <f>E333+F333+G333+H333</f>
        <v>136350.26999999999</v>
      </c>
      <c r="J333" s="962">
        <f>I333*C333</f>
        <v>136350.26999999999</v>
      </c>
      <c r="K333" s="146"/>
    </row>
    <row r="334" spans="1:11" s="8" customFormat="1" x14ac:dyDescent="0.2">
      <c r="A334" s="565"/>
      <c r="B334" s="566"/>
      <c r="C334" s="9"/>
      <c r="D334" s="20"/>
      <c r="E334" s="975"/>
      <c r="F334" s="986"/>
      <c r="G334" s="960"/>
      <c r="H334" s="960"/>
      <c r="I334" s="961"/>
      <c r="J334" s="983"/>
    </row>
    <row r="335" spans="1:11" s="8" customFormat="1" x14ac:dyDescent="0.2">
      <c r="A335" s="565"/>
      <c r="B335" s="566"/>
      <c r="C335" s="9"/>
      <c r="D335" s="20"/>
      <c r="E335" s="975"/>
      <c r="F335" s="986"/>
      <c r="G335" s="960"/>
      <c r="H335" s="960"/>
      <c r="I335" s="961"/>
      <c r="J335" s="983"/>
    </row>
    <row r="336" spans="1:11" s="8" customFormat="1" x14ac:dyDescent="0.2">
      <c r="A336" s="565"/>
      <c r="B336" s="566"/>
      <c r="C336" s="9"/>
      <c r="D336" s="20"/>
      <c r="E336" s="975"/>
      <c r="F336" s="986"/>
      <c r="G336" s="960"/>
      <c r="H336" s="960"/>
      <c r="I336" s="961"/>
      <c r="J336" s="983"/>
    </row>
    <row r="337" spans="1:10" s="8" customFormat="1" x14ac:dyDescent="0.2">
      <c r="A337" s="565"/>
      <c r="B337" s="566"/>
      <c r="C337" s="9"/>
      <c r="D337" s="20"/>
      <c r="E337" s="975"/>
      <c r="F337" s="986"/>
      <c r="G337" s="960"/>
      <c r="H337" s="960"/>
      <c r="I337" s="961"/>
      <c r="J337" s="983"/>
    </row>
    <row r="338" spans="1:10" s="8" customFormat="1" x14ac:dyDescent="0.2">
      <c r="A338" s="565"/>
      <c r="B338" s="566"/>
      <c r="C338" s="9"/>
      <c r="D338" s="20"/>
      <c r="E338" s="975"/>
      <c r="F338" s="986"/>
      <c r="G338" s="960"/>
      <c r="H338" s="960"/>
      <c r="I338" s="961"/>
      <c r="J338" s="983"/>
    </row>
    <row r="339" spans="1:10" s="8" customFormat="1" x14ac:dyDescent="0.2">
      <c r="A339" s="565"/>
      <c r="B339" s="566"/>
      <c r="C339" s="9"/>
      <c r="D339" s="20"/>
      <c r="E339" s="975"/>
      <c r="F339" s="986"/>
      <c r="G339" s="960"/>
      <c r="H339" s="960"/>
      <c r="I339" s="961"/>
      <c r="J339" s="983"/>
    </row>
    <row r="340" spans="1:10" s="8" customFormat="1" x14ac:dyDescent="0.2">
      <c r="A340" s="565"/>
      <c r="B340" s="566"/>
      <c r="C340" s="9"/>
      <c r="D340" s="20"/>
      <c r="E340" s="975"/>
      <c r="F340" s="986"/>
      <c r="G340" s="960"/>
      <c r="H340" s="960"/>
      <c r="I340" s="961"/>
      <c r="J340" s="983"/>
    </row>
    <row r="341" spans="1:10" s="8" customFormat="1" x14ac:dyDescent="0.2">
      <c r="A341" s="565"/>
      <c r="B341" s="566"/>
      <c r="C341" s="9"/>
      <c r="D341" s="20"/>
      <c r="E341" s="975"/>
      <c r="F341" s="986"/>
      <c r="G341" s="960"/>
      <c r="H341" s="960"/>
      <c r="I341" s="961"/>
      <c r="J341" s="983"/>
    </row>
    <row r="342" spans="1:10" s="8" customFormat="1" x14ac:dyDescent="0.2">
      <c r="A342" s="565"/>
      <c r="B342" s="566"/>
      <c r="C342" s="9"/>
      <c r="D342" s="20"/>
      <c r="E342" s="975"/>
      <c r="F342" s="986"/>
      <c r="G342" s="960"/>
      <c r="H342" s="960"/>
      <c r="I342" s="961"/>
      <c r="J342" s="983"/>
    </row>
    <row r="343" spans="1:10" s="8" customFormat="1" x14ac:dyDescent="0.2">
      <c r="A343" s="565"/>
      <c r="B343" s="566"/>
      <c r="C343" s="9"/>
      <c r="D343" s="20"/>
      <c r="E343" s="975"/>
      <c r="F343" s="986"/>
      <c r="G343" s="960"/>
      <c r="H343" s="960"/>
      <c r="I343" s="961"/>
      <c r="J343" s="983"/>
    </row>
    <row r="344" spans="1:10" s="8" customFormat="1" x14ac:dyDescent="0.2">
      <c r="A344" s="565"/>
      <c r="B344" s="566"/>
      <c r="C344" s="9"/>
      <c r="D344" s="20"/>
      <c r="E344" s="975"/>
      <c r="F344" s="986"/>
      <c r="G344" s="960"/>
      <c r="H344" s="960"/>
      <c r="I344" s="961"/>
      <c r="J344" s="983"/>
    </row>
    <row r="345" spans="1:10" s="8" customFormat="1" x14ac:dyDescent="0.2">
      <c r="A345" s="565"/>
      <c r="B345" s="566"/>
      <c r="C345" s="9"/>
      <c r="D345" s="20"/>
      <c r="E345" s="975"/>
      <c r="F345" s="986"/>
      <c r="G345" s="960"/>
      <c r="H345" s="960"/>
      <c r="I345" s="961"/>
      <c r="J345" s="983"/>
    </row>
    <row r="346" spans="1:10" s="8" customFormat="1" x14ac:dyDescent="0.2">
      <c r="A346" s="565"/>
      <c r="B346" s="566"/>
      <c r="C346" s="9"/>
      <c r="D346" s="20"/>
      <c r="E346" s="975"/>
      <c r="F346" s="986"/>
      <c r="G346" s="960"/>
      <c r="H346" s="960"/>
      <c r="I346" s="961"/>
      <c r="J346" s="983"/>
    </row>
    <row r="347" spans="1:10" s="8" customFormat="1" x14ac:dyDescent="0.2">
      <c r="A347" s="565"/>
      <c r="B347" s="566"/>
      <c r="C347" s="9"/>
      <c r="D347" s="20"/>
      <c r="E347" s="975"/>
      <c r="F347" s="986"/>
      <c r="G347" s="960"/>
      <c r="H347" s="960"/>
      <c r="I347" s="961"/>
      <c r="J347" s="983"/>
    </row>
    <row r="348" spans="1:10" s="8" customFormat="1" x14ac:dyDescent="0.2">
      <c r="A348" s="565"/>
      <c r="B348" s="566"/>
      <c r="C348" s="9"/>
      <c r="D348" s="20"/>
      <c r="E348" s="975"/>
      <c r="F348" s="986"/>
      <c r="G348" s="960"/>
      <c r="H348" s="960"/>
      <c r="I348" s="961"/>
      <c r="J348" s="983"/>
    </row>
    <row r="349" spans="1:10" ht="15.75" thickBot="1" x14ac:dyDescent="0.25">
      <c r="A349" s="575"/>
      <c r="B349" s="576" t="s">
        <v>31</v>
      </c>
      <c r="C349" s="577"/>
      <c r="D349" s="578"/>
      <c r="E349" s="966"/>
      <c r="F349" s="1045"/>
      <c r="G349" s="966"/>
      <c r="H349" s="966"/>
      <c r="I349" s="968"/>
      <c r="J349" s="968">
        <f>SUM(J321:J345)</f>
        <v>200605.17</v>
      </c>
    </row>
    <row r="350" spans="1:10" s="8" customFormat="1" ht="15" thickTop="1" x14ac:dyDescent="0.2">
      <c r="A350" s="565"/>
      <c r="B350" s="566"/>
      <c r="C350" s="9"/>
      <c r="D350" s="20"/>
      <c r="E350" s="975"/>
      <c r="F350" s="986"/>
      <c r="G350" s="960"/>
      <c r="H350" s="960"/>
      <c r="I350" s="961"/>
      <c r="J350" s="983"/>
    </row>
    <row r="351" spans="1:10" s="8" customFormat="1" ht="30" x14ac:dyDescent="0.2">
      <c r="A351" s="565"/>
      <c r="B351" s="567" t="s">
        <v>426</v>
      </c>
      <c r="C351" s="9"/>
      <c r="D351" s="20"/>
      <c r="E351" s="975"/>
      <c r="F351" s="986"/>
      <c r="G351" s="960"/>
      <c r="H351" s="960"/>
      <c r="I351" s="961"/>
      <c r="J351" s="983"/>
    </row>
    <row r="352" spans="1:10" s="8" customFormat="1" ht="8.25" customHeight="1" x14ac:dyDescent="0.2">
      <c r="A352" s="565"/>
      <c r="B352" s="567"/>
      <c r="C352" s="9"/>
      <c r="D352" s="20"/>
      <c r="E352" s="975"/>
      <c r="F352" s="986"/>
      <c r="G352" s="960"/>
      <c r="H352" s="960"/>
      <c r="I352" s="961"/>
      <c r="J352" s="983"/>
    </row>
    <row r="353" spans="1:11" s="8" customFormat="1" ht="42.75" x14ac:dyDescent="0.2">
      <c r="A353" s="565"/>
      <c r="B353" s="594" t="s">
        <v>427</v>
      </c>
      <c r="C353" s="9"/>
      <c r="D353" s="20"/>
      <c r="E353" s="975"/>
      <c r="F353" s="986"/>
      <c r="G353" s="960"/>
      <c r="H353" s="960"/>
      <c r="I353" s="961"/>
      <c r="J353" s="983"/>
    </row>
    <row r="354" spans="1:11" s="8" customFormat="1" ht="9" customHeight="1" x14ac:dyDescent="0.2">
      <c r="A354" s="565"/>
      <c r="B354" s="594"/>
      <c r="C354" s="9"/>
      <c r="D354" s="20"/>
      <c r="E354" s="975"/>
      <c r="F354" s="986"/>
      <c r="G354" s="960"/>
      <c r="H354" s="960"/>
      <c r="I354" s="961"/>
      <c r="J354" s="983"/>
    </row>
    <row r="355" spans="1:11" s="8" customFormat="1" ht="42.75" x14ac:dyDescent="0.2">
      <c r="A355" s="573" t="s">
        <v>11</v>
      </c>
      <c r="B355" s="596" t="s">
        <v>428</v>
      </c>
      <c r="C355" s="402">
        <v>2</v>
      </c>
      <c r="D355" s="402" t="s">
        <v>46</v>
      </c>
      <c r="E355" s="960">
        <v>26618.26</v>
      </c>
      <c r="F355" s="960">
        <v>1901.3</v>
      </c>
      <c r="G355" s="960">
        <v>5703.91</v>
      </c>
      <c r="H355" s="960">
        <v>3802.61</v>
      </c>
      <c r="I355" s="961">
        <f>E355+F355+G355+H355</f>
        <v>38026.080000000002</v>
      </c>
      <c r="J355" s="962">
        <f>I355*C355</f>
        <v>76052.160000000003</v>
      </c>
      <c r="K355" s="146"/>
    </row>
    <row r="356" spans="1:11" s="8" customFormat="1" ht="12.75" customHeight="1" x14ac:dyDescent="0.2">
      <c r="A356" s="565"/>
      <c r="B356" s="596"/>
      <c r="C356" s="102"/>
      <c r="D356" s="103"/>
      <c r="E356" s="975"/>
      <c r="F356" s="986"/>
      <c r="G356" s="960"/>
      <c r="H356" s="960"/>
      <c r="I356" s="961"/>
      <c r="J356" s="983"/>
    </row>
    <row r="357" spans="1:11" s="8" customFormat="1" ht="28.5" x14ac:dyDescent="0.2">
      <c r="A357" s="573" t="str">
        <f>IF(D357&gt;0,IF(INDEX(A321:A356,MATCH(REPT("z",255),A321:A356))="H","J",IF(INDEX(A321:A356,MATCH(REPT("z",255),A321:A356))="N","P",CHAR(CODE(INDEX(A321:A356,MATCH(REPT("z",255),A321:A356)))+1))),)</f>
        <v>B</v>
      </c>
      <c r="B357" s="596" t="s">
        <v>1267</v>
      </c>
      <c r="C357" s="102">
        <v>1</v>
      </c>
      <c r="D357" s="402" t="s">
        <v>46</v>
      </c>
      <c r="E357" s="960">
        <v>26167.35</v>
      </c>
      <c r="F357" s="960">
        <v>1869.1</v>
      </c>
      <c r="G357" s="960">
        <v>5607.29</v>
      </c>
      <c r="H357" s="960">
        <v>3738.19</v>
      </c>
      <c r="I357" s="961">
        <f>E357+F357+G357+H357</f>
        <v>37381.93</v>
      </c>
      <c r="J357" s="962">
        <f>I357*C357</f>
        <v>37381.93</v>
      </c>
      <c r="K357" s="146"/>
    </row>
    <row r="358" spans="1:11" s="8" customFormat="1" ht="12.75" customHeight="1" x14ac:dyDescent="0.2">
      <c r="A358" s="565"/>
      <c r="B358" s="566"/>
      <c r="C358" s="9"/>
      <c r="D358" s="20"/>
      <c r="E358" s="975"/>
      <c r="F358" s="986"/>
      <c r="G358" s="960"/>
      <c r="H358" s="960"/>
      <c r="I358" s="961"/>
      <c r="J358" s="983"/>
    </row>
    <row r="359" spans="1:11" s="8" customFormat="1" ht="30" x14ac:dyDescent="0.2">
      <c r="A359" s="565"/>
      <c r="B359" s="567" t="s">
        <v>429</v>
      </c>
      <c r="C359" s="9"/>
      <c r="D359" s="20"/>
      <c r="E359" s="975"/>
      <c r="F359" s="986"/>
      <c r="G359" s="960"/>
      <c r="H359" s="960"/>
      <c r="I359" s="961"/>
      <c r="J359" s="983"/>
    </row>
    <row r="360" spans="1:11" s="8" customFormat="1" ht="9" customHeight="1" x14ac:dyDescent="0.2">
      <c r="A360" s="565"/>
      <c r="B360" s="566"/>
      <c r="C360" s="9"/>
      <c r="D360" s="20"/>
      <c r="E360" s="975"/>
      <c r="F360" s="986"/>
      <c r="G360" s="960"/>
      <c r="H360" s="960"/>
      <c r="I360" s="961"/>
      <c r="J360" s="983"/>
    </row>
    <row r="361" spans="1:11" s="8" customFormat="1" ht="28.5" x14ac:dyDescent="0.2">
      <c r="A361" s="571"/>
      <c r="B361" s="598" t="s">
        <v>430</v>
      </c>
      <c r="C361" s="572"/>
      <c r="D361" s="572"/>
      <c r="E361" s="975"/>
      <c r="F361" s="986"/>
      <c r="G361" s="960"/>
      <c r="H361" s="960"/>
      <c r="I361" s="961"/>
      <c r="J361" s="962"/>
    </row>
    <row r="362" spans="1:11" s="8" customFormat="1" ht="9.75" customHeight="1" x14ac:dyDescent="0.2">
      <c r="A362" s="565"/>
      <c r="B362" s="377"/>
      <c r="C362" s="572"/>
      <c r="D362" s="572"/>
      <c r="E362" s="975"/>
      <c r="F362" s="986"/>
      <c r="G362" s="960"/>
      <c r="H362" s="960"/>
      <c r="I362" s="961"/>
      <c r="J362" s="983"/>
    </row>
    <row r="363" spans="1:11" s="8" customFormat="1" ht="15" x14ac:dyDescent="0.2">
      <c r="A363" s="571"/>
      <c r="B363" s="599" t="s">
        <v>431</v>
      </c>
      <c r="C363" s="572"/>
      <c r="D363" s="572"/>
      <c r="E363" s="975"/>
      <c r="F363" s="986"/>
      <c r="G363" s="960"/>
      <c r="H363" s="960"/>
      <c r="I363" s="961"/>
      <c r="J363" s="962"/>
    </row>
    <row r="364" spans="1:11" s="8" customFormat="1" ht="12.75" customHeight="1" x14ac:dyDescent="0.2">
      <c r="A364" s="571"/>
      <c r="B364" s="600"/>
      <c r="C364" s="572"/>
      <c r="D364" s="572"/>
      <c r="E364" s="975"/>
      <c r="F364" s="986"/>
      <c r="G364" s="960"/>
      <c r="H364" s="960"/>
      <c r="I364" s="961"/>
      <c r="J364" s="962"/>
    </row>
    <row r="365" spans="1:11" s="8" customFormat="1" x14ac:dyDescent="0.2">
      <c r="A365" s="601" t="s">
        <v>13</v>
      </c>
      <c r="B365" s="596" t="s">
        <v>432</v>
      </c>
      <c r="C365" s="280">
        <v>1</v>
      </c>
      <c r="D365" s="280" t="s">
        <v>25</v>
      </c>
      <c r="E365" s="960">
        <v>53.32</v>
      </c>
      <c r="F365" s="960">
        <v>3.81</v>
      </c>
      <c r="G365" s="960">
        <v>11.43</v>
      </c>
      <c r="H365" s="960">
        <v>7.62</v>
      </c>
      <c r="I365" s="961">
        <f>E365+F365+G365+H365</f>
        <v>76.180000000000007</v>
      </c>
      <c r="J365" s="962">
        <f>I365*C365</f>
        <v>76.180000000000007</v>
      </c>
      <c r="K365" s="146"/>
    </row>
    <row r="366" spans="1:11" s="8" customFormat="1" ht="12.75" customHeight="1" x14ac:dyDescent="0.2">
      <c r="A366" s="601"/>
      <c r="B366" s="602"/>
      <c r="C366" s="280"/>
      <c r="D366" s="280"/>
      <c r="E366" s="975"/>
      <c r="F366" s="986"/>
      <c r="G366" s="960"/>
      <c r="H366" s="960"/>
      <c r="I366" s="961"/>
      <c r="J366" s="962"/>
    </row>
    <row r="367" spans="1:11" s="8" customFormat="1" x14ac:dyDescent="0.2">
      <c r="A367" s="603" t="str">
        <f>IF(D367&gt;0,IF(INDEX(A357:A366,MATCH(REPT("z",255),A357:A366))="H","J",IF(INDEX(A357:A366,MATCH(REPT("z",255),A357:A366))="N","P",CHAR(CODE(INDEX(A357:A366,MATCH(REPT("z",255),A357:A366)))+1))),)</f>
        <v>D</v>
      </c>
      <c r="B367" s="596" t="s">
        <v>394</v>
      </c>
      <c r="C367" s="280">
        <v>123</v>
      </c>
      <c r="D367" s="280" t="s">
        <v>25</v>
      </c>
      <c r="E367" s="960">
        <v>33.24</v>
      </c>
      <c r="F367" s="960">
        <v>2.37</v>
      </c>
      <c r="G367" s="960">
        <v>7.12</v>
      </c>
      <c r="H367" s="960">
        <v>4.75</v>
      </c>
      <c r="I367" s="961">
        <f>E367+F367+G367+H367</f>
        <v>47.48</v>
      </c>
      <c r="J367" s="962">
        <f>I367*C367</f>
        <v>5840.04</v>
      </c>
      <c r="K367" s="146"/>
    </row>
    <row r="368" spans="1:11" s="8" customFormat="1" ht="12.75" customHeight="1" x14ac:dyDescent="0.2">
      <c r="A368" s="601"/>
      <c r="B368" s="596"/>
      <c r="C368" s="280"/>
      <c r="D368" s="280"/>
      <c r="E368" s="975"/>
      <c r="F368" s="986"/>
      <c r="G368" s="960"/>
      <c r="H368" s="960"/>
      <c r="I368" s="961"/>
      <c r="J368" s="962"/>
    </row>
    <row r="369" spans="1:11" s="8" customFormat="1" x14ac:dyDescent="0.2">
      <c r="A369" s="603" t="str">
        <f>IF(D369&gt;0,IF(INDEX(A359:A368,MATCH(REPT("z",255),A359:A368))="H","J",IF(INDEX(A359:A368,MATCH(REPT("z",255),A359:A368))="N","P",CHAR(CODE(INDEX(A359:A368,MATCH(REPT("z",255),A359:A368)))+1))),)</f>
        <v>E</v>
      </c>
      <c r="B369" s="596" t="s">
        <v>433</v>
      </c>
      <c r="C369" s="280">
        <v>31</v>
      </c>
      <c r="D369" s="280" t="s">
        <v>25</v>
      </c>
      <c r="E369" s="960">
        <v>25.74</v>
      </c>
      <c r="F369" s="960">
        <v>1.84</v>
      </c>
      <c r="G369" s="960">
        <v>5.52</v>
      </c>
      <c r="H369" s="960">
        <v>3.68</v>
      </c>
      <c r="I369" s="961">
        <f>E369+F369+G369+H369</f>
        <v>36.78</v>
      </c>
      <c r="J369" s="962">
        <f>I369*C369</f>
        <v>1140.18</v>
      </c>
      <c r="K369" s="146"/>
    </row>
    <row r="370" spans="1:11" s="8" customFormat="1" ht="12.75" customHeight="1" x14ac:dyDescent="0.2">
      <c r="A370" s="601"/>
      <c r="B370" s="596"/>
      <c r="C370" s="280"/>
      <c r="D370" s="280"/>
      <c r="E370" s="975"/>
      <c r="F370" s="986"/>
      <c r="G370" s="960"/>
      <c r="H370" s="960"/>
      <c r="I370" s="961"/>
      <c r="J370" s="962"/>
    </row>
    <row r="371" spans="1:11" s="8" customFormat="1" x14ac:dyDescent="0.2">
      <c r="A371" s="603" t="str">
        <f>IF(D371&gt;0,IF(INDEX(A359:A370,MATCH(REPT("z",255),A359:A370))="H","J",IF(INDEX(A359:A370,MATCH(REPT("z",255),A359:A370))="N","P",CHAR(CODE(INDEX(A359:A370,MATCH(REPT("z",255),A359:A370)))+1))),)</f>
        <v>F</v>
      </c>
      <c r="B371" s="596" t="s">
        <v>390</v>
      </c>
      <c r="C371" s="280">
        <v>44</v>
      </c>
      <c r="D371" s="280" t="s">
        <v>25</v>
      </c>
      <c r="E371" s="960">
        <v>19.2</v>
      </c>
      <c r="F371" s="960">
        <v>1.37</v>
      </c>
      <c r="G371" s="960">
        <v>4.1100000000000003</v>
      </c>
      <c r="H371" s="960">
        <v>2.74</v>
      </c>
      <c r="I371" s="961">
        <f>E371+F371+G371+H371</f>
        <v>27.42</v>
      </c>
      <c r="J371" s="962">
        <f>I371*C371</f>
        <v>1206.48</v>
      </c>
      <c r="K371" s="146"/>
    </row>
    <row r="372" spans="1:11" s="8" customFormat="1" ht="12.75" customHeight="1" x14ac:dyDescent="0.2">
      <c r="A372" s="601"/>
      <c r="B372" s="596"/>
      <c r="C372" s="280"/>
      <c r="D372" s="280"/>
      <c r="E372" s="975"/>
      <c r="F372" s="986"/>
      <c r="G372" s="960"/>
      <c r="H372" s="960"/>
      <c r="I372" s="961"/>
      <c r="J372" s="962"/>
    </row>
    <row r="373" spans="1:11" s="8" customFormat="1" ht="15" x14ac:dyDescent="0.2">
      <c r="A373" s="601"/>
      <c r="B373" s="599" t="s">
        <v>434</v>
      </c>
      <c r="C373" s="280"/>
      <c r="D373" s="280"/>
      <c r="E373" s="975"/>
      <c r="F373" s="986"/>
      <c r="G373" s="960"/>
      <c r="H373" s="960"/>
      <c r="I373" s="961"/>
      <c r="J373" s="962"/>
    </row>
    <row r="374" spans="1:11" s="8" customFormat="1" ht="12.75" customHeight="1" x14ac:dyDescent="0.2">
      <c r="A374" s="601"/>
      <c r="B374" s="602"/>
      <c r="C374" s="280"/>
      <c r="D374" s="280"/>
      <c r="E374" s="975"/>
      <c r="F374" s="986"/>
      <c r="G374" s="960"/>
      <c r="H374" s="960"/>
      <c r="I374" s="961"/>
      <c r="J374" s="962"/>
    </row>
    <row r="375" spans="1:11" s="8" customFormat="1" x14ac:dyDescent="0.2">
      <c r="A375" s="603" t="str">
        <f>IF(D375&gt;0,IF(INDEX(A361:A374,MATCH(REPT("z",255),A361:A374))="H","J",IF(INDEX(A361:A374,MATCH(REPT("z",255),A361:A374))="N","P",CHAR(CODE(INDEX(A361:A374,MATCH(REPT("z",255),A361:A374)))+1))),)</f>
        <v>G</v>
      </c>
      <c r="B375" s="596" t="s">
        <v>399</v>
      </c>
      <c r="C375" s="280">
        <v>11</v>
      </c>
      <c r="D375" s="280" t="s">
        <v>25</v>
      </c>
      <c r="E375" s="960">
        <v>23.39</v>
      </c>
      <c r="F375" s="960">
        <v>1.67</v>
      </c>
      <c r="G375" s="960">
        <v>5.01</v>
      </c>
      <c r="H375" s="960">
        <v>3.34</v>
      </c>
      <c r="I375" s="961">
        <f>E375+F375+G375+H375</f>
        <v>33.409999999999997</v>
      </c>
      <c r="J375" s="962">
        <f>I375*C375</f>
        <v>367.51</v>
      </c>
      <c r="K375" s="146"/>
    </row>
    <row r="376" spans="1:11" s="8" customFormat="1" ht="12.75" customHeight="1" x14ac:dyDescent="0.2">
      <c r="A376" s="601"/>
      <c r="B376" s="596"/>
      <c r="C376" s="280"/>
      <c r="D376" s="280"/>
      <c r="E376" s="975"/>
      <c r="F376" s="986"/>
      <c r="G376" s="960"/>
      <c r="H376" s="960"/>
      <c r="I376" s="961"/>
      <c r="J376" s="962"/>
    </row>
    <row r="377" spans="1:11" s="8" customFormat="1" x14ac:dyDescent="0.2">
      <c r="A377" s="603" t="str">
        <f>IF(D377&gt;0,IF(INDEX(A363:A376,MATCH(REPT("z",255),A363:A376))="H","J",IF(INDEX(A363:A376,MATCH(REPT("z",255),A363:A376))="N","P",CHAR(CODE(INDEX(A363:A376,MATCH(REPT("z",255),A363:A376)))+1))),)</f>
        <v>H</v>
      </c>
      <c r="B377" s="596" t="s">
        <v>390</v>
      </c>
      <c r="C377" s="280">
        <v>102</v>
      </c>
      <c r="D377" s="280" t="s">
        <v>25</v>
      </c>
      <c r="E377" s="960">
        <v>19.2</v>
      </c>
      <c r="F377" s="960">
        <v>1.37</v>
      </c>
      <c r="G377" s="960">
        <v>4.1100000000000003</v>
      </c>
      <c r="H377" s="960">
        <v>2.74</v>
      </c>
      <c r="I377" s="961">
        <f>E377+F377+G377+H377</f>
        <v>27.42</v>
      </c>
      <c r="J377" s="962">
        <f>I377*C377</f>
        <v>2796.84</v>
      </c>
      <c r="K377" s="146"/>
    </row>
    <row r="378" spans="1:11" s="8" customFormat="1" ht="12.75" customHeight="1" x14ac:dyDescent="0.2">
      <c r="A378" s="601"/>
      <c r="B378" s="596"/>
      <c r="C378" s="280"/>
      <c r="D378" s="280"/>
      <c r="E378" s="975"/>
      <c r="F378" s="986"/>
      <c r="G378" s="960"/>
      <c r="H378" s="960"/>
      <c r="I378" s="961"/>
      <c r="J378" s="962"/>
    </row>
    <row r="379" spans="1:11" s="8" customFormat="1" x14ac:dyDescent="0.2">
      <c r="A379" s="603" t="str">
        <f>IF(D379&gt;0,IF(INDEX(A365:A378,MATCH(REPT("z",255),A365:A378))="H","J",IF(INDEX(A365:A378,MATCH(REPT("z",255),A365:A378))="N","P",CHAR(CODE(INDEX(A365:A378,MATCH(REPT("z",255),A365:A378)))+1))),)</f>
        <v>J</v>
      </c>
      <c r="B379" s="596" t="s">
        <v>389</v>
      </c>
      <c r="C379" s="280">
        <v>103</v>
      </c>
      <c r="D379" s="280" t="s">
        <v>25</v>
      </c>
      <c r="E379" s="960">
        <v>12.61</v>
      </c>
      <c r="F379" s="960">
        <v>0.9</v>
      </c>
      <c r="G379" s="960">
        <v>2.7</v>
      </c>
      <c r="H379" s="960">
        <v>1.8</v>
      </c>
      <c r="I379" s="961">
        <f>E379+F379+G379+H379</f>
        <v>18.010000000000002</v>
      </c>
      <c r="J379" s="962">
        <f>I379*C379</f>
        <v>1855.03</v>
      </c>
      <c r="K379" s="146"/>
    </row>
    <row r="380" spans="1:11" s="8" customFormat="1" x14ac:dyDescent="0.2">
      <c r="A380" s="603"/>
      <c r="B380" s="596"/>
      <c r="C380" s="280"/>
      <c r="D380" s="280"/>
      <c r="E380" s="975"/>
      <c r="F380" s="986"/>
      <c r="G380" s="960"/>
      <c r="H380" s="960"/>
      <c r="I380" s="961"/>
      <c r="J380" s="962"/>
    </row>
    <row r="381" spans="1:11" s="8" customFormat="1" x14ac:dyDescent="0.2">
      <c r="A381" s="603"/>
      <c r="B381" s="596"/>
      <c r="C381" s="280"/>
      <c r="D381" s="280"/>
      <c r="E381" s="975"/>
      <c r="F381" s="986"/>
      <c r="G381" s="960"/>
      <c r="H381" s="960"/>
      <c r="I381" s="961"/>
      <c r="J381" s="962"/>
    </row>
    <row r="382" spans="1:11" s="8" customFormat="1" x14ac:dyDescent="0.2">
      <c r="A382" s="571"/>
      <c r="B382" s="377"/>
      <c r="C382" s="572"/>
      <c r="D382" s="572"/>
      <c r="E382" s="975"/>
      <c r="F382" s="986"/>
      <c r="G382" s="960"/>
      <c r="H382" s="960"/>
      <c r="I382" s="961"/>
      <c r="J382" s="962"/>
    </row>
    <row r="383" spans="1:11" ht="15.75" thickBot="1" x14ac:dyDescent="0.25">
      <c r="A383" s="575"/>
      <c r="B383" s="576" t="s">
        <v>31</v>
      </c>
      <c r="C383" s="577"/>
      <c r="D383" s="578"/>
      <c r="E383" s="966"/>
      <c r="F383" s="1045"/>
      <c r="G383" s="966"/>
      <c r="H383" s="966"/>
      <c r="I383" s="968"/>
      <c r="J383" s="968">
        <f>SUM(J354:J380)</f>
        <v>126716.35</v>
      </c>
    </row>
    <row r="384" spans="1:11" s="8" customFormat="1" ht="15" thickTop="1" x14ac:dyDescent="0.2">
      <c r="A384" s="565"/>
      <c r="B384" s="566"/>
      <c r="C384" s="9"/>
      <c r="D384" s="20"/>
      <c r="E384" s="975"/>
      <c r="F384" s="986"/>
      <c r="G384" s="960"/>
      <c r="H384" s="960"/>
      <c r="I384" s="961"/>
      <c r="J384" s="983"/>
    </row>
    <row r="385" spans="1:11" s="8" customFormat="1" ht="30" x14ac:dyDescent="0.2">
      <c r="A385" s="565"/>
      <c r="B385" s="567" t="s">
        <v>435</v>
      </c>
      <c r="C385" s="9"/>
      <c r="D385" s="20"/>
      <c r="E385" s="975"/>
      <c r="F385" s="986"/>
      <c r="G385" s="960"/>
      <c r="H385" s="960"/>
      <c r="I385" s="961"/>
      <c r="J385" s="983"/>
    </row>
    <row r="386" spans="1:11" s="8" customFormat="1" x14ac:dyDescent="0.2">
      <c r="A386" s="571"/>
      <c r="B386" s="377"/>
      <c r="C386" s="572"/>
      <c r="D386" s="572"/>
      <c r="E386" s="975"/>
      <c r="F386" s="986"/>
      <c r="G386" s="960"/>
      <c r="H386" s="960"/>
      <c r="I386" s="961"/>
      <c r="J386" s="962"/>
    </row>
    <row r="387" spans="1:11" s="8" customFormat="1" ht="28.5" x14ac:dyDescent="0.2">
      <c r="A387" s="571"/>
      <c r="B387" s="598" t="s">
        <v>436</v>
      </c>
      <c r="C387" s="572"/>
      <c r="D387" s="572"/>
      <c r="E387" s="975"/>
      <c r="F387" s="986"/>
      <c r="G387" s="960"/>
      <c r="H387" s="960"/>
      <c r="I387" s="961"/>
      <c r="J387" s="962"/>
    </row>
    <row r="388" spans="1:11" s="8" customFormat="1" x14ac:dyDescent="0.2">
      <c r="A388" s="571"/>
      <c r="B388" s="377"/>
      <c r="C388" s="572"/>
      <c r="D388" s="572"/>
      <c r="E388" s="975"/>
      <c r="F388" s="986"/>
      <c r="G388" s="960"/>
      <c r="H388" s="960"/>
      <c r="I388" s="961"/>
      <c r="J388" s="962"/>
    </row>
    <row r="389" spans="1:11" s="8" customFormat="1" ht="15" x14ac:dyDescent="0.2">
      <c r="A389" s="571"/>
      <c r="B389" s="599" t="s">
        <v>437</v>
      </c>
      <c r="C389" s="572"/>
      <c r="D389" s="572"/>
      <c r="E389" s="975"/>
      <c r="F389" s="986"/>
      <c r="G389" s="960"/>
      <c r="H389" s="960"/>
      <c r="I389" s="961"/>
      <c r="J389" s="962"/>
    </row>
    <row r="390" spans="1:11" s="8" customFormat="1" x14ac:dyDescent="0.2">
      <c r="A390" s="571"/>
      <c r="B390" s="600"/>
      <c r="C390" s="572"/>
      <c r="D390" s="572"/>
      <c r="E390" s="975"/>
      <c r="F390" s="986"/>
      <c r="G390" s="960"/>
      <c r="H390" s="960"/>
      <c r="I390" s="961"/>
      <c r="J390" s="962"/>
    </row>
    <row r="391" spans="1:11" s="8" customFormat="1" x14ac:dyDescent="0.2">
      <c r="A391" s="571" t="s">
        <v>11</v>
      </c>
      <c r="B391" s="377" t="s">
        <v>394</v>
      </c>
      <c r="C391" s="572">
        <v>2</v>
      </c>
      <c r="D391" s="572" t="s">
        <v>25</v>
      </c>
      <c r="E391" s="960">
        <v>39.229999999999997</v>
      </c>
      <c r="F391" s="960">
        <v>2.8</v>
      </c>
      <c r="G391" s="960">
        <v>8.41</v>
      </c>
      <c r="H391" s="960">
        <v>5.6</v>
      </c>
      <c r="I391" s="961">
        <f>E391+F391+G391+H391</f>
        <v>56.04</v>
      </c>
      <c r="J391" s="962">
        <f>I391*C391</f>
        <v>112.08</v>
      </c>
      <c r="K391" s="146"/>
    </row>
    <row r="392" spans="1:11" s="8" customFormat="1" x14ac:dyDescent="0.2">
      <c r="A392" s="571"/>
      <c r="B392" s="377"/>
      <c r="C392" s="572"/>
      <c r="D392" s="572"/>
      <c r="E392" s="975"/>
      <c r="F392" s="986"/>
      <c r="G392" s="960"/>
      <c r="H392" s="960"/>
      <c r="I392" s="961"/>
      <c r="J392" s="962"/>
    </row>
    <row r="393" spans="1:11" s="8" customFormat="1" x14ac:dyDescent="0.2">
      <c r="A393" s="573" t="str">
        <f>IF(D393&gt;0,IF(INDEX(A382:A392,MATCH(REPT("z",255),A382:A392))="H","J",IF(INDEX(A382:A392,MATCH(REPT("z",255),A382:A392))="N","P",CHAR(CODE(INDEX(A382:A392,MATCH(REPT("z",255),A382:A392)))+1))),)</f>
        <v>B</v>
      </c>
      <c r="B393" s="377" t="s">
        <v>433</v>
      </c>
      <c r="C393" s="572">
        <v>1</v>
      </c>
      <c r="D393" s="572" t="s">
        <v>25</v>
      </c>
      <c r="E393" s="960">
        <v>28</v>
      </c>
      <c r="F393" s="960">
        <v>2</v>
      </c>
      <c r="G393" s="960">
        <v>6</v>
      </c>
      <c r="H393" s="960">
        <v>4</v>
      </c>
      <c r="I393" s="961">
        <f>E393+F393+G393+H393</f>
        <v>40</v>
      </c>
      <c r="J393" s="962">
        <f>I393*C393</f>
        <v>40</v>
      </c>
      <c r="K393" s="146"/>
    </row>
    <row r="394" spans="1:11" s="8" customFormat="1" x14ac:dyDescent="0.2">
      <c r="A394" s="571"/>
      <c r="B394" s="377"/>
      <c r="C394" s="572"/>
      <c r="D394" s="572"/>
      <c r="E394" s="975"/>
      <c r="F394" s="986"/>
      <c r="G394" s="960"/>
      <c r="H394" s="960"/>
      <c r="I394" s="961"/>
      <c r="J394" s="962"/>
    </row>
    <row r="395" spans="1:11" s="8" customFormat="1" x14ac:dyDescent="0.2">
      <c r="A395" s="573" t="str">
        <f>IF(D395&gt;0,IF(INDEX(A382:A394,MATCH(REPT("z",255),A382:A394))="H","J",IF(INDEX(A382:A394,MATCH(REPT("z",255),A382:A394))="N","P",CHAR(CODE(INDEX(A382:A394,MATCH(REPT("z",255),A382:A394)))+1))),)</f>
        <v>C</v>
      </c>
      <c r="B395" s="377" t="s">
        <v>390</v>
      </c>
      <c r="C395" s="572">
        <v>8</v>
      </c>
      <c r="D395" s="572" t="s">
        <v>25</v>
      </c>
      <c r="E395" s="960">
        <v>21.97</v>
      </c>
      <c r="F395" s="960">
        <v>1.57</v>
      </c>
      <c r="G395" s="960">
        <v>4.71</v>
      </c>
      <c r="H395" s="960">
        <v>3.14</v>
      </c>
      <c r="I395" s="961">
        <f>E395+F395+G395+H395</f>
        <v>31.39</v>
      </c>
      <c r="J395" s="962">
        <f>I395*C395</f>
        <v>251.12</v>
      </c>
      <c r="K395" s="146"/>
    </row>
    <row r="396" spans="1:11" s="8" customFormat="1" x14ac:dyDescent="0.2">
      <c r="A396" s="571"/>
      <c r="B396" s="377"/>
      <c r="C396" s="572"/>
      <c r="D396" s="572"/>
      <c r="E396" s="975"/>
      <c r="F396" s="986"/>
      <c r="G396" s="960"/>
      <c r="H396" s="960"/>
      <c r="I396" s="961"/>
      <c r="J396" s="962"/>
    </row>
    <row r="397" spans="1:11" s="8" customFormat="1" x14ac:dyDescent="0.2">
      <c r="A397" s="573" t="str">
        <f>IF(D397&gt;0,IF(INDEX(A382:A396,MATCH(REPT("z",255),A382:A396))="H","J",IF(INDEX(A382:A396,MATCH(REPT("z",255),A382:A396))="N","P",CHAR(CODE(INDEX(A382:A396,MATCH(REPT("z",255),A382:A396)))+1))),)</f>
        <v>D</v>
      </c>
      <c r="B397" s="377" t="s">
        <v>389</v>
      </c>
      <c r="C397" s="572">
        <v>2</v>
      </c>
      <c r="D397" s="572" t="s">
        <v>25</v>
      </c>
      <c r="E397" s="960">
        <v>13.71</v>
      </c>
      <c r="F397" s="960">
        <v>0.98</v>
      </c>
      <c r="G397" s="960">
        <v>2.94</v>
      </c>
      <c r="H397" s="960">
        <v>1.96</v>
      </c>
      <c r="I397" s="961">
        <f>E397+F397+G397+H397</f>
        <v>19.59</v>
      </c>
      <c r="J397" s="962">
        <f>I397*C397</f>
        <v>39.18</v>
      </c>
      <c r="K397" s="146"/>
    </row>
    <row r="398" spans="1:11" s="8" customFormat="1" x14ac:dyDescent="0.2">
      <c r="A398" s="571"/>
      <c r="B398" s="377"/>
      <c r="C398" s="572"/>
      <c r="D398" s="572"/>
      <c r="E398" s="975"/>
      <c r="F398" s="986"/>
      <c r="G398" s="960"/>
      <c r="H398" s="960"/>
      <c r="I398" s="961"/>
      <c r="J398" s="962"/>
    </row>
    <row r="399" spans="1:11" s="8" customFormat="1" ht="31.5" customHeight="1" x14ac:dyDescent="0.2">
      <c r="A399" s="571"/>
      <c r="B399" s="598" t="s">
        <v>438</v>
      </c>
      <c r="C399" s="572"/>
      <c r="D399" s="572"/>
      <c r="E399" s="975"/>
      <c r="F399" s="986"/>
      <c r="G399" s="960"/>
      <c r="H399" s="960"/>
      <c r="I399" s="961"/>
      <c r="J399" s="962"/>
    </row>
    <row r="400" spans="1:11" s="8" customFormat="1" x14ac:dyDescent="0.2">
      <c r="A400" s="571"/>
      <c r="B400" s="377"/>
      <c r="C400" s="572"/>
      <c r="D400" s="572"/>
      <c r="E400" s="975"/>
      <c r="F400" s="986"/>
      <c r="G400" s="960"/>
      <c r="H400" s="960"/>
      <c r="I400" s="961"/>
      <c r="J400" s="962"/>
    </row>
    <row r="401" spans="1:11" s="8" customFormat="1" ht="15" x14ac:dyDescent="0.2">
      <c r="A401" s="571"/>
      <c r="B401" s="599" t="s">
        <v>431</v>
      </c>
      <c r="C401" s="572"/>
      <c r="D401" s="572"/>
      <c r="E401" s="975"/>
      <c r="F401" s="986"/>
      <c r="G401" s="960"/>
      <c r="H401" s="960"/>
      <c r="I401" s="961"/>
      <c r="J401" s="962"/>
    </row>
    <row r="402" spans="1:11" s="8" customFormat="1" x14ac:dyDescent="0.2">
      <c r="A402" s="571"/>
      <c r="B402" s="600"/>
      <c r="C402" s="572"/>
      <c r="D402" s="572"/>
      <c r="E402" s="975"/>
      <c r="F402" s="986"/>
      <c r="G402" s="960"/>
      <c r="H402" s="960"/>
      <c r="I402" s="961"/>
      <c r="J402" s="962"/>
    </row>
    <row r="403" spans="1:11" s="8" customFormat="1" x14ac:dyDescent="0.2">
      <c r="A403" s="573" t="str">
        <f>IF(D403&gt;0,IF(INDEX(A387:A402,MATCH(REPT("z",255),A387:A402))="H","J",IF(INDEX(A387:A402,MATCH(REPT("z",255),A387:A402))="N","P",CHAR(CODE(INDEX(A387:A402,MATCH(REPT("z",255),A387:A402)))+1))),)</f>
        <v>E</v>
      </c>
      <c r="B403" s="377" t="s">
        <v>432</v>
      </c>
      <c r="C403" s="572">
        <v>86</v>
      </c>
      <c r="D403" s="572" t="s">
        <v>25</v>
      </c>
      <c r="E403" s="960">
        <v>53.32</v>
      </c>
      <c r="F403" s="960">
        <v>3.81</v>
      </c>
      <c r="G403" s="960">
        <v>11.43</v>
      </c>
      <c r="H403" s="960">
        <v>7.62</v>
      </c>
      <c r="I403" s="961">
        <f>E403+F403+G403+H403</f>
        <v>76.180000000000007</v>
      </c>
      <c r="J403" s="962">
        <f>I403*C403</f>
        <v>6551.48</v>
      </c>
      <c r="K403" s="146"/>
    </row>
    <row r="404" spans="1:11" s="8" customFormat="1" x14ac:dyDescent="0.2">
      <c r="A404" s="571"/>
      <c r="B404" s="377"/>
      <c r="C404" s="572"/>
      <c r="D404" s="572"/>
      <c r="E404" s="975"/>
      <c r="F404" s="986"/>
      <c r="G404" s="960"/>
      <c r="H404" s="960"/>
      <c r="I404" s="961"/>
      <c r="J404" s="962"/>
    </row>
    <row r="405" spans="1:11" s="8" customFormat="1" x14ac:dyDescent="0.2">
      <c r="A405" s="573" t="str">
        <f>IF(D405&gt;0,IF(INDEX(A389:A404,MATCH(REPT("z",255),A389:A404))="H","J",IF(INDEX(A389:A404,MATCH(REPT("z",255),A389:A404))="N","P",CHAR(CODE(INDEX(A389:A404,MATCH(REPT("z",255),A389:A404)))+1))),)</f>
        <v>F</v>
      </c>
      <c r="B405" s="377" t="s">
        <v>394</v>
      </c>
      <c r="C405" s="572">
        <v>811</v>
      </c>
      <c r="D405" s="572" t="s">
        <v>25</v>
      </c>
      <c r="E405" s="960">
        <v>33.24</v>
      </c>
      <c r="F405" s="960">
        <v>2.37</v>
      </c>
      <c r="G405" s="960">
        <v>7.12</v>
      </c>
      <c r="H405" s="960">
        <v>4.75</v>
      </c>
      <c r="I405" s="961">
        <f>E405+F405+G405+H405</f>
        <v>47.48</v>
      </c>
      <c r="J405" s="962">
        <f>I405*C405</f>
        <v>38506.28</v>
      </c>
      <c r="K405" s="146"/>
    </row>
    <row r="406" spans="1:11" s="8" customFormat="1" x14ac:dyDescent="0.2">
      <c r="A406" s="571"/>
      <c r="B406" s="377"/>
      <c r="C406" s="572"/>
      <c r="D406" s="572"/>
      <c r="E406" s="975"/>
      <c r="F406" s="986"/>
      <c r="G406" s="960"/>
      <c r="H406" s="960"/>
      <c r="I406" s="961"/>
      <c r="J406" s="962"/>
    </row>
    <row r="407" spans="1:11" s="8" customFormat="1" x14ac:dyDescent="0.2">
      <c r="A407" s="573" t="str">
        <f>IF(D407&gt;0,IF(INDEX(A391:A406,MATCH(REPT("z",255),A391:A406))="H","J",IF(INDEX(A391:A406,MATCH(REPT("z",255),A391:A406))="N","P",CHAR(CODE(INDEX(A391:A406,MATCH(REPT("z",255),A391:A406)))+1))),)</f>
        <v>G</v>
      </c>
      <c r="B407" s="377" t="s">
        <v>433</v>
      </c>
      <c r="C407" s="572">
        <v>46</v>
      </c>
      <c r="D407" s="572" t="s">
        <v>25</v>
      </c>
      <c r="E407" s="960">
        <v>25.74</v>
      </c>
      <c r="F407" s="960">
        <v>1.84</v>
      </c>
      <c r="G407" s="960">
        <v>5.52</v>
      </c>
      <c r="H407" s="960">
        <v>3.68</v>
      </c>
      <c r="I407" s="961">
        <f>E407+F407+G407+H407</f>
        <v>36.78</v>
      </c>
      <c r="J407" s="962">
        <f>I407*C407</f>
        <v>1691.88</v>
      </c>
      <c r="K407" s="146"/>
    </row>
    <row r="408" spans="1:11" s="8" customFormat="1" x14ac:dyDescent="0.2">
      <c r="A408" s="571"/>
      <c r="B408" s="377"/>
      <c r="C408" s="572"/>
      <c r="D408" s="572"/>
      <c r="E408" s="975"/>
      <c r="F408" s="986"/>
      <c r="G408" s="960"/>
      <c r="H408" s="960"/>
      <c r="I408" s="961"/>
      <c r="J408" s="962"/>
    </row>
    <row r="409" spans="1:11" s="8" customFormat="1" x14ac:dyDescent="0.2">
      <c r="A409" s="573" t="str">
        <f>IF(D409&gt;0,IF(INDEX(A393:A408,MATCH(REPT("z",255),A393:A408))="H","J",IF(INDEX(A393:A408,MATCH(REPT("z",255),A393:A408))="N","P",CHAR(CODE(INDEX(A393:A408,MATCH(REPT("z",255),A393:A408)))+1))),)</f>
        <v>H</v>
      </c>
      <c r="B409" s="377" t="s">
        <v>390</v>
      </c>
      <c r="C409" s="572">
        <v>27</v>
      </c>
      <c r="D409" s="572" t="s">
        <v>25</v>
      </c>
      <c r="E409" s="960">
        <v>19.2</v>
      </c>
      <c r="F409" s="960">
        <v>1.37</v>
      </c>
      <c r="G409" s="960">
        <v>4.1100000000000003</v>
      </c>
      <c r="H409" s="960">
        <v>2.74</v>
      </c>
      <c r="I409" s="961">
        <f>E409+F409+G409+H409</f>
        <v>27.42</v>
      </c>
      <c r="J409" s="962">
        <f>I409*C409</f>
        <v>740.34</v>
      </c>
      <c r="K409" s="146"/>
    </row>
    <row r="410" spans="1:11" s="8" customFormat="1" x14ac:dyDescent="0.2">
      <c r="A410" s="571"/>
      <c r="B410" s="377"/>
      <c r="C410" s="572"/>
      <c r="D410" s="572"/>
      <c r="E410" s="975"/>
      <c r="F410" s="986"/>
      <c r="G410" s="960"/>
      <c r="H410" s="960"/>
      <c r="I410" s="961"/>
      <c r="J410" s="962"/>
    </row>
    <row r="411" spans="1:11" s="8" customFormat="1" x14ac:dyDescent="0.2">
      <c r="A411" s="571"/>
      <c r="B411" s="377"/>
      <c r="C411" s="572"/>
      <c r="D411" s="572"/>
      <c r="E411" s="975"/>
      <c r="F411" s="986"/>
      <c r="G411" s="960"/>
      <c r="H411" s="960"/>
      <c r="I411" s="961"/>
      <c r="J411" s="962"/>
    </row>
    <row r="412" spans="1:11" s="8" customFormat="1" x14ac:dyDescent="0.2">
      <c r="A412" s="571"/>
      <c r="B412" s="377"/>
      <c r="C412" s="572"/>
      <c r="D412" s="572"/>
      <c r="E412" s="975"/>
      <c r="F412" s="986"/>
      <c r="G412" s="960"/>
      <c r="H412" s="960"/>
      <c r="I412" s="961"/>
      <c r="J412" s="962"/>
    </row>
    <row r="413" spans="1:11" s="8" customFormat="1" x14ac:dyDescent="0.2">
      <c r="A413" s="571"/>
      <c r="B413" s="377"/>
      <c r="C413" s="572"/>
      <c r="D413" s="572"/>
      <c r="E413" s="975"/>
      <c r="F413" s="986"/>
      <c r="G413" s="960"/>
      <c r="H413" s="960"/>
      <c r="I413" s="961"/>
      <c r="J413" s="962"/>
    </row>
    <row r="414" spans="1:11" s="8" customFormat="1" x14ac:dyDescent="0.2">
      <c r="A414" s="571"/>
      <c r="B414" s="377"/>
      <c r="C414" s="572"/>
      <c r="D414" s="572"/>
      <c r="E414" s="975"/>
      <c r="F414" s="986"/>
      <c r="G414" s="960"/>
      <c r="H414" s="960"/>
      <c r="I414" s="961"/>
      <c r="J414" s="962"/>
    </row>
    <row r="415" spans="1:11" s="8" customFormat="1" x14ac:dyDescent="0.2">
      <c r="A415" s="571"/>
      <c r="B415" s="377"/>
      <c r="C415" s="572"/>
      <c r="D415" s="572"/>
      <c r="E415" s="975"/>
      <c r="F415" s="986"/>
      <c r="G415" s="960"/>
      <c r="H415" s="960"/>
      <c r="I415" s="961"/>
      <c r="J415" s="962"/>
    </row>
    <row r="416" spans="1:11" s="8" customFormat="1" x14ac:dyDescent="0.2">
      <c r="A416" s="571"/>
      <c r="B416" s="377"/>
      <c r="C416" s="572"/>
      <c r="D416" s="572"/>
      <c r="E416" s="975"/>
      <c r="F416" s="986"/>
      <c r="G416" s="960"/>
      <c r="H416" s="960"/>
      <c r="I416" s="961"/>
      <c r="J416" s="962"/>
    </row>
    <row r="417" spans="1:11" s="8" customFormat="1" x14ac:dyDescent="0.2">
      <c r="A417" s="571"/>
      <c r="B417" s="377"/>
      <c r="C417" s="572"/>
      <c r="D417" s="572"/>
      <c r="E417" s="975"/>
      <c r="F417" s="986"/>
      <c r="G417" s="960"/>
      <c r="H417" s="960"/>
      <c r="I417" s="961"/>
      <c r="J417" s="962"/>
    </row>
    <row r="418" spans="1:11" s="8" customFormat="1" x14ac:dyDescent="0.2">
      <c r="A418" s="571"/>
      <c r="B418" s="377"/>
      <c r="C418" s="572"/>
      <c r="D418" s="572"/>
      <c r="E418" s="975"/>
      <c r="F418" s="986"/>
      <c r="G418" s="960"/>
      <c r="H418" s="960"/>
      <c r="I418" s="961"/>
      <c r="J418" s="962"/>
    </row>
    <row r="419" spans="1:11" ht="15.75" thickBot="1" x14ac:dyDescent="0.25">
      <c r="A419" s="575"/>
      <c r="B419" s="576" t="s">
        <v>31</v>
      </c>
      <c r="C419" s="577"/>
      <c r="D419" s="578"/>
      <c r="E419" s="966"/>
      <c r="F419" s="1045"/>
      <c r="G419" s="966"/>
      <c r="H419" s="966"/>
      <c r="I419" s="968"/>
      <c r="J419" s="968">
        <f>SUM(J385:J414)</f>
        <v>47932.36</v>
      </c>
    </row>
    <row r="420" spans="1:11" s="8" customFormat="1" ht="15" thickTop="1" x14ac:dyDescent="0.2">
      <c r="A420" s="565"/>
      <c r="B420" s="566"/>
      <c r="C420" s="9"/>
      <c r="D420" s="20"/>
      <c r="E420" s="975"/>
      <c r="F420" s="986"/>
      <c r="G420" s="960"/>
      <c r="H420" s="960"/>
      <c r="I420" s="961"/>
      <c r="J420" s="983"/>
    </row>
    <row r="421" spans="1:11" s="8" customFormat="1" ht="30" x14ac:dyDescent="0.2">
      <c r="A421" s="565"/>
      <c r="B421" s="567" t="s">
        <v>435</v>
      </c>
      <c r="C421" s="9"/>
      <c r="D421" s="20"/>
      <c r="E421" s="975"/>
      <c r="F421" s="986"/>
      <c r="G421" s="960"/>
      <c r="H421" s="960"/>
      <c r="I421" s="961"/>
      <c r="J421" s="983"/>
    </row>
    <row r="422" spans="1:11" s="8" customFormat="1" x14ac:dyDescent="0.2">
      <c r="A422" s="571"/>
      <c r="B422" s="377"/>
      <c r="C422" s="572"/>
      <c r="D422" s="572"/>
      <c r="E422" s="975"/>
      <c r="F422" s="986"/>
      <c r="G422" s="960"/>
      <c r="H422" s="960"/>
      <c r="I422" s="961"/>
      <c r="J422" s="962"/>
    </row>
    <row r="423" spans="1:11" s="8" customFormat="1" ht="28.5" x14ac:dyDescent="0.2">
      <c r="A423" s="571"/>
      <c r="B423" s="598" t="s">
        <v>439</v>
      </c>
      <c r="C423" s="572"/>
      <c r="D423" s="572"/>
      <c r="E423" s="975"/>
      <c r="F423" s="986"/>
      <c r="G423" s="960"/>
      <c r="H423" s="960"/>
      <c r="I423" s="961"/>
      <c r="J423" s="962"/>
    </row>
    <row r="424" spans="1:11" s="8" customFormat="1" x14ac:dyDescent="0.2">
      <c r="A424" s="571"/>
      <c r="B424" s="377"/>
      <c r="C424" s="572"/>
      <c r="D424" s="572"/>
      <c r="E424" s="975"/>
      <c r="F424" s="986"/>
      <c r="G424" s="960"/>
      <c r="H424" s="960"/>
      <c r="I424" s="961"/>
      <c r="J424" s="962"/>
    </row>
    <row r="425" spans="1:11" s="8" customFormat="1" ht="15" x14ac:dyDescent="0.2">
      <c r="A425" s="571"/>
      <c r="B425" s="599" t="s">
        <v>440</v>
      </c>
      <c r="C425" s="572"/>
      <c r="D425" s="572"/>
      <c r="E425" s="975"/>
      <c r="F425" s="986"/>
      <c r="G425" s="960"/>
      <c r="H425" s="960"/>
      <c r="I425" s="961"/>
      <c r="J425" s="962"/>
    </row>
    <row r="426" spans="1:11" s="8" customFormat="1" x14ac:dyDescent="0.2">
      <c r="A426" s="571"/>
      <c r="B426" s="600"/>
      <c r="C426" s="572"/>
      <c r="D426" s="572"/>
      <c r="E426" s="975"/>
      <c r="F426" s="986"/>
      <c r="G426" s="960"/>
      <c r="H426" s="960"/>
      <c r="I426" s="961"/>
      <c r="J426" s="962"/>
    </row>
    <row r="427" spans="1:11" s="8" customFormat="1" x14ac:dyDescent="0.2">
      <c r="A427" s="571" t="s">
        <v>11</v>
      </c>
      <c r="B427" s="377" t="s">
        <v>394</v>
      </c>
      <c r="C427" s="572">
        <v>16</v>
      </c>
      <c r="D427" s="572" t="s">
        <v>25</v>
      </c>
      <c r="E427" s="960">
        <v>39.229999999999997</v>
      </c>
      <c r="F427" s="960">
        <v>2.8</v>
      </c>
      <c r="G427" s="960">
        <v>8.41</v>
      </c>
      <c r="H427" s="960">
        <v>5.6</v>
      </c>
      <c r="I427" s="961">
        <f>E427+F427+G427+H427</f>
        <v>56.04</v>
      </c>
      <c r="J427" s="962">
        <f>I427*C427</f>
        <v>896.64</v>
      </c>
      <c r="K427" s="146"/>
    </row>
    <row r="428" spans="1:11" s="8" customFormat="1" x14ac:dyDescent="0.2">
      <c r="A428" s="565"/>
      <c r="B428" s="377"/>
      <c r="C428" s="572"/>
      <c r="D428" s="572"/>
      <c r="E428" s="975"/>
      <c r="F428" s="986"/>
      <c r="G428" s="960"/>
      <c r="H428" s="960"/>
      <c r="I428" s="961"/>
      <c r="J428" s="983"/>
    </row>
    <row r="429" spans="1:11" s="8" customFormat="1" x14ac:dyDescent="0.2">
      <c r="A429" s="573" t="str">
        <f>IF(D429&gt;0,IF(INDEX(A409:A428,MATCH(REPT("z",255),A409:A428))="H","J",IF(INDEX(A409:A428,MATCH(REPT("z",255),A409:A428))="N","P",CHAR(CODE(INDEX(A409:A428,MATCH(REPT("z",255),A409:A428)))+1))),)</f>
        <v>B</v>
      </c>
      <c r="B429" s="377" t="s">
        <v>433</v>
      </c>
      <c r="C429" s="572">
        <v>6</v>
      </c>
      <c r="D429" s="572" t="s">
        <v>25</v>
      </c>
      <c r="E429" s="960">
        <v>28</v>
      </c>
      <c r="F429" s="960">
        <v>2</v>
      </c>
      <c r="G429" s="960">
        <v>6</v>
      </c>
      <c r="H429" s="960">
        <v>4</v>
      </c>
      <c r="I429" s="961">
        <f>E429+F429+G429+H429</f>
        <v>40</v>
      </c>
      <c r="J429" s="962">
        <f>I429*C429</f>
        <v>240</v>
      </c>
      <c r="K429" s="146"/>
    </row>
    <row r="430" spans="1:11" s="8" customFormat="1" x14ac:dyDescent="0.2">
      <c r="A430" s="565"/>
      <c r="B430" s="377"/>
      <c r="C430" s="572"/>
      <c r="D430" s="572"/>
      <c r="E430" s="975"/>
      <c r="F430" s="986"/>
      <c r="G430" s="960"/>
      <c r="H430" s="960"/>
      <c r="I430" s="961"/>
      <c r="J430" s="983"/>
    </row>
    <row r="431" spans="1:11" s="8" customFormat="1" x14ac:dyDescent="0.2">
      <c r="A431" s="573" t="str">
        <f>IF(D431&gt;0,IF(INDEX(A413:A430,MATCH(REPT("z",255),A413:A430))="H","J",IF(INDEX(A413:A430,MATCH(REPT("z",255),A413:A430))="N","P",CHAR(CODE(INDEX(A413:A430,MATCH(REPT("z",255),A413:A430)))+1))),)</f>
        <v>C</v>
      </c>
      <c r="B431" s="377" t="s">
        <v>390</v>
      </c>
      <c r="C431" s="572">
        <v>3</v>
      </c>
      <c r="D431" s="572" t="s">
        <v>25</v>
      </c>
      <c r="E431" s="960">
        <v>21.97</v>
      </c>
      <c r="F431" s="960">
        <v>1.57</v>
      </c>
      <c r="G431" s="960">
        <v>4.71</v>
      </c>
      <c r="H431" s="960">
        <v>3.14</v>
      </c>
      <c r="I431" s="961">
        <f>E431+F431+G431+H431</f>
        <v>31.39</v>
      </c>
      <c r="J431" s="962">
        <f>I431*C431</f>
        <v>94.17</v>
      </c>
      <c r="K431" s="146"/>
    </row>
    <row r="432" spans="1:11" s="8" customFormat="1" x14ac:dyDescent="0.2">
      <c r="A432" s="565"/>
      <c r="B432" s="566"/>
      <c r="C432" s="9"/>
      <c r="D432" s="20"/>
      <c r="E432" s="975"/>
      <c r="F432" s="986"/>
      <c r="G432" s="960"/>
      <c r="H432" s="960"/>
      <c r="I432" s="961"/>
      <c r="J432" s="983"/>
    </row>
    <row r="433" spans="1:11" s="8" customFormat="1" ht="15" x14ac:dyDescent="0.2">
      <c r="A433" s="571"/>
      <c r="B433" s="599" t="s">
        <v>441</v>
      </c>
      <c r="C433" s="572"/>
      <c r="D433" s="572"/>
      <c r="E433" s="975"/>
      <c r="F433" s="986"/>
      <c r="G433" s="960"/>
      <c r="H433" s="960"/>
      <c r="I433" s="961"/>
      <c r="J433" s="962"/>
    </row>
    <row r="434" spans="1:11" s="8" customFormat="1" x14ac:dyDescent="0.2">
      <c r="A434" s="565"/>
      <c r="B434" s="377"/>
      <c r="C434" s="572"/>
      <c r="D434" s="572"/>
      <c r="E434" s="975"/>
      <c r="F434" s="986"/>
      <c r="G434" s="960"/>
      <c r="H434" s="960"/>
      <c r="I434" s="961"/>
      <c r="J434" s="983"/>
    </row>
    <row r="435" spans="1:11" s="8" customFormat="1" ht="42.75" x14ac:dyDescent="0.2">
      <c r="A435" s="565"/>
      <c r="B435" s="598" t="s">
        <v>442</v>
      </c>
      <c r="C435" s="572"/>
      <c r="D435" s="572"/>
      <c r="E435" s="975"/>
      <c r="F435" s="986"/>
      <c r="G435" s="960"/>
      <c r="H435" s="960"/>
      <c r="I435" s="961"/>
      <c r="J435" s="983"/>
    </row>
    <row r="436" spans="1:11" s="8" customFormat="1" x14ac:dyDescent="0.2">
      <c r="A436" s="565"/>
      <c r="B436" s="377"/>
      <c r="C436" s="572"/>
      <c r="D436" s="572"/>
      <c r="E436" s="975"/>
      <c r="F436" s="986"/>
      <c r="G436" s="960"/>
      <c r="H436" s="960"/>
      <c r="I436" s="961"/>
      <c r="J436" s="983"/>
    </row>
    <row r="437" spans="1:11" s="8" customFormat="1" x14ac:dyDescent="0.2">
      <c r="A437" s="573" t="str">
        <f>IF(D437&gt;0,IF(INDEX(A420:A436,MATCH(REPT("z",255),A420:A436))="H","J",IF(INDEX(A420:A436,MATCH(REPT("z",255),A420:A436))="N","P",CHAR(CODE(INDEX(A420:A436,MATCH(REPT("z",255),A420:A436)))+1))),)</f>
        <v>D</v>
      </c>
      <c r="B437" s="377" t="s">
        <v>400</v>
      </c>
      <c r="C437" s="572">
        <v>10</v>
      </c>
      <c r="D437" s="572" t="s">
        <v>25</v>
      </c>
      <c r="E437" s="960">
        <v>53.32</v>
      </c>
      <c r="F437" s="960">
        <v>3.81</v>
      </c>
      <c r="G437" s="960">
        <v>11.43</v>
      </c>
      <c r="H437" s="960">
        <v>7.62</v>
      </c>
      <c r="I437" s="961">
        <f>E437+F437+G437+H437</f>
        <v>76.180000000000007</v>
      </c>
      <c r="J437" s="962">
        <f>I437*C437</f>
        <v>761.8</v>
      </c>
      <c r="K437" s="146"/>
    </row>
    <row r="438" spans="1:11" s="8" customFormat="1" x14ac:dyDescent="0.2">
      <c r="A438" s="565"/>
      <c r="B438" s="377"/>
      <c r="C438" s="572"/>
      <c r="D438" s="572"/>
      <c r="E438" s="975"/>
      <c r="F438" s="986"/>
      <c r="G438" s="960"/>
      <c r="H438" s="960"/>
      <c r="I438" s="961"/>
      <c r="J438" s="983"/>
    </row>
    <row r="439" spans="1:11" s="8" customFormat="1" x14ac:dyDescent="0.2">
      <c r="A439" s="573" t="str">
        <f>IF(D439&gt;0,IF(INDEX(A422:A438,MATCH(REPT("z",255),A422:A438))="H","J",IF(INDEX(A422:A438,MATCH(REPT("z",255),A422:A438))="N","P",CHAR(CODE(INDEX(A422:A438,MATCH(REPT("z",255),A422:A438)))+1))),)</f>
        <v>E</v>
      </c>
      <c r="B439" s="377" t="s">
        <v>432</v>
      </c>
      <c r="C439" s="572">
        <v>14</v>
      </c>
      <c r="D439" s="572" t="s">
        <v>25</v>
      </c>
      <c r="E439" s="960">
        <v>53.32</v>
      </c>
      <c r="F439" s="960">
        <v>3.81</v>
      </c>
      <c r="G439" s="960">
        <v>11.43</v>
      </c>
      <c r="H439" s="960">
        <v>7.62</v>
      </c>
      <c r="I439" s="961">
        <f>E439+F439+G439+H439</f>
        <v>76.180000000000007</v>
      </c>
      <c r="J439" s="962">
        <f>I439*C439</f>
        <v>1066.52</v>
      </c>
      <c r="K439" s="146"/>
    </row>
    <row r="440" spans="1:11" s="8" customFormat="1" x14ac:dyDescent="0.2">
      <c r="A440" s="565"/>
      <c r="B440" s="377"/>
      <c r="C440" s="572"/>
      <c r="D440" s="572"/>
      <c r="E440" s="975"/>
      <c r="F440" s="986"/>
      <c r="G440" s="960"/>
      <c r="H440" s="960"/>
      <c r="I440" s="961"/>
      <c r="J440" s="983"/>
    </row>
    <row r="441" spans="1:11" s="8" customFormat="1" x14ac:dyDescent="0.2">
      <c r="A441" s="573" t="str">
        <f>IF(D441&gt;0,IF(INDEX(A424:A440,MATCH(REPT("z",255),A424:A440))="H","J",IF(INDEX(A424:A440,MATCH(REPT("z",255),A424:A440))="N","P",CHAR(CODE(INDEX(A424:A440,MATCH(REPT("z",255),A424:A440)))+1))),)</f>
        <v>F</v>
      </c>
      <c r="B441" s="377" t="s">
        <v>355</v>
      </c>
      <c r="C441" s="572">
        <v>324</v>
      </c>
      <c r="D441" s="572" t="s">
        <v>25</v>
      </c>
      <c r="E441" s="960">
        <v>77.41</v>
      </c>
      <c r="F441" s="960">
        <v>5.53</v>
      </c>
      <c r="G441" s="960">
        <v>16.59</v>
      </c>
      <c r="H441" s="960">
        <v>11.06</v>
      </c>
      <c r="I441" s="961">
        <f>E441+F441+G441+H441</f>
        <v>110.59</v>
      </c>
      <c r="J441" s="962">
        <f>I441*C441</f>
        <v>35831.160000000003</v>
      </c>
      <c r="K441" s="146"/>
    </row>
    <row r="442" spans="1:11" s="8" customFormat="1" x14ac:dyDescent="0.2">
      <c r="A442" s="565"/>
      <c r="B442" s="377"/>
      <c r="C442" s="572"/>
      <c r="D442" s="572"/>
      <c r="E442" s="975"/>
      <c r="F442" s="986"/>
      <c r="G442" s="960"/>
      <c r="H442" s="960"/>
      <c r="I442" s="961"/>
      <c r="J442" s="983"/>
    </row>
    <row r="443" spans="1:11" s="8" customFormat="1" x14ac:dyDescent="0.2">
      <c r="A443" s="573" t="str">
        <f>IF(D443&gt;0,IF(INDEX(A426:A442,MATCH(REPT("z",255),A426:A442))="H","J",IF(INDEX(A426:A442,MATCH(REPT("z",255),A426:A442))="N","P",CHAR(CODE(INDEX(A426:A442,MATCH(REPT("z",255),A426:A442)))+1))),)</f>
        <v>G</v>
      </c>
      <c r="B443" s="377" t="s">
        <v>443</v>
      </c>
      <c r="C443" s="572">
        <v>79</v>
      </c>
      <c r="D443" s="572" t="s">
        <v>25</v>
      </c>
      <c r="E443" s="960">
        <v>118.91</v>
      </c>
      <c r="F443" s="960">
        <v>8.49</v>
      </c>
      <c r="G443" s="960">
        <v>25.48</v>
      </c>
      <c r="H443" s="960">
        <v>16.989999999999998</v>
      </c>
      <c r="I443" s="961">
        <f>E443+F443+G443+H443</f>
        <v>169.87</v>
      </c>
      <c r="J443" s="962">
        <f>I443*C443</f>
        <v>13419.73</v>
      </c>
      <c r="K443" s="146"/>
    </row>
    <row r="444" spans="1:11" s="8" customFormat="1" x14ac:dyDescent="0.2">
      <c r="A444" s="565"/>
      <c r="B444" s="377"/>
      <c r="C444" s="572"/>
      <c r="D444" s="572"/>
      <c r="E444" s="975"/>
      <c r="F444" s="986"/>
      <c r="G444" s="960"/>
      <c r="H444" s="960"/>
      <c r="I444" s="961"/>
      <c r="J444" s="983"/>
    </row>
    <row r="445" spans="1:11" s="8" customFormat="1" x14ac:dyDescent="0.2">
      <c r="A445" s="573" t="str">
        <f>IF(D445&gt;0,IF(INDEX(A428:A444,MATCH(REPT("z",255),A428:A444))="H","J",IF(INDEX(A428:A444,MATCH(REPT("z",255),A428:A444))="N","P",CHAR(CODE(INDEX(A428:A444,MATCH(REPT("z",255),A428:A444)))+1))),)</f>
        <v>H</v>
      </c>
      <c r="B445" s="377" t="s">
        <v>444</v>
      </c>
      <c r="C445" s="572">
        <v>141</v>
      </c>
      <c r="D445" s="572" t="s">
        <v>25</v>
      </c>
      <c r="E445" s="960">
        <v>147.74</v>
      </c>
      <c r="F445" s="960">
        <v>10.55</v>
      </c>
      <c r="G445" s="960">
        <v>31.66</v>
      </c>
      <c r="H445" s="960">
        <v>21.11</v>
      </c>
      <c r="I445" s="961">
        <f>E445+F445+G445+H445</f>
        <v>211.06</v>
      </c>
      <c r="J445" s="962">
        <f>I445*C445</f>
        <v>29759.46</v>
      </c>
      <c r="K445" s="146"/>
    </row>
    <row r="446" spans="1:11" s="8" customFormat="1" x14ac:dyDescent="0.2">
      <c r="A446" s="565"/>
      <c r="B446" s="377"/>
      <c r="C446" s="572"/>
      <c r="D446" s="572"/>
      <c r="E446" s="975"/>
      <c r="F446" s="986"/>
      <c r="G446" s="960"/>
      <c r="H446" s="960"/>
      <c r="I446" s="961"/>
      <c r="J446" s="983"/>
    </row>
    <row r="447" spans="1:11" s="8" customFormat="1" x14ac:dyDescent="0.2">
      <c r="A447" s="565"/>
      <c r="B447" s="377"/>
      <c r="C447" s="572"/>
      <c r="D447" s="572"/>
      <c r="E447" s="975"/>
      <c r="F447" s="986"/>
      <c r="G447" s="960"/>
      <c r="H447" s="960"/>
      <c r="I447" s="961"/>
      <c r="J447" s="983"/>
    </row>
    <row r="448" spans="1:11" s="8" customFormat="1" x14ac:dyDescent="0.2">
      <c r="A448" s="565"/>
      <c r="B448" s="377"/>
      <c r="C448" s="572"/>
      <c r="D448" s="572"/>
      <c r="E448" s="975"/>
      <c r="F448" s="986"/>
      <c r="G448" s="960"/>
      <c r="H448" s="960"/>
      <c r="I448" s="961"/>
      <c r="J448" s="983"/>
    </row>
    <row r="449" spans="1:11" s="8" customFormat="1" x14ac:dyDescent="0.2">
      <c r="A449" s="565"/>
      <c r="B449" s="377"/>
      <c r="C449" s="572"/>
      <c r="D449" s="572"/>
      <c r="E449" s="975"/>
      <c r="F449" s="986"/>
      <c r="G449" s="960"/>
      <c r="H449" s="960"/>
      <c r="I449" s="961"/>
      <c r="J449" s="983"/>
    </row>
    <row r="450" spans="1:11" s="8" customFormat="1" x14ac:dyDescent="0.2">
      <c r="A450" s="565"/>
      <c r="B450" s="377"/>
      <c r="C450" s="572"/>
      <c r="D450" s="572"/>
      <c r="E450" s="975"/>
      <c r="F450" s="986"/>
      <c r="G450" s="960"/>
      <c r="H450" s="960"/>
      <c r="I450" s="961"/>
      <c r="J450" s="983"/>
    </row>
    <row r="451" spans="1:11" s="8" customFormat="1" x14ac:dyDescent="0.2">
      <c r="A451" s="565"/>
      <c r="B451" s="377"/>
      <c r="C451" s="572"/>
      <c r="D451" s="572"/>
      <c r="E451" s="975"/>
      <c r="F451" s="986"/>
      <c r="G451" s="960"/>
      <c r="H451" s="960"/>
      <c r="I451" s="961"/>
      <c r="J451" s="983"/>
    </row>
    <row r="452" spans="1:11" s="8" customFormat="1" x14ac:dyDescent="0.2">
      <c r="A452" s="565"/>
      <c r="B452" s="377"/>
      <c r="C452" s="572"/>
      <c r="D452" s="572"/>
      <c r="E452" s="975"/>
      <c r="F452" s="986"/>
      <c r="G452" s="960"/>
      <c r="H452" s="960"/>
      <c r="I452" s="961"/>
      <c r="J452" s="983"/>
    </row>
    <row r="453" spans="1:11" s="8" customFormat="1" x14ac:dyDescent="0.2">
      <c r="A453" s="565"/>
      <c r="B453" s="377"/>
      <c r="C453" s="572"/>
      <c r="D453" s="572"/>
      <c r="E453" s="975"/>
      <c r="F453" s="986"/>
      <c r="G453" s="960"/>
      <c r="H453" s="960"/>
      <c r="I453" s="961"/>
      <c r="J453" s="983"/>
    </row>
    <row r="454" spans="1:11" s="8" customFormat="1" x14ac:dyDescent="0.2">
      <c r="A454" s="565"/>
      <c r="B454" s="377"/>
      <c r="C454" s="572"/>
      <c r="D454" s="572"/>
      <c r="E454" s="975"/>
      <c r="F454" s="986"/>
      <c r="G454" s="960"/>
      <c r="H454" s="960"/>
      <c r="I454" s="961"/>
      <c r="J454" s="983"/>
    </row>
    <row r="455" spans="1:11" ht="15.75" thickBot="1" x14ac:dyDescent="0.25">
      <c r="A455" s="575"/>
      <c r="B455" s="576" t="s">
        <v>31</v>
      </c>
      <c r="C455" s="577"/>
      <c r="D455" s="578"/>
      <c r="E455" s="966"/>
      <c r="F455" s="1045"/>
      <c r="G455" s="966"/>
      <c r="H455" s="966"/>
      <c r="I455" s="968"/>
      <c r="J455" s="968">
        <f>SUM(J426:J453)</f>
        <v>82069.48</v>
      </c>
    </row>
    <row r="456" spans="1:11" s="8" customFormat="1" ht="15" thickTop="1" x14ac:dyDescent="0.2">
      <c r="A456" s="565"/>
      <c r="B456" s="566"/>
      <c r="C456" s="9"/>
      <c r="D456" s="20"/>
      <c r="E456" s="975"/>
      <c r="F456" s="986"/>
      <c r="G456" s="960"/>
      <c r="H456" s="960"/>
      <c r="I456" s="961"/>
      <c r="J456" s="983"/>
    </row>
    <row r="457" spans="1:11" s="8" customFormat="1" ht="30" x14ac:dyDescent="0.2">
      <c r="A457" s="565"/>
      <c r="B457" s="567" t="s">
        <v>435</v>
      </c>
      <c r="C457" s="9"/>
      <c r="D457" s="20"/>
      <c r="E457" s="975"/>
      <c r="F457" s="986"/>
      <c r="G457" s="960"/>
      <c r="H457" s="960"/>
      <c r="I457" s="961"/>
      <c r="J457" s="983"/>
    </row>
    <row r="458" spans="1:11" s="8" customFormat="1" x14ac:dyDescent="0.2">
      <c r="A458" s="565"/>
      <c r="B458" s="377"/>
      <c r="C458" s="572"/>
      <c r="D458" s="572"/>
      <c r="E458" s="975"/>
      <c r="F458" s="986"/>
      <c r="G458" s="960"/>
      <c r="H458" s="960"/>
      <c r="I458" s="961"/>
      <c r="J458" s="983"/>
    </row>
    <row r="459" spans="1:11" s="8" customFormat="1" ht="42.75" x14ac:dyDescent="0.2">
      <c r="A459" s="565"/>
      <c r="B459" s="598" t="s">
        <v>445</v>
      </c>
      <c r="C459" s="572"/>
      <c r="D459" s="572"/>
      <c r="E459" s="975"/>
      <c r="F459" s="986"/>
      <c r="G459" s="960"/>
      <c r="H459" s="960"/>
      <c r="I459" s="961"/>
      <c r="J459" s="983"/>
    </row>
    <row r="460" spans="1:11" s="8" customFormat="1" x14ac:dyDescent="0.2">
      <c r="A460" s="565"/>
      <c r="B460" s="377"/>
      <c r="C460" s="572"/>
      <c r="D460" s="572"/>
      <c r="E460" s="975"/>
      <c r="F460" s="986"/>
      <c r="G460" s="960"/>
      <c r="H460" s="960"/>
      <c r="I460" s="961"/>
      <c r="J460" s="983"/>
    </row>
    <row r="461" spans="1:11" s="8" customFormat="1" x14ac:dyDescent="0.2">
      <c r="A461" s="565" t="s">
        <v>11</v>
      </c>
      <c r="B461" s="377" t="s">
        <v>432</v>
      </c>
      <c r="C461" s="572">
        <v>3</v>
      </c>
      <c r="D461" s="572" t="s">
        <v>25</v>
      </c>
      <c r="E461" s="960">
        <v>53.32</v>
      </c>
      <c r="F461" s="960">
        <v>3.81</v>
      </c>
      <c r="G461" s="960">
        <v>11.43</v>
      </c>
      <c r="H461" s="960">
        <v>7.62</v>
      </c>
      <c r="I461" s="961">
        <f>E461+F461+G461+H461</f>
        <v>76.180000000000007</v>
      </c>
      <c r="J461" s="962">
        <f>I461*C461</f>
        <v>228.54</v>
      </c>
      <c r="K461" s="146"/>
    </row>
    <row r="462" spans="1:11" s="8" customFormat="1" x14ac:dyDescent="0.2">
      <c r="A462" s="565"/>
      <c r="B462" s="377"/>
      <c r="C462" s="572"/>
      <c r="D462" s="572"/>
      <c r="E462" s="975"/>
      <c r="F462" s="986"/>
      <c r="G462" s="960"/>
      <c r="H462" s="960"/>
      <c r="I462" s="961"/>
      <c r="J462" s="983"/>
    </row>
    <row r="463" spans="1:11" s="8" customFormat="1" x14ac:dyDescent="0.2">
      <c r="A463" s="573" t="str">
        <f>IF(D463&gt;0,IF(INDEX(A443:A462,MATCH(REPT("z",255),A443:A462))="H","J",IF(INDEX(A443:A462,MATCH(REPT("z",255),A443:A462))="N","P",CHAR(CODE(INDEX(A443:A462,MATCH(REPT("z",255),A443:A462)))+1))),)</f>
        <v>B</v>
      </c>
      <c r="B463" s="377" t="s">
        <v>355</v>
      </c>
      <c r="C463" s="572">
        <v>19</v>
      </c>
      <c r="D463" s="572" t="s">
        <v>25</v>
      </c>
      <c r="E463" s="960">
        <v>77.41</v>
      </c>
      <c r="F463" s="960">
        <v>5.53</v>
      </c>
      <c r="G463" s="960">
        <v>16.59</v>
      </c>
      <c r="H463" s="960">
        <v>11.06</v>
      </c>
      <c r="I463" s="961">
        <f>E463+F463+G463+H463</f>
        <v>110.59</v>
      </c>
      <c r="J463" s="962">
        <f>I463*C463</f>
        <v>2101.21</v>
      </c>
      <c r="K463" s="146"/>
    </row>
    <row r="464" spans="1:11" s="8" customFormat="1" x14ac:dyDescent="0.2">
      <c r="A464" s="565"/>
      <c r="B464" s="377"/>
      <c r="C464" s="572"/>
      <c r="D464" s="572"/>
      <c r="E464" s="975"/>
      <c r="F464" s="986"/>
      <c r="G464" s="960"/>
      <c r="H464" s="960"/>
      <c r="I464" s="961"/>
      <c r="J464" s="983"/>
    </row>
    <row r="465" spans="1:11" s="8" customFormat="1" x14ac:dyDescent="0.2">
      <c r="A465" s="573" t="str">
        <f>IF(D465&gt;0,IF(INDEX(A445:A464,MATCH(REPT("z",255),A445:A464))="H","J",IF(INDEX(A445:A464,MATCH(REPT("z",255),A445:A464))="N","P",CHAR(CODE(INDEX(A445:A464,MATCH(REPT("z",255),A445:A464)))+1))),)</f>
        <v>C</v>
      </c>
      <c r="B465" s="377" t="s">
        <v>443</v>
      </c>
      <c r="C465" s="572">
        <v>11</v>
      </c>
      <c r="D465" s="572" t="s">
        <v>25</v>
      </c>
      <c r="E465" s="960">
        <v>118.91</v>
      </c>
      <c r="F465" s="960">
        <v>8.49</v>
      </c>
      <c r="G465" s="960">
        <v>25.48</v>
      </c>
      <c r="H465" s="960">
        <v>16.989999999999998</v>
      </c>
      <c r="I465" s="961">
        <f>E465+F465+G465+H465</f>
        <v>169.87</v>
      </c>
      <c r="J465" s="962">
        <f>I465*C465</f>
        <v>1868.57</v>
      </c>
      <c r="K465" s="146"/>
    </row>
    <row r="466" spans="1:11" s="8" customFormat="1" x14ac:dyDescent="0.2">
      <c r="A466" s="565"/>
      <c r="B466" s="377"/>
      <c r="C466" s="572"/>
      <c r="D466" s="572"/>
      <c r="E466" s="975"/>
      <c r="F466" s="986"/>
      <c r="G466" s="960"/>
      <c r="H466" s="960"/>
      <c r="I466" s="961"/>
      <c r="J466" s="983"/>
    </row>
    <row r="467" spans="1:11" s="8" customFormat="1" x14ac:dyDescent="0.2">
      <c r="A467" s="573" t="str">
        <f>IF(D467&gt;0,IF(INDEX(A453:A466,MATCH(REPT("z",255),A453:A466))="H","J",IF(INDEX(A453:A466,MATCH(REPT("z",255),A453:A466))="N","P",CHAR(CODE(INDEX(A453:A466,MATCH(REPT("z",255),A453:A466)))+1))),)</f>
        <v>D</v>
      </c>
      <c r="B467" s="377" t="s">
        <v>444</v>
      </c>
      <c r="C467" s="572">
        <v>11</v>
      </c>
      <c r="D467" s="572" t="s">
        <v>25</v>
      </c>
      <c r="E467" s="960">
        <v>147.74</v>
      </c>
      <c r="F467" s="960">
        <v>10.55</v>
      </c>
      <c r="G467" s="960">
        <v>31.66</v>
      </c>
      <c r="H467" s="960">
        <v>21.11</v>
      </c>
      <c r="I467" s="961">
        <f>E467+F467+G467+H467</f>
        <v>211.06</v>
      </c>
      <c r="J467" s="962">
        <f>I467*C467</f>
        <v>2321.66</v>
      </c>
      <c r="K467" s="146"/>
    </row>
    <row r="468" spans="1:11" s="8" customFormat="1" x14ac:dyDescent="0.2">
      <c r="A468" s="565"/>
      <c r="B468" s="377"/>
      <c r="C468" s="572"/>
      <c r="D468" s="572"/>
      <c r="E468" s="975"/>
      <c r="F468" s="986"/>
      <c r="G468" s="960"/>
      <c r="H468" s="960"/>
      <c r="I468" s="961"/>
      <c r="J468" s="983"/>
    </row>
    <row r="469" spans="1:11" s="8" customFormat="1" ht="15" x14ac:dyDescent="0.2">
      <c r="A469" s="565"/>
      <c r="B469" s="567" t="s">
        <v>446</v>
      </c>
      <c r="C469" s="9"/>
      <c r="D469" s="20"/>
      <c r="E469" s="975"/>
      <c r="F469" s="986"/>
      <c r="G469" s="960"/>
      <c r="H469" s="960"/>
      <c r="I469" s="961"/>
      <c r="J469" s="983"/>
    </row>
    <row r="470" spans="1:11" s="8" customFormat="1" x14ac:dyDescent="0.2">
      <c r="A470" s="565"/>
      <c r="B470" s="566"/>
      <c r="C470" s="9"/>
      <c r="D470" s="20"/>
      <c r="E470" s="975"/>
      <c r="F470" s="986"/>
      <c r="G470" s="960"/>
      <c r="H470" s="960"/>
      <c r="I470" s="961"/>
      <c r="J470" s="983"/>
    </row>
    <row r="471" spans="1:11" s="8" customFormat="1" ht="28.5" x14ac:dyDescent="0.2">
      <c r="A471" s="565"/>
      <c r="B471" s="598" t="s">
        <v>414</v>
      </c>
      <c r="C471" s="572"/>
      <c r="D471" s="572"/>
      <c r="E471" s="975"/>
      <c r="F471" s="986"/>
      <c r="G471" s="960"/>
      <c r="H471" s="960"/>
      <c r="I471" s="961"/>
      <c r="J471" s="983"/>
    </row>
    <row r="472" spans="1:11" s="8" customFormat="1" x14ac:dyDescent="0.2">
      <c r="A472" s="565"/>
      <c r="B472" s="377"/>
      <c r="C472" s="572"/>
      <c r="D472" s="572"/>
      <c r="E472" s="975"/>
      <c r="F472" s="986"/>
      <c r="G472" s="960"/>
      <c r="H472" s="960"/>
      <c r="I472" s="961"/>
      <c r="J472" s="983"/>
    </row>
    <row r="473" spans="1:11" s="8" customFormat="1" x14ac:dyDescent="0.2">
      <c r="A473" s="565"/>
      <c r="B473" s="598" t="s">
        <v>447</v>
      </c>
      <c r="C473" s="572"/>
      <c r="D473" s="572"/>
      <c r="E473" s="975"/>
      <c r="F473" s="986"/>
      <c r="G473" s="960"/>
      <c r="H473" s="960"/>
      <c r="I473" s="961"/>
      <c r="J473" s="983"/>
    </row>
    <row r="474" spans="1:11" s="8" customFormat="1" x14ac:dyDescent="0.2">
      <c r="A474" s="565"/>
      <c r="B474" s="600"/>
      <c r="C474" s="572"/>
      <c r="D474" s="572"/>
      <c r="E474" s="975"/>
      <c r="F474" s="986"/>
      <c r="G474" s="960"/>
      <c r="H474" s="960"/>
      <c r="I474" s="961"/>
      <c r="J474" s="983"/>
    </row>
    <row r="475" spans="1:11" s="8" customFormat="1" x14ac:dyDescent="0.2">
      <c r="A475" s="573" t="str">
        <f>IF(D475&gt;0,IF(INDEX(A459:A474,MATCH(REPT("z",255),A459:A474))="H","J",IF(INDEX(A459:A474,MATCH(REPT("z",255),A459:A474))="N","P",CHAR(CODE(INDEX(A459:A474,MATCH(REPT("z",255),A459:A474)))+1))),)</f>
        <v>E</v>
      </c>
      <c r="B475" s="377" t="s">
        <v>432</v>
      </c>
      <c r="C475" s="572">
        <v>1</v>
      </c>
      <c r="D475" s="572" t="s">
        <v>46</v>
      </c>
      <c r="E475" s="960">
        <v>241.68</v>
      </c>
      <c r="F475" s="960">
        <v>17.260000000000002</v>
      </c>
      <c r="G475" s="960">
        <v>51.79</v>
      </c>
      <c r="H475" s="960">
        <v>34.53</v>
      </c>
      <c r="I475" s="961">
        <f>E475+F475+G475+H475</f>
        <v>345.26</v>
      </c>
      <c r="J475" s="962">
        <f>I475*C475</f>
        <v>345.26</v>
      </c>
      <c r="K475" s="146"/>
    </row>
    <row r="476" spans="1:11" s="8" customFormat="1" x14ac:dyDescent="0.2">
      <c r="A476" s="565"/>
      <c r="B476" s="377"/>
      <c r="C476" s="572"/>
      <c r="D476" s="572"/>
      <c r="E476" s="975"/>
      <c r="F476" s="986"/>
      <c r="G476" s="960"/>
      <c r="H476" s="960"/>
      <c r="I476" s="961"/>
      <c r="J476" s="983"/>
    </row>
    <row r="477" spans="1:11" s="8" customFormat="1" x14ac:dyDescent="0.2">
      <c r="A477" s="573" t="str">
        <f>IF(D477&gt;0,IF(INDEX(A461:A476,MATCH(REPT("z",255),A461:A476))="H","J",IF(INDEX(A461:A476,MATCH(REPT("z",255),A461:A476))="N","P",CHAR(CODE(INDEX(A461:A476,MATCH(REPT("z",255),A461:A476)))+1))),)</f>
        <v>F</v>
      </c>
      <c r="B477" s="377" t="s">
        <v>394</v>
      </c>
      <c r="C477" s="572">
        <v>12</v>
      </c>
      <c r="D477" s="572" t="s">
        <v>46</v>
      </c>
      <c r="E477" s="960">
        <v>133.36000000000001</v>
      </c>
      <c r="F477" s="960">
        <v>9.5299999999999994</v>
      </c>
      <c r="G477" s="960">
        <v>28.58</v>
      </c>
      <c r="H477" s="960">
        <v>19.05</v>
      </c>
      <c r="I477" s="961">
        <f>E477+F477+G477+H477</f>
        <v>190.52</v>
      </c>
      <c r="J477" s="962">
        <f>I477*C477</f>
        <v>2286.2399999999998</v>
      </c>
      <c r="K477" s="146"/>
    </row>
    <row r="478" spans="1:11" s="8" customFormat="1" x14ac:dyDescent="0.2">
      <c r="A478" s="565"/>
      <c r="B478" s="377"/>
      <c r="C478" s="572"/>
      <c r="D478" s="572"/>
      <c r="E478" s="975"/>
      <c r="F478" s="986"/>
      <c r="G478" s="960"/>
      <c r="H478" s="960"/>
      <c r="I478" s="961"/>
      <c r="J478" s="983"/>
    </row>
    <row r="479" spans="1:11" s="8" customFormat="1" x14ac:dyDescent="0.2">
      <c r="A479" s="573" t="str">
        <f>IF(D479&gt;0,IF(INDEX(A463:A478,MATCH(REPT("z",255),A463:A478))="H","J",IF(INDEX(A463:A478,MATCH(REPT("z",255),A463:A478))="N","P",CHAR(CODE(INDEX(A463:A478,MATCH(REPT("z",255),A463:A478)))+1))),)</f>
        <v>G</v>
      </c>
      <c r="B479" s="377" t="s">
        <v>390</v>
      </c>
      <c r="C479" s="572">
        <v>1</v>
      </c>
      <c r="D479" s="572" t="s">
        <v>46</v>
      </c>
      <c r="E479" s="960">
        <v>133.36000000000001</v>
      </c>
      <c r="F479" s="960">
        <v>9.5299999999999994</v>
      </c>
      <c r="G479" s="960">
        <v>28.58</v>
      </c>
      <c r="H479" s="960">
        <v>19.05</v>
      </c>
      <c r="I479" s="961">
        <f>E479+F479+G479+H479</f>
        <v>190.52</v>
      </c>
      <c r="J479" s="962">
        <f>I479*C479</f>
        <v>190.52</v>
      </c>
      <c r="K479" s="146"/>
    </row>
    <row r="480" spans="1:11" s="8" customFormat="1" x14ac:dyDescent="0.2">
      <c r="A480" s="565"/>
      <c r="B480" s="377"/>
      <c r="C480" s="572"/>
      <c r="D480" s="572"/>
      <c r="E480" s="975"/>
      <c r="F480" s="986"/>
      <c r="G480" s="960"/>
      <c r="H480" s="960"/>
      <c r="I480" s="961"/>
      <c r="J480" s="983"/>
    </row>
    <row r="481" spans="1:11" s="8" customFormat="1" x14ac:dyDescent="0.2">
      <c r="A481" s="565"/>
      <c r="B481" s="598" t="s">
        <v>448</v>
      </c>
      <c r="C481" s="572"/>
      <c r="D481" s="572"/>
      <c r="E481" s="975"/>
      <c r="F481" s="986"/>
      <c r="G481" s="960"/>
      <c r="H481" s="960"/>
      <c r="I481" s="961"/>
      <c r="J481" s="983"/>
    </row>
    <row r="482" spans="1:11" s="8" customFormat="1" x14ac:dyDescent="0.2">
      <c r="A482" s="565"/>
      <c r="B482" s="600"/>
      <c r="C482" s="572"/>
      <c r="D482" s="572"/>
      <c r="E482" s="975"/>
      <c r="F482" s="986"/>
      <c r="G482" s="960"/>
      <c r="H482" s="960"/>
      <c r="I482" s="961"/>
      <c r="J482" s="983"/>
    </row>
    <row r="483" spans="1:11" s="8" customFormat="1" x14ac:dyDescent="0.2">
      <c r="A483" s="573" t="str">
        <f>IF(D483&gt;0,IF(INDEX(A467:A482,MATCH(REPT("z",255),A467:A482))="H","J",IF(INDEX(A467:A482,MATCH(REPT("z",255),A467:A482))="N","P",CHAR(CODE(INDEX(A467:A482,MATCH(REPT("z",255),A467:A482)))+1))),)</f>
        <v>H</v>
      </c>
      <c r="B483" s="377" t="s">
        <v>449</v>
      </c>
      <c r="C483" s="572">
        <v>1</v>
      </c>
      <c r="D483" s="572" t="s">
        <v>46</v>
      </c>
      <c r="E483" s="960">
        <v>241.68</v>
      </c>
      <c r="F483" s="960">
        <v>17.260000000000002</v>
      </c>
      <c r="G483" s="960">
        <v>51.79</v>
      </c>
      <c r="H483" s="960">
        <v>34.53</v>
      </c>
      <c r="I483" s="961">
        <f>E483+F483+G483+H483</f>
        <v>345.26</v>
      </c>
      <c r="J483" s="962">
        <f>I483*C483</f>
        <v>345.26</v>
      </c>
      <c r="K483" s="146"/>
    </row>
    <row r="484" spans="1:11" s="8" customFormat="1" x14ac:dyDescent="0.2">
      <c r="A484" s="565"/>
      <c r="B484" s="377"/>
      <c r="C484" s="572"/>
      <c r="D484" s="572"/>
      <c r="E484" s="975"/>
      <c r="F484" s="986"/>
      <c r="G484" s="960"/>
      <c r="H484" s="960"/>
      <c r="I484" s="961"/>
      <c r="J484" s="983"/>
    </row>
    <row r="485" spans="1:11" s="8" customFormat="1" x14ac:dyDescent="0.2">
      <c r="A485" s="573" t="str">
        <f>IF(D485&gt;0,IF(INDEX(A469:A484,MATCH(REPT("z",255),A469:A484))="H","J",IF(INDEX(A469:A484,MATCH(REPT("z",255),A469:A484))="N","P",CHAR(CODE(INDEX(A469:A484,MATCH(REPT("z",255),A469:A484)))+1))),)</f>
        <v>J</v>
      </c>
      <c r="B485" s="377" t="s">
        <v>450</v>
      </c>
      <c r="C485" s="572">
        <v>12</v>
      </c>
      <c r="D485" s="572" t="s">
        <v>46</v>
      </c>
      <c r="E485" s="960">
        <v>133.36000000000001</v>
      </c>
      <c r="F485" s="960">
        <v>9.5299999999999994</v>
      </c>
      <c r="G485" s="960">
        <v>28.58</v>
      </c>
      <c r="H485" s="960">
        <v>19.05</v>
      </c>
      <c r="I485" s="961">
        <f>E485+F485+G485+H485</f>
        <v>190.52</v>
      </c>
      <c r="J485" s="962">
        <f>I485*C485</f>
        <v>2286.2399999999998</v>
      </c>
      <c r="K485" s="146"/>
    </row>
    <row r="486" spans="1:11" s="8" customFormat="1" x14ac:dyDescent="0.2">
      <c r="A486" s="573"/>
      <c r="B486" s="377"/>
      <c r="C486" s="572"/>
      <c r="D486" s="572"/>
      <c r="E486" s="975"/>
      <c r="F486" s="986"/>
      <c r="G486" s="960"/>
      <c r="H486" s="960"/>
      <c r="I486" s="961"/>
      <c r="J486" s="983"/>
    </row>
    <row r="487" spans="1:11" s="8" customFormat="1" x14ac:dyDescent="0.2">
      <c r="A487" s="573"/>
      <c r="B487" s="377"/>
      <c r="C487" s="572"/>
      <c r="D487" s="572"/>
      <c r="E487" s="975"/>
      <c r="F487" s="986"/>
      <c r="G487" s="960"/>
      <c r="H487" s="960"/>
      <c r="I487" s="961"/>
      <c r="J487" s="983"/>
    </row>
    <row r="488" spans="1:11" s="8" customFormat="1" x14ac:dyDescent="0.2">
      <c r="A488" s="573"/>
      <c r="B488" s="377"/>
      <c r="C488" s="572"/>
      <c r="D488" s="572"/>
      <c r="E488" s="975"/>
      <c r="F488" s="986"/>
      <c r="G488" s="960"/>
      <c r="H488" s="960"/>
      <c r="I488" s="961"/>
      <c r="J488" s="983"/>
    </row>
    <row r="489" spans="1:11" s="8" customFormat="1" x14ac:dyDescent="0.2">
      <c r="A489" s="573"/>
      <c r="B489" s="377"/>
      <c r="C489" s="572"/>
      <c r="D489" s="572"/>
      <c r="E489" s="975"/>
      <c r="F489" s="986"/>
      <c r="G489" s="960"/>
      <c r="H489" s="960"/>
      <c r="I489" s="961"/>
      <c r="J489" s="983"/>
    </row>
    <row r="490" spans="1:11" s="8" customFormat="1" x14ac:dyDescent="0.2">
      <c r="A490" s="565"/>
      <c r="B490" s="377"/>
      <c r="C490" s="572"/>
      <c r="D490" s="572"/>
      <c r="E490" s="975"/>
      <c r="F490" s="986"/>
      <c r="G490" s="960"/>
      <c r="H490" s="960"/>
      <c r="I490" s="961"/>
      <c r="J490" s="983"/>
    </row>
    <row r="491" spans="1:11" ht="15.75" thickBot="1" x14ac:dyDescent="0.25">
      <c r="A491" s="575"/>
      <c r="B491" s="576" t="s">
        <v>31</v>
      </c>
      <c r="C491" s="577"/>
      <c r="D491" s="578"/>
      <c r="E491" s="966"/>
      <c r="F491" s="1045"/>
      <c r="G491" s="966"/>
      <c r="H491" s="966"/>
      <c r="I491" s="968"/>
      <c r="J491" s="968">
        <f>SUM(J459:J490)</f>
        <v>11973.5</v>
      </c>
    </row>
    <row r="492" spans="1:11" s="8" customFormat="1" ht="15" thickTop="1" x14ac:dyDescent="0.2">
      <c r="A492" s="565"/>
      <c r="B492" s="377"/>
      <c r="C492" s="572"/>
      <c r="D492" s="572"/>
      <c r="E492" s="975"/>
      <c r="F492" s="986"/>
      <c r="G492" s="960"/>
      <c r="H492" s="960"/>
      <c r="I492" s="961"/>
      <c r="J492" s="983"/>
    </row>
    <row r="493" spans="1:11" s="8" customFormat="1" ht="15" x14ac:dyDescent="0.2">
      <c r="A493" s="565"/>
      <c r="B493" s="595" t="s">
        <v>451</v>
      </c>
      <c r="C493" s="9"/>
      <c r="D493" s="20"/>
      <c r="E493" s="975"/>
      <c r="F493" s="986"/>
      <c r="G493" s="960"/>
      <c r="H493" s="960"/>
      <c r="I493" s="961"/>
      <c r="J493" s="983"/>
    </row>
    <row r="494" spans="1:11" s="8" customFormat="1" x14ac:dyDescent="0.2">
      <c r="A494" s="565"/>
      <c r="B494" s="566"/>
      <c r="C494" s="9"/>
      <c r="D494" s="20"/>
      <c r="E494" s="975"/>
      <c r="F494" s="986"/>
      <c r="G494" s="960"/>
      <c r="H494" s="960"/>
      <c r="I494" s="961"/>
      <c r="J494" s="983"/>
    </row>
    <row r="495" spans="1:11" s="8" customFormat="1" ht="28.5" x14ac:dyDescent="0.2">
      <c r="A495" s="565"/>
      <c r="B495" s="598" t="s">
        <v>452</v>
      </c>
      <c r="C495" s="572"/>
      <c r="D495" s="572"/>
      <c r="E495" s="975"/>
      <c r="F495" s="986"/>
      <c r="G495" s="960"/>
      <c r="H495" s="960"/>
      <c r="I495" s="961"/>
      <c r="J495" s="983"/>
    </row>
    <row r="496" spans="1:11" s="8" customFormat="1" x14ac:dyDescent="0.2">
      <c r="A496" s="565"/>
      <c r="B496" s="377"/>
      <c r="C496" s="572"/>
      <c r="D496" s="572"/>
      <c r="E496" s="975"/>
      <c r="F496" s="986"/>
      <c r="G496" s="960"/>
      <c r="H496" s="960"/>
      <c r="I496" s="961"/>
      <c r="J496" s="983"/>
    </row>
    <row r="497" spans="1:11" s="8" customFormat="1" x14ac:dyDescent="0.2">
      <c r="A497" s="565"/>
      <c r="B497" s="598" t="s">
        <v>453</v>
      </c>
      <c r="C497" s="572"/>
      <c r="D497" s="572"/>
      <c r="E497" s="975"/>
      <c r="F497" s="986"/>
      <c r="G497" s="960"/>
      <c r="H497" s="960"/>
      <c r="I497" s="961"/>
      <c r="J497" s="983"/>
    </row>
    <row r="498" spans="1:11" s="8" customFormat="1" x14ac:dyDescent="0.2">
      <c r="A498" s="565"/>
      <c r="B498" s="377"/>
      <c r="C498" s="572"/>
      <c r="D498" s="572"/>
      <c r="E498" s="975"/>
      <c r="F498" s="986"/>
      <c r="G498" s="960"/>
      <c r="H498" s="960"/>
      <c r="I498" s="961"/>
      <c r="J498" s="983"/>
    </row>
    <row r="499" spans="1:11" s="8" customFormat="1" x14ac:dyDescent="0.2">
      <c r="A499" s="604" t="s">
        <v>11</v>
      </c>
      <c r="B499" s="596" t="s">
        <v>454</v>
      </c>
      <c r="C499" s="280">
        <v>3</v>
      </c>
      <c r="D499" s="280" t="s">
        <v>46</v>
      </c>
      <c r="E499" s="960">
        <v>241.68</v>
      </c>
      <c r="F499" s="960">
        <v>17.260000000000002</v>
      </c>
      <c r="G499" s="960">
        <v>51.79</v>
      </c>
      <c r="H499" s="960">
        <v>34.53</v>
      </c>
      <c r="I499" s="961">
        <f>E499+F499+G499+H499</f>
        <v>345.26</v>
      </c>
      <c r="J499" s="962">
        <f>I499*C499</f>
        <v>1035.78</v>
      </c>
      <c r="K499" s="146"/>
    </row>
    <row r="500" spans="1:11" s="8" customFormat="1" x14ac:dyDescent="0.2">
      <c r="A500" s="604"/>
      <c r="B500" s="596"/>
      <c r="C500" s="280"/>
      <c r="D500" s="280"/>
      <c r="E500" s="975"/>
      <c r="F500" s="986"/>
      <c r="G500" s="960"/>
      <c r="H500" s="960"/>
      <c r="I500" s="961"/>
      <c r="J500" s="983"/>
    </row>
    <row r="501" spans="1:11" s="8" customFormat="1" x14ac:dyDescent="0.2">
      <c r="A501" s="603" t="str">
        <f>IF(D501&gt;0,IF(INDEX(A481:A500,MATCH(REPT("z",255),A481:A500))="H","J",IF(INDEX(A481:A500,MATCH(REPT("z",255),A481:A500))="N","P",CHAR(CODE(INDEX(A481:A500,MATCH(REPT("z",255),A481:A500)))+1))),)</f>
        <v>B</v>
      </c>
      <c r="B501" s="596" t="s">
        <v>455</v>
      </c>
      <c r="C501" s="280">
        <v>33</v>
      </c>
      <c r="D501" s="280" t="s">
        <v>46</v>
      </c>
      <c r="E501" s="960">
        <v>133.36000000000001</v>
      </c>
      <c r="F501" s="960">
        <v>9.5299999999999994</v>
      </c>
      <c r="G501" s="960">
        <v>28.58</v>
      </c>
      <c r="H501" s="960">
        <v>19.05</v>
      </c>
      <c r="I501" s="961">
        <f>E501+F501+G501+H501</f>
        <v>190.52</v>
      </c>
      <c r="J501" s="962">
        <f>I501*C501</f>
        <v>6287.16</v>
      </c>
      <c r="K501" s="146"/>
    </row>
    <row r="502" spans="1:11" s="8" customFormat="1" x14ac:dyDescent="0.2">
      <c r="A502" s="604"/>
      <c r="B502" s="596"/>
      <c r="C502" s="280"/>
      <c r="D502" s="280"/>
      <c r="E502" s="975"/>
      <c r="F502" s="986"/>
      <c r="G502" s="960"/>
      <c r="H502" s="960"/>
      <c r="I502" s="961"/>
      <c r="J502" s="983"/>
    </row>
    <row r="503" spans="1:11" s="8" customFormat="1" x14ac:dyDescent="0.2">
      <c r="A503" s="604"/>
      <c r="B503" s="605" t="s">
        <v>456</v>
      </c>
      <c r="C503" s="280"/>
      <c r="D503" s="280"/>
      <c r="E503" s="975"/>
      <c r="F503" s="986"/>
      <c r="G503" s="960"/>
      <c r="H503" s="960"/>
      <c r="I503" s="961"/>
      <c r="J503" s="983"/>
    </row>
    <row r="504" spans="1:11" s="8" customFormat="1" x14ac:dyDescent="0.2">
      <c r="A504" s="604"/>
      <c r="B504" s="602"/>
      <c r="C504" s="280"/>
      <c r="D504" s="280"/>
      <c r="E504" s="975"/>
      <c r="F504" s="986"/>
      <c r="G504" s="960"/>
      <c r="H504" s="960"/>
      <c r="I504" s="961"/>
      <c r="J504" s="983"/>
    </row>
    <row r="505" spans="1:11" s="8" customFormat="1" x14ac:dyDescent="0.2">
      <c r="A505" s="603" t="str">
        <f>IF(D505&gt;0,IF(INDEX(A485:A504,MATCH(REPT("z",255),A485:A504))="H","J",IF(INDEX(A485:A504,MATCH(REPT("z",255),A485:A504))="N","P",CHAR(CODE(INDEX(A485:A504,MATCH(REPT("z",255),A485:A504)))+1))),)</f>
        <v>C</v>
      </c>
      <c r="B505" s="596" t="s">
        <v>457</v>
      </c>
      <c r="C505" s="280">
        <v>5</v>
      </c>
      <c r="D505" s="280" t="s">
        <v>46</v>
      </c>
      <c r="E505" s="960">
        <v>97.27</v>
      </c>
      <c r="F505" s="960">
        <v>6.95</v>
      </c>
      <c r="G505" s="960">
        <v>20.84</v>
      </c>
      <c r="H505" s="960">
        <v>13.9</v>
      </c>
      <c r="I505" s="961">
        <f>E505+F505+G505+H505</f>
        <v>138.96</v>
      </c>
      <c r="J505" s="962">
        <f>I505*C505</f>
        <v>694.8</v>
      </c>
      <c r="K505" s="146"/>
    </row>
    <row r="506" spans="1:11" s="8" customFormat="1" x14ac:dyDescent="0.2">
      <c r="A506" s="604"/>
      <c r="B506" s="596"/>
      <c r="C506" s="280"/>
      <c r="D506" s="280"/>
      <c r="E506" s="975"/>
      <c r="F506" s="986"/>
      <c r="G506" s="960"/>
      <c r="H506" s="960"/>
      <c r="I506" s="961"/>
      <c r="J506" s="983"/>
    </row>
    <row r="507" spans="1:11" s="8" customFormat="1" x14ac:dyDescent="0.2">
      <c r="A507" s="603" t="str">
        <f>IF(D507&gt;0,IF(INDEX(A491:A506,MATCH(REPT("z",255),A491:A506))="H","J",IF(INDEX(A491:A506,MATCH(REPT("z",255),A491:A506))="N","P",CHAR(CODE(INDEX(A491:A506,MATCH(REPT("z",255),A491:A506)))+1))),)</f>
        <v>D</v>
      </c>
      <c r="B507" s="596" t="s">
        <v>458</v>
      </c>
      <c r="C507" s="280">
        <v>34</v>
      </c>
      <c r="D507" s="280" t="s">
        <v>46</v>
      </c>
      <c r="E507" s="960">
        <v>97.27</v>
      </c>
      <c r="F507" s="960">
        <v>6.95</v>
      </c>
      <c r="G507" s="960">
        <v>20.84</v>
      </c>
      <c r="H507" s="960">
        <v>13.9</v>
      </c>
      <c r="I507" s="961">
        <f>E507+F507+G507+H507</f>
        <v>138.96</v>
      </c>
      <c r="J507" s="962">
        <f>I507*C507</f>
        <v>4724.6400000000003</v>
      </c>
      <c r="K507" s="146"/>
    </row>
    <row r="508" spans="1:11" s="8" customFormat="1" x14ac:dyDescent="0.2">
      <c r="A508" s="604"/>
      <c r="B508" s="596"/>
      <c r="C508" s="280"/>
      <c r="D508" s="280"/>
      <c r="E508" s="975"/>
      <c r="F508" s="986"/>
      <c r="G508" s="960"/>
      <c r="H508" s="960"/>
      <c r="I508" s="961"/>
      <c r="J508" s="983"/>
    </row>
    <row r="509" spans="1:11" s="8" customFormat="1" x14ac:dyDescent="0.2">
      <c r="A509" s="603" t="str">
        <f>IF(D509&gt;0,IF(INDEX(A493:A508,MATCH(REPT("z",255),A493:A508))="H","J",IF(INDEX(A493:A508,MATCH(REPT("z",255),A493:A508))="N","P",CHAR(CODE(INDEX(A493:A508,MATCH(REPT("z",255),A493:A508)))+1))),)</f>
        <v>E</v>
      </c>
      <c r="B509" s="596" t="s">
        <v>459</v>
      </c>
      <c r="C509" s="280">
        <v>31</v>
      </c>
      <c r="D509" s="280" t="s">
        <v>46</v>
      </c>
      <c r="E509" s="960">
        <v>97.27</v>
      </c>
      <c r="F509" s="960">
        <v>6.95</v>
      </c>
      <c r="G509" s="960">
        <v>20.84</v>
      </c>
      <c r="H509" s="960">
        <v>13.9</v>
      </c>
      <c r="I509" s="961">
        <f>E509+F509+G509+H509</f>
        <v>138.96</v>
      </c>
      <c r="J509" s="962">
        <f>I509*C509</f>
        <v>4307.76</v>
      </c>
      <c r="K509" s="146"/>
    </row>
    <row r="510" spans="1:11" s="8" customFormat="1" x14ac:dyDescent="0.2">
      <c r="A510" s="604"/>
      <c r="B510" s="596"/>
      <c r="C510" s="280"/>
      <c r="D510" s="280"/>
      <c r="E510" s="975"/>
      <c r="F510" s="986"/>
      <c r="G510" s="960"/>
      <c r="H510" s="960"/>
      <c r="I510" s="961"/>
      <c r="J510" s="983"/>
    </row>
    <row r="511" spans="1:11" s="8" customFormat="1" x14ac:dyDescent="0.2">
      <c r="A511" s="603" t="str">
        <f>IF(D511&gt;0,IF(INDEX(A495:A510,MATCH(REPT("z",255),A495:A510))="H","J",IF(INDEX(A495:A510,MATCH(REPT("z",255),A495:A510))="N","P",CHAR(CODE(INDEX(A495:A510,MATCH(REPT("z",255),A495:A510)))+1))),)</f>
        <v>F</v>
      </c>
      <c r="B511" s="596" t="s">
        <v>460</v>
      </c>
      <c r="C511" s="280">
        <v>7</v>
      </c>
      <c r="D511" s="280" t="s">
        <v>46</v>
      </c>
      <c r="E511" s="960">
        <v>97.27</v>
      </c>
      <c r="F511" s="960">
        <v>6.95</v>
      </c>
      <c r="G511" s="960">
        <v>20.84</v>
      </c>
      <c r="H511" s="960">
        <v>13.9</v>
      </c>
      <c r="I511" s="961">
        <f>E511+F511+G511+H511</f>
        <v>138.96</v>
      </c>
      <c r="J511" s="962">
        <f>I511*C511</f>
        <v>972.72</v>
      </c>
      <c r="K511" s="146"/>
    </row>
    <row r="512" spans="1:11" s="8" customFormat="1" x14ac:dyDescent="0.2">
      <c r="A512" s="604"/>
      <c r="B512" s="596"/>
      <c r="C512" s="280"/>
      <c r="D512" s="280"/>
      <c r="E512" s="975"/>
      <c r="F512" s="986"/>
      <c r="G512" s="960"/>
      <c r="H512" s="960"/>
      <c r="I512" s="961"/>
      <c r="J512" s="983"/>
    </row>
    <row r="513" spans="1:11" s="8" customFormat="1" x14ac:dyDescent="0.2">
      <c r="A513" s="604"/>
      <c r="B513" s="605" t="s">
        <v>1164</v>
      </c>
      <c r="C513" s="30"/>
      <c r="D513" s="280"/>
      <c r="E513" s="975"/>
      <c r="F513" s="986"/>
      <c r="G513" s="960"/>
      <c r="H513" s="960"/>
      <c r="I513" s="961"/>
      <c r="J513" s="988"/>
    </row>
    <row r="514" spans="1:11" s="8" customFormat="1" x14ac:dyDescent="0.2">
      <c r="A514" s="604"/>
      <c r="B514" s="596"/>
      <c r="C514" s="30"/>
      <c r="D514" s="280"/>
      <c r="E514" s="975"/>
      <c r="F514" s="986"/>
      <c r="G514" s="960"/>
      <c r="H514" s="960"/>
      <c r="I514" s="961"/>
      <c r="J514" s="988"/>
    </row>
    <row r="515" spans="1:11" s="8" customFormat="1" ht="28.5" x14ac:dyDescent="0.2">
      <c r="A515" s="565" t="s">
        <v>40</v>
      </c>
      <c r="B515" s="606" t="s">
        <v>461</v>
      </c>
      <c r="C515" s="581">
        <v>36</v>
      </c>
      <c r="D515" s="402" t="s">
        <v>46</v>
      </c>
      <c r="E515" s="960">
        <v>97.27</v>
      </c>
      <c r="F515" s="960">
        <v>6.95</v>
      </c>
      <c r="G515" s="960">
        <v>20.84</v>
      </c>
      <c r="H515" s="960">
        <v>13.9</v>
      </c>
      <c r="I515" s="961">
        <f>E515+F515+G515+H515</f>
        <v>138.96</v>
      </c>
      <c r="J515" s="962">
        <f>I515*C515</f>
        <v>5002.5600000000004</v>
      </c>
      <c r="K515" s="146"/>
    </row>
    <row r="516" spans="1:11" s="8" customFormat="1" x14ac:dyDescent="0.2">
      <c r="A516" s="565"/>
      <c r="B516" s="377"/>
      <c r="C516" s="402"/>
      <c r="D516" s="402"/>
      <c r="E516" s="975"/>
      <c r="F516" s="986"/>
      <c r="G516" s="960"/>
      <c r="H516" s="960"/>
      <c r="I516" s="961"/>
      <c r="J516" s="983"/>
    </row>
    <row r="517" spans="1:11" s="8" customFormat="1" x14ac:dyDescent="0.2">
      <c r="A517" s="565"/>
      <c r="B517" s="598" t="s">
        <v>462</v>
      </c>
      <c r="C517" s="402"/>
      <c r="D517" s="402"/>
      <c r="E517" s="975"/>
      <c r="F517" s="986"/>
      <c r="G517" s="960"/>
      <c r="H517" s="960"/>
      <c r="I517" s="961"/>
      <c r="J517" s="983"/>
    </row>
    <row r="518" spans="1:11" s="8" customFormat="1" x14ac:dyDescent="0.2">
      <c r="A518" s="565"/>
      <c r="B518" s="600"/>
      <c r="C518" s="402"/>
      <c r="D518" s="402"/>
      <c r="E518" s="975"/>
      <c r="F518" s="986"/>
      <c r="G518" s="960"/>
      <c r="H518" s="960"/>
      <c r="I518" s="961"/>
      <c r="J518" s="983"/>
    </row>
    <row r="519" spans="1:11" s="8" customFormat="1" ht="28.5" x14ac:dyDescent="0.2">
      <c r="A519" s="573" t="str">
        <f>IF(D519&gt;0,IF(INDEX(A499:A518,MATCH(REPT("z",255),A499:A518))="H","J",IF(INDEX(A499:A518,MATCH(REPT("z",255),A499:A518))="N","P",CHAR(CODE(INDEX(A499:A518,MATCH(REPT("z",255),A499:A518)))+1))),)</f>
        <v>H</v>
      </c>
      <c r="B519" s="377" t="s">
        <v>1268</v>
      </c>
      <c r="C519" s="402">
        <v>4</v>
      </c>
      <c r="D519" s="402" t="s">
        <v>46</v>
      </c>
      <c r="E519" s="960">
        <v>0</v>
      </c>
      <c r="F519" s="960">
        <v>0</v>
      </c>
      <c r="G519" s="960">
        <v>0</v>
      </c>
      <c r="H519" s="960">
        <v>3026.19</v>
      </c>
      <c r="I519" s="961">
        <f>E519+F519+G519+H519</f>
        <v>3026.19</v>
      </c>
      <c r="J519" s="962">
        <f>I519*C519</f>
        <v>12104.76</v>
      </c>
      <c r="K519" s="146"/>
    </row>
    <row r="520" spans="1:11" s="8" customFormat="1" x14ac:dyDescent="0.2">
      <c r="A520" s="573"/>
      <c r="B520" s="377"/>
      <c r="C520" s="402"/>
      <c r="D520" s="402"/>
      <c r="E520" s="975"/>
      <c r="F520" s="986"/>
      <c r="G520" s="960"/>
      <c r="H520" s="960"/>
      <c r="I520" s="961"/>
      <c r="J520" s="983"/>
    </row>
    <row r="521" spans="1:11" s="8" customFormat="1" x14ac:dyDescent="0.2">
      <c r="A521" s="573"/>
      <c r="B521" s="377"/>
      <c r="C521" s="402"/>
      <c r="D521" s="402"/>
      <c r="E521" s="975"/>
      <c r="F521" s="986"/>
      <c r="G521" s="960"/>
      <c r="H521" s="960"/>
      <c r="I521" s="961"/>
      <c r="J521" s="983"/>
    </row>
    <row r="522" spans="1:11" s="8" customFormat="1" x14ac:dyDescent="0.2">
      <c r="A522" s="573"/>
      <c r="B522" s="377"/>
      <c r="C522" s="402"/>
      <c r="D522" s="402"/>
      <c r="E522" s="975"/>
      <c r="F522" s="986"/>
      <c r="G522" s="960"/>
      <c r="H522" s="960"/>
      <c r="I522" s="961"/>
      <c r="J522" s="983"/>
    </row>
    <row r="523" spans="1:11" s="8" customFormat="1" x14ac:dyDescent="0.2">
      <c r="A523" s="565"/>
      <c r="B523" s="600"/>
      <c r="C523" s="572"/>
      <c r="D523" s="572"/>
      <c r="E523" s="975"/>
      <c r="F523" s="986"/>
      <c r="G523" s="960"/>
      <c r="H523" s="960"/>
      <c r="I523" s="961"/>
      <c r="J523" s="983"/>
    </row>
    <row r="524" spans="1:11" s="8" customFormat="1" x14ac:dyDescent="0.2">
      <c r="A524" s="565"/>
      <c r="B524" s="600"/>
      <c r="C524" s="572"/>
      <c r="D524" s="572"/>
      <c r="E524" s="975"/>
      <c r="F524" s="986"/>
      <c r="G524" s="960"/>
      <c r="H524" s="960"/>
      <c r="I524" s="961"/>
      <c r="J524" s="983"/>
    </row>
    <row r="525" spans="1:11" s="8" customFormat="1" x14ac:dyDescent="0.2">
      <c r="A525" s="565"/>
      <c r="B525" s="600"/>
      <c r="C525" s="572"/>
      <c r="D525" s="572"/>
      <c r="E525" s="975"/>
      <c r="F525" s="986"/>
      <c r="G525" s="960"/>
      <c r="H525" s="960"/>
      <c r="I525" s="961"/>
      <c r="J525" s="983"/>
    </row>
    <row r="526" spans="1:11" s="387" customFormat="1" x14ac:dyDescent="0.2">
      <c r="A526" s="607"/>
      <c r="B526" s="608"/>
      <c r="C526" s="609"/>
      <c r="D526" s="609"/>
      <c r="E526" s="1032"/>
      <c r="F526" s="1060"/>
      <c r="G526" s="1033"/>
      <c r="H526" s="1033"/>
      <c r="I526" s="1034"/>
      <c r="J526" s="1036"/>
    </row>
    <row r="527" spans="1:11" s="8" customFormat="1" x14ac:dyDescent="0.2">
      <c r="A527" s="565"/>
      <c r="B527" s="566"/>
      <c r="C527" s="9"/>
      <c r="D527" s="20"/>
      <c r="E527" s="975"/>
      <c r="F527" s="986"/>
      <c r="G527" s="960"/>
      <c r="H527" s="960"/>
      <c r="I527" s="961"/>
      <c r="J527" s="983"/>
    </row>
    <row r="528" spans="1:11" ht="15.75" thickBot="1" x14ac:dyDescent="0.25">
      <c r="A528" s="575"/>
      <c r="B528" s="576" t="s">
        <v>31</v>
      </c>
      <c r="C528" s="577"/>
      <c r="D528" s="578"/>
      <c r="E528" s="966"/>
      <c r="F528" s="1045"/>
      <c r="G528" s="966"/>
      <c r="H528" s="966"/>
      <c r="I528" s="968"/>
      <c r="J528" s="968">
        <f>SUM(J492:J526)</f>
        <v>35130.18</v>
      </c>
    </row>
    <row r="529" spans="1:11" s="8" customFormat="1" ht="15" thickTop="1" x14ac:dyDescent="0.2">
      <c r="A529" s="565"/>
      <c r="B529" s="566"/>
      <c r="C529" s="9"/>
      <c r="D529" s="20"/>
      <c r="E529" s="975"/>
      <c r="F529" s="986"/>
      <c r="G529" s="960"/>
      <c r="H529" s="960"/>
      <c r="I529" s="961"/>
      <c r="J529" s="983"/>
    </row>
    <row r="530" spans="1:11" s="8" customFormat="1" ht="15" x14ac:dyDescent="0.2">
      <c r="A530" s="565"/>
      <c r="B530" s="567" t="s">
        <v>463</v>
      </c>
      <c r="C530" s="9"/>
      <c r="D530" s="20"/>
      <c r="E530" s="975"/>
      <c r="F530" s="986"/>
      <c r="G530" s="960"/>
      <c r="H530" s="960"/>
      <c r="I530" s="961"/>
      <c r="J530" s="983"/>
    </row>
    <row r="531" spans="1:11" s="8" customFormat="1" x14ac:dyDescent="0.2">
      <c r="A531" s="565"/>
      <c r="B531" s="566"/>
      <c r="C531" s="9"/>
      <c r="D531" s="20"/>
      <c r="E531" s="975"/>
      <c r="F531" s="986"/>
      <c r="G531" s="960"/>
      <c r="H531" s="960"/>
      <c r="I531" s="961"/>
      <c r="J531" s="983"/>
    </row>
    <row r="532" spans="1:11" s="8" customFormat="1" ht="28.5" x14ac:dyDescent="0.2">
      <c r="A532" s="565"/>
      <c r="B532" s="598" t="s">
        <v>414</v>
      </c>
      <c r="C532" s="572"/>
      <c r="D532" s="572"/>
      <c r="E532" s="975"/>
      <c r="F532" s="986"/>
      <c r="G532" s="960"/>
      <c r="H532" s="960"/>
      <c r="I532" s="961"/>
      <c r="J532" s="983"/>
    </row>
    <row r="533" spans="1:11" s="8" customFormat="1" x14ac:dyDescent="0.2">
      <c r="A533" s="565"/>
      <c r="B533" s="377"/>
      <c r="C533" s="572"/>
      <c r="D533" s="572"/>
      <c r="E533" s="975"/>
      <c r="F533" s="986"/>
      <c r="G533" s="960"/>
      <c r="H533" s="960"/>
      <c r="I533" s="961"/>
      <c r="J533" s="983"/>
    </row>
    <row r="534" spans="1:11" s="8" customFormat="1" x14ac:dyDescent="0.2">
      <c r="A534" s="400"/>
      <c r="B534" s="598" t="s">
        <v>447</v>
      </c>
      <c r="C534" s="572"/>
      <c r="D534" s="572"/>
      <c r="E534" s="975"/>
      <c r="F534" s="986"/>
      <c r="G534" s="960"/>
      <c r="H534" s="960"/>
      <c r="I534" s="961"/>
      <c r="J534" s="983"/>
    </row>
    <row r="535" spans="1:11" s="8" customFormat="1" x14ac:dyDescent="0.2">
      <c r="A535" s="400"/>
      <c r="B535" s="600"/>
      <c r="C535" s="572"/>
      <c r="D535" s="572"/>
      <c r="E535" s="975"/>
      <c r="F535" s="986"/>
      <c r="G535" s="960"/>
      <c r="H535" s="960"/>
      <c r="I535" s="961"/>
      <c r="J535" s="983"/>
    </row>
    <row r="536" spans="1:11" s="8" customFormat="1" x14ac:dyDescent="0.2">
      <c r="A536" s="400" t="s">
        <v>11</v>
      </c>
      <c r="B536" s="377" t="s">
        <v>464</v>
      </c>
      <c r="C536" s="572">
        <v>10</v>
      </c>
      <c r="D536" s="572" t="s">
        <v>46</v>
      </c>
      <c r="E536" s="960">
        <v>313.89999999999998</v>
      </c>
      <c r="F536" s="960">
        <v>22.42</v>
      </c>
      <c r="G536" s="960">
        <v>67.260000000000005</v>
      </c>
      <c r="H536" s="960">
        <v>44.84</v>
      </c>
      <c r="I536" s="961">
        <f>E536+F536+G536+H536</f>
        <v>448.42</v>
      </c>
      <c r="J536" s="962">
        <f>I536*C536</f>
        <v>4484.2</v>
      </c>
      <c r="K536" s="146"/>
    </row>
    <row r="537" spans="1:11" s="8" customFormat="1" x14ac:dyDescent="0.2">
      <c r="A537" s="400"/>
      <c r="B537" s="377"/>
      <c r="C537" s="572"/>
      <c r="D537" s="572"/>
      <c r="E537" s="975"/>
      <c r="F537" s="986"/>
      <c r="G537" s="960"/>
      <c r="H537" s="960"/>
      <c r="I537" s="961"/>
      <c r="J537" s="983"/>
    </row>
    <row r="538" spans="1:11" s="8" customFormat="1" x14ac:dyDescent="0.2">
      <c r="A538" s="573" t="str">
        <f>IF(D538&gt;0,IF(INDEX(A523:A537,MATCH(REPT("z",255),A523:A537))="H","J",IF(INDEX(A523:A537,MATCH(REPT("z",255),A523:A537))="N","P",CHAR(CODE(INDEX(A523:A537,MATCH(REPT("z",255),A523:A537)))+1))),)</f>
        <v>B</v>
      </c>
      <c r="B538" s="377" t="s">
        <v>465</v>
      </c>
      <c r="C538" s="572">
        <v>4</v>
      </c>
      <c r="D538" s="572" t="s">
        <v>46</v>
      </c>
      <c r="E538" s="960">
        <v>350.01</v>
      </c>
      <c r="F538" s="960">
        <v>25</v>
      </c>
      <c r="G538" s="960">
        <v>75</v>
      </c>
      <c r="H538" s="960">
        <v>50</v>
      </c>
      <c r="I538" s="961">
        <f>E538+F538+G538+H538</f>
        <v>500.01</v>
      </c>
      <c r="J538" s="962">
        <f>I538*C538</f>
        <v>2000.04</v>
      </c>
      <c r="K538" s="146"/>
    </row>
    <row r="539" spans="1:11" s="8" customFormat="1" x14ac:dyDescent="0.2">
      <c r="A539" s="400"/>
      <c r="B539" s="377"/>
      <c r="C539" s="572"/>
      <c r="D539" s="572"/>
      <c r="E539" s="975"/>
      <c r="F539" s="986"/>
      <c r="G539" s="960"/>
      <c r="H539" s="960"/>
      <c r="I539" s="961"/>
      <c r="J539" s="983"/>
    </row>
    <row r="540" spans="1:11" s="8" customFormat="1" x14ac:dyDescent="0.2">
      <c r="A540" s="400"/>
      <c r="B540" s="598" t="s">
        <v>466</v>
      </c>
      <c r="C540" s="572"/>
      <c r="D540" s="572"/>
      <c r="E540" s="975"/>
      <c r="F540" s="986"/>
      <c r="G540" s="960"/>
      <c r="H540" s="960"/>
      <c r="I540" s="961"/>
      <c r="J540" s="983"/>
    </row>
    <row r="541" spans="1:11" s="8" customFormat="1" x14ac:dyDescent="0.2">
      <c r="A541" s="400"/>
      <c r="B541" s="600"/>
      <c r="C541" s="572"/>
      <c r="D541" s="572"/>
      <c r="E541" s="975"/>
      <c r="F541" s="986"/>
      <c r="G541" s="960"/>
      <c r="H541" s="960"/>
      <c r="I541" s="961"/>
      <c r="J541" s="983"/>
    </row>
    <row r="542" spans="1:11" s="8" customFormat="1" x14ac:dyDescent="0.2">
      <c r="A542" s="573" t="str">
        <f>IF(D542&gt;0,IF(INDEX(A527:A541,MATCH(REPT("z",255),A527:A541))="H","J",IF(INDEX(A527:A541,MATCH(REPT("z",255),A527:A541))="N","P",CHAR(CODE(INDEX(A527:A541,MATCH(REPT("z",255),A527:A541)))+1))),)</f>
        <v>C</v>
      </c>
      <c r="B542" s="377" t="s">
        <v>467</v>
      </c>
      <c r="C542" s="572">
        <v>3</v>
      </c>
      <c r="D542" s="572" t="s">
        <v>46</v>
      </c>
      <c r="E542" s="960">
        <v>205.58</v>
      </c>
      <c r="F542" s="960">
        <v>14.68</v>
      </c>
      <c r="G542" s="960">
        <v>44.05</v>
      </c>
      <c r="H542" s="960">
        <v>29.37</v>
      </c>
      <c r="I542" s="961">
        <f>E542+F542+G542+H542</f>
        <v>293.68</v>
      </c>
      <c r="J542" s="962">
        <f>I542*C542</f>
        <v>881.04</v>
      </c>
      <c r="K542" s="146"/>
    </row>
    <row r="543" spans="1:11" s="8" customFormat="1" x14ac:dyDescent="0.2">
      <c r="A543" s="400"/>
      <c r="B543" s="377"/>
      <c r="C543" s="572"/>
      <c r="D543" s="572"/>
      <c r="E543" s="975"/>
      <c r="F543" s="986"/>
      <c r="G543" s="960"/>
      <c r="H543" s="960"/>
      <c r="I543" s="961"/>
      <c r="J543" s="983"/>
    </row>
    <row r="544" spans="1:11" s="8" customFormat="1" x14ac:dyDescent="0.2">
      <c r="A544" s="573" t="str">
        <f>IF(D544&gt;0,IF(INDEX(A529:A543,MATCH(REPT("z",255),A529:A543))="H","J",IF(INDEX(A529:A543,MATCH(REPT("z",255),A529:A543))="N","P",CHAR(CODE(INDEX(A529:A543,MATCH(REPT("z",255),A529:A543)))+1))),)</f>
        <v>D</v>
      </c>
      <c r="B544" s="377" t="s">
        <v>464</v>
      </c>
      <c r="C544" s="572">
        <v>2</v>
      </c>
      <c r="D544" s="572" t="s">
        <v>46</v>
      </c>
      <c r="E544" s="960">
        <v>241.68</v>
      </c>
      <c r="F544" s="960">
        <v>17.260000000000002</v>
      </c>
      <c r="G544" s="960">
        <v>51.79</v>
      </c>
      <c r="H544" s="960">
        <v>34.53</v>
      </c>
      <c r="I544" s="961">
        <f>E544+F544+G544+H544</f>
        <v>345.26</v>
      </c>
      <c r="J544" s="962">
        <f>I544*C544</f>
        <v>690.52</v>
      </c>
      <c r="K544" s="146"/>
    </row>
    <row r="545" spans="1:11" s="8" customFormat="1" x14ac:dyDescent="0.2">
      <c r="A545" s="400"/>
      <c r="B545" s="377"/>
      <c r="C545" s="572"/>
      <c r="D545" s="572"/>
      <c r="E545" s="975"/>
      <c r="F545" s="986"/>
      <c r="G545" s="960"/>
      <c r="H545" s="960"/>
      <c r="I545" s="961"/>
      <c r="J545" s="983"/>
    </row>
    <row r="546" spans="1:11" s="8" customFormat="1" x14ac:dyDescent="0.2">
      <c r="A546" s="573" t="str">
        <f>IF(D546&gt;0,IF(INDEX(A531:A545,MATCH(REPT("z",255),A531:A545))="H","J",IF(INDEX(A531:A545,MATCH(REPT("z",255),A531:A545))="N","P",CHAR(CODE(INDEX(A531:A545,MATCH(REPT("z",255),A531:A545)))+1))),)</f>
        <v>E</v>
      </c>
      <c r="B546" s="377" t="s">
        <v>465</v>
      </c>
      <c r="C546" s="572">
        <v>4</v>
      </c>
      <c r="D546" s="572" t="s">
        <v>46</v>
      </c>
      <c r="E546" s="960">
        <v>422.21</v>
      </c>
      <c r="F546" s="960">
        <v>30.16</v>
      </c>
      <c r="G546" s="960">
        <v>90.47</v>
      </c>
      <c r="H546" s="960">
        <v>60.32</v>
      </c>
      <c r="I546" s="961">
        <f>E546+F546+G546+H546</f>
        <v>603.16</v>
      </c>
      <c r="J546" s="962">
        <f>I546*C546</f>
        <v>2412.64</v>
      </c>
      <c r="K546" s="146"/>
    </row>
    <row r="547" spans="1:11" s="8" customFormat="1" x14ac:dyDescent="0.2">
      <c r="A547" s="400"/>
      <c r="B547" s="377"/>
      <c r="C547" s="572"/>
      <c r="D547" s="572"/>
      <c r="E547" s="975"/>
      <c r="F547" s="986"/>
      <c r="G547" s="960"/>
      <c r="H547" s="960"/>
      <c r="I547" s="961"/>
      <c r="J547" s="983"/>
    </row>
    <row r="548" spans="1:11" s="8" customFormat="1" x14ac:dyDescent="0.2">
      <c r="A548" s="573" t="str">
        <f>IF(D548&gt;0,IF(INDEX(A533:A547,MATCH(REPT("z",255),A533:A547))="H","J",IF(INDEX(A533:A547,MATCH(REPT("z",255),A533:A547))="N","P",CHAR(CODE(INDEX(A533:A547,MATCH(REPT("z",255),A533:A547)))+1))),)</f>
        <v>F</v>
      </c>
      <c r="B548" s="377" t="s">
        <v>468</v>
      </c>
      <c r="C548" s="572">
        <v>1</v>
      </c>
      <c r="D548" s="572" t="s">
        <v>46</v>
      </c>
      <c r="E548" s="960">
        <v>458.33</v>
      </c>
      <c r="F548" s="960">
        <v>32.74</v>
      </c>
      <c r="G548" s="960">
        <v>98.21</v>
      </c>
      <c r="H548" s="960">
        <v>65.48</v>
      </c>
      <c r="I548" s="961">
        <f>E548+F548+G548+H548</f>
        <v>654.76</v>
      </c>
      <c r="J548" s="962">
        <f>I548*C548</f>
        <v>654.76</v>
      </c>
      <c r="K548" s="146"/>
    </row>
    <row r="549" spans="1:11" s="8" customFormat="1" x14ac:dyDescent="0.2">
      <c r="A549" s="400"/>
      <c r="B549" s="377"/>
      <c r="C549" s="572"/>
      <c r="D549" s="572"/>
      <c r="E549" s="975"/>
      <c r="F549" s="986"/>
      <c r="G549" s="960"/>
      <c r="H549" s="960"/>
      <c r="I549" s="961"/>
      <c r="J549" s="983"/>
    </row>
    <row r="550" spans="1:11" s="8" customFormat="1" ht="15" x14ac:dyDescent="0.2">
      <c r="A550" s="610"/>
      <c r="B550" s="598" t="s">
        <v>469</v>
      </c>
      <c r="C550" s="611"/>
      <c r="D550" s="611"/>
      <c r="E550" s="975"/>
      <c r="F550" s="986"/>
      <c r="G550" s="960"/>
      <c r="H550" s="960"/>
      <c r="I550" s="961"/>
      <c r="J550" s="983"/>
    </row>
    <row r="551" spans="1:11" s="8" customFormat="1" ht="15" x14ac:dyDescent="0.2">
      <c r="A551" s="610"/>
      <c r="B551" s="600"/>
      <c r="C551" s="611"/>
      <c r="D551" s="611"/>
      <c r="E551" s="975"/>
      <c r="F551" s="986"/>
      <c r="G551" s="960"/>
      <c r="H551" s="960"/>
      <c r="I551" s="961"/>
      <c r="J551" s="983"/>
    </row>
    <row r="552" spans="1:11" s="8" customFormat="1" x14ac:dyDescent="0.2">
      <c r="A552" s="573" t="str">
        <f>IF(D552&gt;0,IF(INDEX(A538:A551,MATCH(REPT("z",255),A538:A551))="H","J",IF(INDEX(A538:A551,MATCH(REPT("z",255),A538:A551))="N","P",CHAR(CODE(INDEX(A538:A551,MATCH(REPT("z",255),A538:A551)))+1))),)</f>
        <v>G</v>
      </c>
      <c r="B552" s="377" t="s">
        <v>470</v>
      </c>
      <c r="C552" s="572">
        <v>2</v>
      </c>
      <c r="D552" s="572" t="s">
        <v>46</v>
      </c>
      <c r="E552" s="960">
        <v>350.01</v>
      </c>
      <c r="F552" s="960">
        <v>25</v>
      </c>
      <c r="G552" s="960">
        <v>75</v>
      </c>
      <c r="H552" s="960">
        <v>50</v>
      </c>
      <c r="I552" s="961">
        <f>E552+F552+G552+H552</f>
        <v>500.01</v>
      </c>
      <c r="J552" s="962">
        <f>I552*C552</f>
        <v>1000.02</v>
      </c>
      <c r="K552" s="146"/>
    </row>
    <row r="553" spans="1:11" s="8" customFormat="1" x14ac:dyDescent="0.2">
      <c r="A553" s="400"/>
      <c r="B553" s="377"/>
      <c r="C553" s="572"/>
      <c r="D553" s="572"/>
      <c r="E553" s="975"/>
      <c r="F553" s="986"/>
      <c r="G553" s="960"/>
      <c r="H553" s="960"/>
      <c r="I553" s="961"/>
      <c r="J553" s="983"/>
    </row>
    <row r="554" spans="1:11" s="8" customFormat="1" x14ac:dyDescent="0.2">
      <c r="A554" s="400"/>
      <c r="B554" s="377"/>
      <c r="C554" s="572"/>
      <c r="D554" s="572"/>
      <c r="E554" s="975"/>
      <c r="F554" s="986"/>
      <c r="G554" s="960"/>
      <c r="H554" s="960"/>
      <c r="I554" s="961"/>
      <c r="J554" s="983"/>
    </row>
    <row r="555" spans="1:11" s="8" customFormat="1" x14ac:dyDescent="0.2">
      <c r="A555" s="400"/>
      <c r="B555" s="377"/>
      <c r="C555" s="572"/>
      <c r="D555" s="572"/>
      <c r="E555" s="975"/>
      <c r="F555" s="986"/>
      <c r="G555" s="960"/>
      <c r="H555" s="960"/>
      <c r="I555" s="961"/>
      <c r="J555" s="983"/>
    </row>
    <row r="556" spans="1:11" s="8" customFormat="1" x14ac:dyDescent="0.2">
      <c r="A556" s="400"/>
      <c r="B556" s="377"/>
      <c r="C556" s="572"/>
      <c r="D556" s="572"/>
      <c r="E556" s="975"/>
      <c r="F556" s="986"/>
      <c r="G556" s="960"/>
      <c r="H556" s="960"/>
      <c r="I556" s="961"/>
      <c r="J556" s="983"/>
    </row>
    <row r="557" spans="1:11" s="8" customFormat="1" x14ac:dyDescent="0.2">
      <c r="A557" s="400"/>
      <c r="B557" s="377"/>
      <c r="C557" s="572"/>
      <c r="D557" s="572"/>
      <c r="E557" s="975"/>
      <c r="F557" s="986"/>
      <c r="G557" s="960"/>
      <c r="H557" s="960"/>
      <c r="I557" s="961"/>
      <c r="J557" s="983"/>
    </row>
    <row r="558" spans="1:11" s="8" customFormat="1" x14ac:dyDescent="0.2">
      <c r="A558" s="400"/>
      <c r="B558" s="377"/>
      <c r="C558" s="572"/>
      <c r="D558" s="572"/>
      <c r="E558" s="975"/>
      <c r="F558" s="986"/>
      <c r="G558" s="960"/>
      <c r="H558" s="960"/>
      <c r="I558" s="961"/>
      <c r="J558" s="983"/>
    </row>
    <row r="559" spans="1:11" s="8" customFormat="1" x14ac:dyDescent="0.2">
      <c r="A559" s="400"/>
      <c r="B559" s="377"/>
      <c r="C559" s="572"/>
      <c r="D559" s="572"/>
      <c r="E559" s="975"/>
      <c r="F559" s="986"/>
      <c r="G559" s="960"/>
      <c r="H559" s="960"/>
      <c r="I559" s="961"/>
      <c r="J559" s="983"/>
    </row>
    <row r="560" spans="1:11" s="8" customFormat="1" x14ac:dyDescent="0.2">
      <c r="A560" s="400"/>
      <c r="B560" s="377"/>
      <c r="C560" s="572"/>
      <c r="D560" s="572"/>
      <c r="E560" s="975"/>
      <c r="F560" s="986"/>
      <c r="G560" s="960"/>
      <c r="H560" s="960"/>
      <c r="I560" s="961"/>
      <c r="J560" s="983"/>
    </row>
    <row r="561" spans="1:11" s="8" customFormat="1" x14ac:dyDescent="0.2">
      <c r="A561" s="400"/>
      <c r="B561" s="377"/>
      <c r="C561" s="572"/>
      <c r="D561" s="572"/>
      <c r="E561" s="975"/>
      <c r="F561" s="986"/>
      <c r="G561" s="960"/>
      <c r="H561" s="960"/>
      <c r="I561" s="961"/>
      <c r="J561" s="983"/>
    </row>
    <row r="562" spans="1:11" s="8" customFormat="1" x14ac:dyDescent="0.2">
      <c r="A562" s="400"/>
      <c r="B562" s="377"/>
      <c r="C562" s="572"/>
      <c r="D562" s="572"/>
      <c r="E562" s="975"/>
      <c r="F562" s="986"/>
      <c r="G562" s="960"/>
      <c r="H562" s="960"/>
      <c r="I562" s="961"/>
      <c r="J562" s="983"/>
    </row>
    <row r="563" spans="1:11" s="8" customFormat="1" x14ac:dyDescent="0.2">
      <c r="A563" s="400"/>
      <c r="B563" s="377"/>
      <c r="C563" s="572"/>
      <c r="D563" s="572"/>
      <c r="E563" s="975"/>
      <c r="F563" s="986"/>
      <c r="G563" s="960"/>
      <c r="H563" s="960"/>
      <c r="I563" s="961"/>
      <c r="J563" s="983"/>
    </row>
    <row r="564" spans="1:11" s="8" customFormat="1" x14ac:dyDescent="0.2">
      <c r="A564" s="400"/>
      <c r="B564" s="377"/>
      <c r="C564" s="572"/>
      <c r="D564" s="572"/>
      <c r="E564" s="975"/>
      <c r="F564" s="986"/>
      <c r="G564" s="960"/>
      <c r="H564" s="960"/>
      <c r="I564" s="961"/>
      <c r="J564" s="983"/>
    </row>
    <row r="565" spans="1:11" s="8" customFormat="1" x14ac:dyDescent="0.2">
      <c r="A565" s="400"/>
      <c r="B565" s="377"/>
      <c r="C565" s="572"/>
      <c r="D565" s="572"/>
      <c r="E565" s="975"/>
      <c r="F565" s="986"/>
      <c r="G565" s="960"/>
      <c r="H565" s="960"/>
      <c r="I565" s="961"/>
      <c r="J565" s="983"/>
    </row>
    <row r="566" spans="1:11" s="8" customFormat="1" x14ac:dyDescent="0.2">
      <c r="A566" s="400"/>
      <c r="B566" s="377"/>
      <c r="C566" s="572"/>
      <c r="D566" s="572"/>
      <c r="E566" s="975"/>
      <c r="F566" s="986"/>
      <c r="G566" s="960"/>
      <c r="H566" s="960"/>
      <c r="I566" s="961"/>
      <c r="J566" s="983"/>
    </row>
    <row r="567" spans="1:11" ht="15.75" thickBot="1" x14ac:dyDescent="0.25">
      <c r="A567" s="612"/>
      <c r="B567" s="576" t="s">
        <v>31</v>
      </c>
      <c r="C567" s="577"/>
      <c r="D567" s="578"/>
      <c r="E567" s="966"/>
      <c r="F567" s="1045"/>
      <c r="G567" s="966"/>
      <c r="H567" s="966"/>
      <c r="I567" s="968"/>
      <c r="J567" s="968">
        <f>SUM(J532:J563)</f>
        <v>12123.22</v>
      </c>
    </row>
    <row r="568" spans="1:11" s="8" customFormat="1" ht="15" thickTop="1" x14ac:dyDescent="0.2">
      <c r="A568" s="613"/>
      <c r="B568" s="566"/>
      <c r="C568" s="9"/>
      <c r="D568" s="20"/>
      <c r="E568" s="975"/>
      <c r="F568" s="986"/>
      <c r="G568" s="960"/>
      <c r="H568" s="960"/>
      <c r="I568" s="961"/>
      <c r="J568" s="983"/>
    </row>
    <row r="569" spans="1:11" s="8" customFormat="1" ht="15" x14ac:dyDescent="0.2">
      <c r="A569" s="613"/>
      <c r="B569" s="567" t="s">
        <v>463</v>
      </c>
      <c r="C569" s="9"/>
      <c r="D569" s="20"/>
      <c r="E569" s="975"/>
      <c r="F569" s="986"/>
      <c r="G569" s="960"/>
      <c r="H569" s="960"/>
      <c r="I569" s="961"/>
      <c r="J569" s="983"/>
    </row>
    <row r="570" spans="1:11" s="8" customFormat="1" x14ac:dyDescent="0.2">
      <c r="A570" s="613"/>
      <c r="B570" s="566"/>
      <c r="C570" s="9"/>
      <c r="D570" s="20"/>
      <c r="E570" s="975"/>
      <c r="F570" s="986"/>
      <c r="G570" s="960"/>
      <c r="H570" s="960"/>
      <c r="I570" s="961"/>
      <c r="J570" s="983"/>
    </row>
    <row r="571" spans="1:11" s="8" customFormat="1" ht="28.5" x14ac:dyDescent="0.2">
      <c r="A571" s="613"/>
      <c r="B571" s="598" t="s">
        <v>414</v>
      </c>
      <c r="C571" s="572"/>
      <c r="D571" s="572"/>
      <c r="E571" s="975"/>
      <c r="F571" s="986"/>
      <c r="G571" s="960"/>
      <c r="H571" s="960"/>
      <c r="I571" s="961"/>
      <c r="J571" s="983"/>
    </row>
    <row r="572" spans="1:11" s="8" customFormat="1" x14ac:dyDescent="0.2">
      <c r="A572" s="400"/>
      <c r="B572" s="377"/>
      <c r="C572" s="572"/>
      <c r="D572" s="572"/>
      <c r="E572" s="975"/>
      <c r="F572" s="986"/>
      <c r="G572" s="960"/>
      <c r="H572" s="960"/>
      <c r="I572" s="961"/>
      <c r="J572" s="983"/>
    </row>
    <row r="573" spans="1:11" s="8" customFormat="1" x14ac:dyDescent="0.2">
      <c r="A573" s="400"/>
      <c r="B573" s="598" t="s">
        <v>471</v>
      </c>
      <c r="C573" s="572"/>
      <c r="D573" s="572"/>
      <c r="E573" s="975"/>
      <c r="F573" s="986"/>
      <c r="G573" s="960"/>
      <c r="H573" s="960"/>
      <c r="I573" s="961"/>
      <c r="J573" s="983"/>
    </row>
    <row r="574" spans="1:11" s="8" customFormat="1" x14ac:dyDescent="0.2">
      <c r="A574" s="400"/>
      <c r="B574" s="600"/>
      <c r="C574" s="572"/>
      <c r="D574" s="572"/>
      <c r="E574" s="975"/>
      <c r="F574" s="986"/>
      <c r="G574" s="960"/>
      <c r="H574" s="960"/>
      <c r="I574" s="961"/>
      <c r="J574" s="983"/>
    </row>
    <row r="575" spans="1:11" s="8" customFormat="1" x14ac:dyDescent="0.2">
      <c r="A575" s="614" t="s">
        <v>11</v>
      </c>
      <c r="B575" s="596" t="s">
        <v>472</v>
      </c>
      <c r="C575" s="280">
        <v>3</v>
      </c>
      <c r="D575" s="280" t="s">
        <v>46</v>
      </c>
      <c r="E575" s="960">
        <v>350.01</v>
      </c>
      <c r="F575" s="960">
        <v>25</v>
      </c>
      <c r="G575" s="960">
        <v>75</v>
      </c>
      <c r="H575" s="960">
        <v>50</v>
      </c>
      <c r="I575" s="961">
        <f>E575+F575+G575+H575</f>
        <v>500.01</v>
      </c>
      <c r="J575" s="962">
        <f>I575*C575</f>
        <v>1500.03</v>
      </c>
      <c r="K575" s="146"/>
    </row>
    <row r="576" spans="1:11" s="8" customFormat="1" x14ac:dyDescent="0.2">
      <c r="A576" s="614"/>
      <c r="B576" s="596"/>
      <c r="C576" s="280"/>
      <c r="D576" s="280"/>
      <c r="E576" s="975"/>
      <c r="F576" s="986"/>
      <c r="G576" s="960"/>
      <c r="H576" s="960"/>
      <c r="I576" s="961"/>
      <c r="J576" s="983"/>
    </row>
    <row r="577" spans="1:11" s="8" customFormat="1" x14ac:dyDescent="0.2">
      <c r="A577" s="603" t="str">
        <f>IF(D577&gt;0,IF(INDEX(A554:A576,MATCH(REPT("z",255),A554:A576))="H","J",IF(INDEX(A554:A576,MATCH(REPT("z",255),A554:A576))="N","P",CHAR(CODE(INDEX(A554:A576,MATCH(REPT("z",255),A554:A576)))+1))),)</f>
        <v>B</v>
      </c>
      <c r="B577" s="596" t="s">
        <v>473</v>
      </c>
      <c r="C577" s="280">
        <v>5</v>
      </c>
      <c r="D577" s="280" t="s">
        <v>46</v>
      </c>
      <c r="E577" s="960">
        <v>350.01</v>
      </c>
      <c r="F577" s="960">
        <v>25</v>
      </c>
      <c r="G577" s="960">
        <v>75</v>
      </c>
      <c r="H577" s="960">
        <v>50</v>
      </c>
      <c r="I577" s="961">
        <f>E577+F577+G577+H577</f>
        <v>500.01</v>
      </c>
      <c r="J577" s="962">
        <f>I577*C577</f>
        <v>2500.0500000000002</v>
      </c>
      <c r="K577" s="146"/>
    </row>
    <row r="578" spans="1:11" s="8" customFormat="1" x14ac:dyDescent="0.2">
      <c r="A578" s="614"/>
      <c r="B578" s="596"/>
      <c r="C578" s="280"/>
      <c r="D578" s="280"/>
      <c r="E578" s="975"/>
      <c r="F578" s="986"/>
      <c r="G578" s="960"/>
      <c r="H578" s="960"/>
      <c r="I578" s="961"/>
      <c r="J578" s="983"/>
    </row>
    <row r="579" spans="1:11" s="8" customFormat="1" x14ac:dyDescent="0.2">
      <c r="A579" s="603" t="str">
        <f>IF(D579&gt;0,IF(INDEX(A563:A578,MATCH(REPT("z",255),A563:A578))="H","J",IF(INDEX(A563:A578,MATCH(REPT("z",255),A563:A578))="N","P",CHAR(CODE(INDEX(A563:A578,MATCH(REPT("z",255),A563:A578)))+1))),)</f>
        <v>C</v>
      </c>
      <c r="B579" s="596" t="s">
        <v>464</v>
      </c>
      <c r="C579" s="280">
        <v>10</v>
      </c>
      <c r="D579" s="280" t="s">
        <v>46</v>
      </c>
      <c r="E579" s="960">
        <v>350.01</v>
      </c>
      <c r="F579" s="960">
        <v>25</v>
      </c>
      <c r="G579" s="960">
        <v>75</v>
      </c>
      <c r="H579" s="960">
        <v>50</v>
      </c>
      <c r="I579" s="961">
        <f>E579+F579+G579+H579</f>
        <v>500.01</v>
      </c>
      <c r="J579" s="962">
        <f>I579*C579</f>
        <v>5000.1000000000004</v>
      </c>
      <c r="K579" s="146"/>
    </row>
    <row r="580" spans="1:11" s="8" customFormat="1" x14ac:dyDescent="0.2">
      <c r="A580" s="614"/>
      <c r="B580" s="596"/>
      <c r="C580" s="280"/>
      <c r="D580" s="280"/>
      <c r="E580" s="975"/>
      <c r="F580" s="986"/>
      <c r="G580" s="960"/>
      <c r="H580" s="960"/>
      <c r="I580" s="961"/>
      <c r="J580" s="983"/>
    </row>
    <row r="581" spans="1:11" s="8" customFormat="1" x14ac:dyDescent="0.2">
      <c r="A581" s="603" t="str">
        <f>IF(D581&gt;0,IF(INDEX(A565:A580,MATCH(REPT("z",255),A565:A580))="H","J",IF(INDEX(A565:A580,MATCH(REPT("z",255),A565:A580))="N","P",CHAR(CODE(INDEX(A565:A580,MATCH(REPT("z",255),A565:A580)))+1))),)</f>
        <v>D</v>
      </c>
      <c r="B581" s="596" t="s">
        <v>465</v>
      </c>
      <c r="C581" s="280">
        <v>11</v>
      </c>
      <c r="D581" s="280" t="s">
        <v>46</v>
      </c>
      <c r="E581" s="960">
        <v>350.01</v>
      </c>
      <c r="F581" s="960">
        <v>25</v>
      </c>
      <c r="G581" s="960">
        <v>75</v>
      </c>
      <c r="H581" s="960">
        <v>50</v>
      </c>
      <c r="I581" s="961">
        <f>E581+F581+G581+H581</f>
        <v>500.01</v>
      </c>
      <c r="J581" s="962">
        <f>I581*C581</f>
        <v>5500.11</v>
      </c>
      <c r="K581" s="146"/>
    </row>
    <row r="582" spans="1:11" s="8" customFormat="1" x14ac:dyDescent="0.2">
      <c r="A582" s="614"/>
      <c r="B582" s="596"/>
      <c r="C582" s="280"/>
      <c r="D582" s="280"/>
      <c r="E582" s="975"/>
      <c r="F582" s="986"/>
      <c r="G582" s="960"/>
      <c r="H582" s="960"/>
      <c r="I582" s="961"/>
      <c r="J582" s="983"/>
    </row>
    <row r="583" spans="1:11" s="8" customFormat="1" x14ac:dyDescent="0.2">
      <c r="A583" s="603" t="str">
        <f>IF(D583&gt;0,IF(INDEX(A567:A582,MATCH(REPT("z",255),A567:A582))="H","J",IF(INDEX(A567:A582,MATCH(REPT("z",255),A567:A582))="N","P",CHAR(CODE(INDEX(A567:A582,MATCH(REPT("z",255),A567:A582)))+1))),)</f>
        <v>E</v>
      </c>
      <c r="B583" s="596" t="s">
        <v>468</v>
      </c>
      <c r="C583" s="280">
        <v>3</v>
      </c>
      <c r="D583" s="280" t="s">
        <v>46</v>
      </c>
      <c r="E583" s="960">
        <v>350.01</v>
      </c>
      <c r="F583" s="960">
        <v>25</v>
      </c>
      <c r="G583" s="960">
        <v>75</v>
      </c>
      <c r="H583" s="960">
        <v>50</v>
      </c>
      <c r="I583" s="961">
        <f>E583+F583+G583+H583</f>
        <v>500.01</v>
      </c>
      <c r="J583" s="962">
        <f>I583*C583</f>
        <v>1500.03</v>
      </c>
      <c r="K583" s="146"/>
    </row>
    <row r="584" spans="1:11" s="8" customFormat="1" x14ac:dyDescent="0.2">
      <c r="A584" s="614"/>
      <c r="B584" s="596"/>
      <c r="C584" s="280"/>
      <c r="D584" s="280"/>
      <c r="E584" s="975"/>
      <c r="F584" s="986"/>
      <c r="G584" s="960"/>
      <c r="H584" s="960"/>
      <c r="I584" s="961"/>
      <c r="J584" s="983"/>
    </row>
    <row r="585" spans="1:11" s="8" customFormat="1" x14ac:dyDescent="0.2">
      <c r="A585" s="499"/>
      <c r="B585" s="605" t="s">
        <v>474</v>
      </c>
      <c r="C585" s="280"/>
      <c r="D585" s="280"/>
      <c r="E585" s="975"/>
      <c r="F585" s="986"/>
      <c r="G585" s="960"/>
      <c r="H585" s="960"/>
      <c r="I585" s="961"/>
      <c r="J585" s="983"/>
    </row>
    <row r="586" spans="1:11" s="8" customFormat="1" x14ac:dyDescent="0.2">
      <c r="A586" s="499"/>
      <c r="B586" s="602"/>
      <c r="C586" s="280"/>
      <c r="D586" s="280"/>
      <c r="E586" s="975"/>
      <c r="F586" s="986"/>
      <c r="G586" s="960"/>
      <c r="H586" s="960"/>
      <c r="I586" s="961"/>
      <c r="J586" s="983"/>
    </row>
    <row r="587" spans="1:11" s="8" customFormat="1" ht="28.5" x14ac:dyDescent="0.2">
      <c r="A587" s="573" t="str">
        <f>IF(D587&gt;0,IF(INDEX(A571:A586,MATCH(REPT("z",255),A571:A586))="H","J",IF(INDEX(A571:A586,MATCH(REPT("z",255),A571:A586))="N","P",CHAR(CODE(INDEX(A571:A586,MATCH(REPT("z",255),A571:A586)))+1))),)</f>
        <v>F</v>
      </c>
      <c r="B587" s="596" t="s">
        <v>1413</v>
      </c>
      <c r="C587" s="572">
        <v>12</v>
      </c>
      <c r="D587" s="572" t="s">
        <v>46</v>
      </c>
      <c r="E587" s="960">
        <v>0</v>
      </c>
      <c r="F587" s="960">
        <v>0</v>
      </c>
      <c r="G587" s="960">
        <v>0</v>
      </c>
      <c r="H587" s="960">
        <v>3026.19</v>
      </c>
      <c r="I587" s="961">
        <f>E587+F587+G587+H587</f>
        <v>3026.19</v>
      </c>
      <c r="J587" s="962">
        <f>I587*C587</f>
        <v>36314.28</v>
      </c>
      <c r="K587" s="146"/>
    </row>
    <row r="588" spans="1:11" s="8" customFormat="1" x14ac:dyDescent="0.2">
      <c r="A588" s="565"/>
      <c r="B588" s="600"/>
      <c r="C588" s="572"/>
      <c r="D588" s="200"/>
      <c r="E588" s="960"/>
      <c r="F588" s="986"/>
      <c r="G588" s="960"/>
      <c r="H588" s="960"/>
      <c r="I588" s="961"/>
      <c r="J588" s="983"/>
    </row>
    <row r="589" spans="1:11" s="8" customFormat="1" x14ac:dyDescent="0.2">
      <c r="A589" s="565"/>
      <c r="B589" s="600"/>
      <c r="C589" s="572"/>
      <c r="D589" s="200"/>
      <c r="E589" s="960"/>
      <c r="F589" s="986"/>
      <c r="G589" s="960"/>
      <c r="H589" s="960"/>
      <c r="I589" s="961"/>
      <c r="J589" s="983"/>
    </row>
    <row r="590" spans="1:11" s="8" customFormat="1" x14ac:dyDescent="0.2">
      <c r="A590" s="565"/>
      <c r="B590" s="600"/>
      <c r="C590" s="572"/>
      <c r="D590" s="200"/>
      <c r="E590" s="960"/>
      <c r="F590" s="986"/>
      <c r="G590" s="960"/>
      <c r="H590" s="960"/>
      <c r="I590" s="961"/>
      <c r="J590" s="983"/>
    </row>
    <row r="591" spans="1:11" s="8" customFormat="1" x14ac:dyDescent="0.2">
      <c r="A591" s="565"/>
      <c r="B591" s="600"/>
      <c r="C591" s="572"/>
      <c r="D591" s="200"/>
      <c r="E591" s="960"/>
      <c r="F591" s="986"/>
      <c r="G591" s="960"/>
      <c r="H591" s="960"/>
      <c r="I591" s="961"/>
      <c r="J591" s="983"/>
    </row>
    <row r="592" spans="1:11" s="8" customFormat="1" x14ac:dyDescent="0.2">
      <c r="A592" s="565"/>
      <c r="B592" s="600"/>
      <c r="C592" s="572"/>
      <c r="D592" s="200"/>
      <c r="E592" s="960"/>
      <c r="F592" s="986"/>
      <c r="G592" s="960"/>
      <c r="H592" s="960"/>
      <c r="I592" s="961"/>
      <c r="J592" s="983"/>
    </row>
    <row r="593" spans="1:10" s="8" customFormat="1" x14ac:dyDescent="0.2">
      <c r="A593" s="565"/>
      <c r="B593" s="600"/>
      <c r="C593" s="572"/>
      <c r="D593" s="200"/>
      <c r="E593" s="960"/>
      <c r="F593" s="986"/>
      <c r="G593" s="960"/>
      <c r="H593" s="960"/>
      <c r="I593" s="961"/>
      <c r="J593" s="983"/>
    </row>
    <row r="594" spans="1:10" s="8" customFormat="1" x14ac:dyDescent="0.2">
      <c r="A594" s="565"/>
      <c r="B594" s="600"/>
      <c r="C594" s="572"/>
      <c r="D594" s="200"/>
      <c r="E594" s="960"/>
      <c r="F594" s="986"/>
      <c r="G594" s="960"/>
      <c r="H594" s="960"/>
      <c r="I594" s="961"/>
      <c r="J594" s="983"/>
    </row>
    <row r="595" spans="1:10" s="8" customFormat="1" x14ac:dyDescent="0.2">
      <c r="A595" s="565"/>
      <c r="B595" s="600"/>
      <c r="C595" s="572"/>
      <c r="D595" s="200"/>
      <c r="E595" s="960"/>
      <c r="F595" s="986"/>
      <c r="G595" s="960"/>
      <c r="H595" s="960"/>
      <c r="I595" s="961"/>
      <c r="J595" s="983"/>
    </row>
    <row r="596" spans="1:10" s="8" customFormat="1" x14ac:dyDescent="0.2">
      <c r="A596" s="565"/>
      <c r="B596" s="600"/>
      <c r="C596" s="572"/>
      <c r="D596" s="200"/>
      <c r="E596" s="960"/>
      <c r="F596" s="986"/>
      <c r="G596" s="960"/>
      <c r="H596" s="960"/>
      <c r="I596" s="961"/>
      <c r="J596" s="983"/>
    </row>
    <row r="597" spans="1:10" s="8" customFormat="1" x14ac:dyDescent="0.2">
      <c r="A597" s="565"/>
      <c r="B597" s="600"/>
      <c r="C597" s="572"/>
      <c r="D597" s="200"/>
      <c r="E597" s="960"/>
      <c r="F597" s="986"/>
      <c r="G597" s="960"/>
      <c r="H597" s="960"/>
      <c r="I597" s="961"/>
      <c r="J597" s="983"/>
    </row>
    <row r="598" spans="1:10" s="8" customFormat="1" x14ac:dyDescent="0.2">
      <c r="A598" s="565"/>
      <c r="B598" s="600"/>
      <c r="C598" s="572"/>
      <c r="D598" s="200"/>
      <c r="E598" s="960"/>
      <c r="F598" s="986"/>
      <c r="G598" s="960"/>
      <c r="H598" s="960"/>
      <c r="I598" s="961"/>
      <c r="J598" s="983"/>
    </row>
    <row r="599" spans="1:10" s="8" customFormat="1" x14ac:dyDescent="0.2">
      <c r="A599" s="565"/>
      <c r="B599" s="600"/>
      <c r="C599" s="572"/>
      <c r="D599" s="200"/>
      <c r="E599" s="960"/>
      <c r="F599" s="986"/>
      <c r="G599" s="960"/>
      <c r="H599" s="960"/>
      <c r="I599" s="961"/>
      <c r="J599" s="983"/>
    </row>
    <row r="600" spans="1:10" s="8" customFormat="1" x14ac:dyDescent="0.2">
      <c r="A600" s="565"/>
      <c r="B600" s="600"/>
      <c r="C600" s="572"/>
      <c r="D600" s="200"/>
      <c r="E600" s="960"/>
      <c r="F600" s="986"/>
      <c r="G600" s="960"/>
      <c r="H600" s="960"/>
      <c r="I600" s="961"/>
      <c r="J600" s="983"/>
    </row>
    <row r="601" spans="1:10" s="8" customFormat="1" x14ac:dyDescent="0.2">
      <c r="A601" s="565"/>
      <c r="B601" s="600"/>
      <c r="C601" s="572"/>
      <c r="D601" s="200"/>
      <c r="E601" s="960"/>
      <c r="F601" s="986"/>
      <c r="G601" s="960"/>
      <c r="H601" s="960"/>
      <c r="I601" s="961"/>
      <c r="J601" s="983"/>
    </row>
    <row r="602" spans="1:10" s="8" customFormat="1" x14ac:dyDescent="0.2">
      <c r="A602" s="565"/>
      <c r="B602" s="600"/>
      <c r="C602" s="572"/>
      <c r="D602" s="200"/>
      <c r="E602" s="960"/>
      <c r="F602" s="986"/>
      <c r="G602" s="960"/>
      <c r="H602" s="960"/>
      <c r="I602" s="961"/>
      <c r="J602" s="983"/>
    </row>
    <row r="603" spans="1:10" s="8" customFormat="1" x14ac:dyDescent="0.2">
      <c r="A603" s="565"/>
      <c r="B603" s="600"/>
      <c r="C603" s="572"/>
      <c r="D603" s="200"/>
      <c r="E603" s="960"/>
      <c r="F603" s="986"/>
      <c r="G603" s="960"/>
      <c r="H603" s="960"/>
      <c r="I603" s="961"/>
      <c r="J603" s="983"/>
    </row>
    <row r="604" spans="1:10" s="8" customFormat="1" x14ac:dyDescent="0.2">
      <c r="A604" s="565"/>
      <c r="B604" s="600"/>
      <c r="C604" s="572"/>
      <c r="D604" s="200"/>
      <c r="E604" s="960"/>
      <c r="F604" s="986"/>
      <c r="G604" s="960"/>
      <c r="H604" s="960"/>
      <c r="I604" s="961"/>
      <c r="J604" s="983"/>
    </row>
    <row r="605" spans="1:10" ht="15.75" thickBot="1" x14ac:dyDescent="0.25">
      <c r="A605" s="575"/>
      <c r="B605" s="576" t="s">
        <v>31</v>
      </c>
      <c r="C605" s="577"/>
      <c r="D605" s="578"/>
      <c r="E605" s="966"/>
      <c r="F605" s="1045"/>
      <c r="G605" s="966"/>
      <c r="H605" s="966"/>
      <c r="I605" s="991"/>
      <c r="J605" s="991">
        <f>SUM(J571:J601)</f>
        <v>52314.6</v>
      </c>
    </row>
    <row r="606" spans="1:10" s="8" customFormat="1" ht="15" thickTop="1" x14ac:dyDescent="0.2">
      <c r="A606" s="565"/>
      <c r="B606" s="600"/>
      <c r="C606" s="572"/>
      <c r="D606" s="200"/>
      <c r="E606" s="960"/>
      <c r="F606" s="986"/>
      <c r="G606" s="960"/>
      <c r="H606" s="960"/>
      <c r="I606" s="961"/>
      <c r="J606" s="983"/>
    </row>
    <row r="607" spans="1:10" s="8" customFormat="1" ht="15" x14ac:dyDescent="0.2">
      <c r="A607" s="565"/>
      <c r="B607" s="567" t="s">
        <v>475</v>
      </c>
      <c r="C607" s="572"/>
      <c r="D607" s="200"/>
      <c r="E607" s="960"/>
      <c r="F607" s="986"/>
      <c r="G607" s="960"/>
      <c r="H607" s="960"/>
      <c r="I607" s="961"/>
      <c r="J607" s="983"/>
    </row>
    <row r="608" spans="1:10" s="8" customFormat="1" ht="15" x14ac:dyDescent="0.2">
      <c r="A608" s="565"/>
      <c r="B608" s="567"/>
      <c r="C608" s="572"/>
      <c r="D608" s="200"/>
      <c r="E608" s="960"/>
      <c r="F608" s="986"/>
      <c r="G608" s="960"/>
      <c r="H608" s="960"/>
      <c r="I608" s="961"/>
      <c r="J608" s="983"/>
    </row>
    <row r="609" spans="1:11" s="8" customFormat="1" ht="57" x14ac:dyDescent="0.2">
      <c r="A609" s="565"/>
      <c r="B609" s="598" t="s">
        <v>476</v>
      </c>
      <c r="C609" s="572"/>
      <c r="D609" s="200"/>
      <c r="E609" s="960"/>
      <c r="F609" s="986"/>
      <c r="G609" s="960"/>
      <c r="H609" s="960"/>
      <c r="I609" s="961"/>
      <c r="J609" s="983"/>
    </row>
    <row r="610" spans="1:11" s="8" customFormat="1" x14ac:dyDescent="0.2">
      <c r="A610" s="565"/>
      <c r="B610" s="600"/>
      <c r="C610" s="572"/>
      <c r="D610" s="200"/>
      <c r="E610" s="960"/>
      <c r="F610" s="986"/>
      <c r="G610" s="960"/>
      <c r="H610" s="960"/>
      <c r="I610" s="961"/>
      <c r="J610" s="983"/>
    </row>
    <row r="611" spans="1:11" s="8" customFormat="1" x14ac:dyDescent="0.2">
      <c r="A611" s="565" t="s">
        <v>11</v>
      </c>
      <c r="B611" s="606" t="s">
        <v>477</v>
      </c>
      <c r="C611" s="261">
        <v>16</v>
      </c>
      <c r="D611" s="30" t="s">
        <v>46</v>
      </c>
      <c r="E611" s="960">
        <v>774.1</v>
      </c>
      <c r="F611" s="960">
        <v>55.29</v>
      </c>
      <c r="G611" s="960">
        <v>165.88</v>
      </c>
      <c r="H611" s="960">
        <v>110.59</v>
      </c>
      <c r="I611" s="961">
        <f>E611+F611+G611+H611</f>
        <v>1105.8599999999999</v>
      </c>
      <c r="J611" s="962">
        <f>I611*C611</f>
        <v>17693.759999999998</v>
      </c>
      <c r="K611" s="146"/>
    </row>
    <row r="612" spans="1:11" s="8" customFormat="1" ht="15" x14ac:dyDescent="0.2">
      <c r="A612" s="565"/>
      <c r="B612" s="633"/>
      <c r="C612" s="10"/>
      <c r="D612" s="30"/>
      <c r="E612" s="960"/>
      <c r="F612" s="986"/>
      <c r="G612" s="960"/>
      <c r="H612" s="960"/>
      <c r="I612" s="961"/>
      <c r="J612" s="983"/>
    </row>
    <row r="613" spans="1:11" s="8" customFormat="1" x14ac:dyDescent="0.2">
      <c r="A613" s="565" t="s">
        <v>12</v>
      </c>
      <c r="B613" s="606" t="s">
        <v>478</v>
      </c>
      <c r="C613" s="261">
        <v>3</v>
      </c>
      <c r="D613" s="30" t="s">
        <v>46</v>
      </c>
      <c r="E613" s="960">
        <v>604.41999999999996</v>
      </c>
      <c r="F613" s="960">
        <v>43.17</v>
      </c>
      <c r="G613" s="960">
        <v>129.52000000000001</v>
      </c>
      <c r="H613" s="960">
        <v>86.35</v>
      </c>
      <c r="I613" s="961">
        <f>E613+F613+G613+H613</f>
        <v>863.46</v>
      </c>
      <c r="J613" s="962">
        <f>I613*C613</f>
        <v>2590.38</v>
      </c>
      <c r="K613" s="146"/>
    </row>
    <row r="614" spans="1:11" s="8" customFormat="1" ht="15" x14ac:dyDescent="0.2">
      <c r="A614" s="565"/>
      <c r="B614" s="633"/>
      <c r="C614" s="10"/>
      <c r="D614" s="30"/>
      <c r="E614" s="960"/>
      <c r="F614" s="986"/>
      <c r="G614" s="960"/>
      <c r="H614" s="960"/>
      <c r="I614" s="961"/>
      <c r="J614" s="983"/>
    </row>
    <row r="615" spans="1:11" s="8" customFormat="1" x14ac:dyDescent="0.2">
      <c r="A615" s="565" t="s">
        <v>13</v>
      </c>
      <c r="B615" s="606" t="s">
        <v>479</v>
      </c>
      <c r="C615" s="261">
        <v>12</v>
      </c>
      <c r="D615" s="280" t="s">
        <v>46</v>
      </c>
      <c r="E615" s="960">
        <v>360.81</v>
      </c>
      <c r="F615" s="960">
        <v>25.77</v>
      </c>
      <c r="G615" s="960">
        <v>77.319999999999993</v>
      </c>
      <c r="H615" s="960">
        <v>51.54</v>
      </c>
      <c r="I615" s="961">
        <f>E615+F615+G615+H615</f>
        <v>515.44000000000005</v>
      </c>
      <c r="J615" s="962">
        <f>I615*C615</f>
        <v>6185.28</v>
      </c>
      <c r="K615" s="146"/>
    </row>
    <row r="616" spans="1:11" s="8" customFormat="1" x14ac:dyDescent="0.2">
      <c r="A616" s="565"/>
      <c r="B616" s="180"/>
      <c r="C616" s="261"/>
      <c r="D616" s="30"/>
      <c r="E616" s="960"/>
      <c r="F616" s="986"/>
      <c r="G616" s="960"/>
      <c r="H616" s="960"/>
      <c r="I616" s="961"/>
      <c r="J616" s="983"/>
    </row>
    <row r="617" spans="1:11" s="8" customFormat="1" x14ac:dyDescent="0.2">
      <c r="A617" s="565" t="s">
        <v>14</v>
      </c>
      <c r="B617" s="606" t="s">
        <v>480</v>
      </c>
      <c r="C617" s="261">
        <v>2</v>
      </c>
      <c r="D617" s="280" t="s">
        <v>46</v>
      </c>
      <c r="E617" s="960">
        <v>509.86</v>
      </c>
      <c r="F617" s="960">
        <v>36.42</v>
      </c>
      <c r="G617" s="960">
        <v>109.26</v>
      </c>
      <c r="H617" s="960">
        <v>72.84</v>
      </c>
      <c r="I617" s="961">
        <f>E617+F617+G617+H617</f>
        <v>728.38</v>
      </c>
      <c r="J617" s="962">
        <f>I617*C617</f>
        <v>1456.76</v>
      </c>
      <c r="K617" s="146"/>
    </row>
    <row r="618" spans="1:11" s="8" customFormat="1" x14ac:dyDescent="0.2">
      <c r="A618" s="565"/>
      <c r="B618" s="600"/>
      <c r="C618" s="280"/>
      <c r="D618" s="30"/>
      <c r="E618" s="960"/>
      <c r="F618" s="986"/>
      <c r="G618" s="960"/>
      <c r="H618" s="960"/>
      <c r="I618" s="961"/>
      <c r="J618" s="983"/>
    </row>
    <row r="619" spans="1:11" s="8" customFormat="1" ht="27.75" customHeight="1" x14ac:dyDescent="0.2">
      <c r="A619" s="565" t="s">
        <v>15</v>
      </c>
      <c r="B619" s="606" t="s">
        <v>1269</v>
      </c>
      <c r="C619" s="581">
        <v>16</v>
      </c>
      <c r="D619" s="402" t="s">
        <v>46</v>
      </c>
      <c r="E619" s="960">
        <v>1249.28</v>
      </c>
      <c r="F619" s="960">
        <v>89.23</v>
      </c>
      <c r="G619" s="960">
        <v>267.7</v>
      </c>
      <c r="H619" s="960">
        <v>178.47</v>
      </c>
      <c r="I619" s="961">
        <f>E619+F619+G619+H619</f>
        <v>1784.68</v>
      </c>
      <c r="J619" s="962">
        <f>I619*C619</f>
        <v>28554.880000000001</v>
      </c>
      <c r="K619" s="146"/>
    </row>
    <row r="620" spans="1:11" s="8" customFormat="1" x14ac:dyDescent="0.2">
      <c r="A620" s="565"/>
      <c r="B620" s="615"/>
      <c r="C620" s="261"/>
      <c r="D620" s="30"/>
      <c r="E620" s="960"/>
      <c r="F620" s="986"/>
      <c r="G620" s="960"/>
      <c r="H620" s="960"/>
      <c r="I620" s="961"/>
      <c r="J620" s="983"/>
    </row>
    <row r="621" spans="1:11" s="8" customFormat="1" ht="28.5" x14ac:dyDescent="0.2">
      <c r="A621" s="565" t="s">
        <v>28</v>
      </c>
      <c r="B621" s="606" t="s">
        <v>1154</v>
      </c>
      <c r="C621" s="261">
        <v>3</v>
      </c>
      <c r="D621" s="280" t="s">
        <v>46</v>
      </c>
      <c r="E621" s="960">
        <v>904.86</v>
      </c>
      <c r="F621" s="960">
        <v>64.63</v>
      </c>
      <c r="G621" s="960">
        <v>193.9</v>
      </c>
      <c r="H621" s="960">
        <v>129.27000000000001</v>
      </c>
      <c r="I621" s="961">
        <f>E621+F621+G621+H621</f>
        <v>1292.6600000000001</v>
      </c>
      <c r="J621" s="962">
        <f>I621*C621</f>
        <v>3877.98</v>
      </c>
      <c r="K621" s="146"/>
    </row>
    <row r="622" spans="1:11" s="8" customFormat="1" x14ac:dyDescent="0.2">
      <c r="A622" s="565"/>
      <c r="B622" s="600"/>
      <c r="C622" s="280"/>
      <c r="D622" s="30"/>
      <c r="E622" s="960"/>
      <c r="F622" s="986"/>
      <c r="G622" s="960"/>
      <c r="H622" s="960"/>
      <c r="I622" s="961"/>
      <c r="J622" s="983"/>
    </row>
    <row r="623" spans="1:11" s="8" customFormat="1" x14ac:dyDescent="0.2">
      <c r="A623" s="565" t="s">
        <v>40</v>
      </c>
      <c r="B623" s="606" t="s">
        <v>481</v>
      </c>
      <c r="C623" s="261">
        <v>2</v>
      </c>
      <c r="D623" s="280" t="s">
        <v>46</v>
      </c>
      <c r="E623" s="960">
        <v>359.25</v>
      </c>
      <c r="F623" s="960">
        <v>25.66</v>
      </c>
      <c r="G623" s="960">
        <v>76.98</v>
      </c>
      <c r="H623" s="960">
        <v>51.32</v>
      </c>
      <c r="I623" s="961">
        <f>E623+F623+G623+H623</f>
        <v>513.21</v>
      </c>
      <c r="J623" s="962">
        <f>I623*C623</f>
        <v>1026.42</v>
      </c>
      <c r="K623" s="146"/>
    </row>
    <row r="624" spans="1:11" s="8" customFormat="1" x14ac:dyDescent="0.2">
      <c r="A624" s="565"/>
      <c r="B624" s="180"/>
      <c r="C624" s="261"/>
      <c r="D624" s="30"/>
      <c r="E624" s="960"/>
      <c r="F624" s="986"/>
      <c r="G624" s="960"/>
      <c r="H624" s="960"/>
      <c r="I624" s="961"/>
      <c r="J624" s="983"/>
    </row>
    <row r="625" spans="1:11" s="8" customFormat="1" x14ac:dyDescent="0.2">
      <c r="A625" s="565" t="s">
        <v>42</v>
      </c>
      <c r="B625" s="606" t="s">
        <v>482</v>
      </c>
      <c r="C625" s="261">
        <v>2</v>
      </c>
      <c r="D625" s="280" t="s">
        <v>46</v>
      </c>
      <c r="E625" s="960">
        <v>373.25</v>
      </c>
      <c r="F625" s="960">
        <v>26.66</v>
      </c>
      <c r="G625" s="960">
        <v>79.98</v>
      </c>
      <c r="H625" s="960">
        <v>53.32</v>
      </c>
      <c r="I625" s="961">
        <f>E625+F625+G625+H625</f>
        <v>533.21</v>
      </c>
      <c r="J625" s="962">
        <f>I625*C625</f>
        <v>1066.42</v>
      </c>
      <c r="K625" s="146"/>
    </row>
    <row r="626" spans="1:11" s="8" customFormat="1" x14ac:dyDescent="0.2">
      <c r="A626" s="565"/>
      <c r="B626" s="4"/>
      <c r="C626" s="280"/>
      <c r="D626" s="30"/>
      <c r="E626" s="960"/>
      <c r="F626" s="986"/>
      <c r="G626" s="960"/>
      <c r="H626" s="960"/>
      <c r="I626" s="961"/>
      <c r="J626" s="983"/>
    </row>
    <row r="627" spans="1:11" s="8" customFormat="1" x14ac:dyDescent="0.2">
      <c r="A627" s="565" t="s">
        <v>51</v>
      </c>
      <c r="B627" s="606" t="s">
        <v>483</v>
      </c>
      <c r="C627" s="261">
        <v>16</v>
      </c>
      <c r="D627" s="280" t="s">
        <v>46</v>
      </c>
      <c r="E627" s="960">
        <v>158.59</v>
      </c>
      <c r="F627" s="960">
        <v>11.33</v>
      </c>
      <c r="G627" s="960">
        <v>33.979999999999997</v>
      </c>
      <c r="H627" s="960">
        <v>22.66</v>
      </c>
      <c r="I627" s="961">
        <f>E627+F627+G627+H627</f>
        <v>226.56</v>
      </c>
      <c r="J627" s="962">
        <f>I627*C627</f>
        <v>3624.96</v>
      </c>
      <c r="K627" s="146"/>
    </row>
    <row r="628" spans="1:11" s="8" customFormat="1" x14ac:dyDescent="0.2">
      <c r="A628" s="565"/>
      <c r="B628" s="4"/>
      <c r="C628" s="280"/>
      <c r="D628" s="30"/>
      <c r="E628" s="960"/>
      <c r="F628" s="986"/>
      <c r="G628" s="960"/>
      <c r="H628" s="960"/>
      <c r="I628" s="961"/>
      <c r="J628" s="988"/>
    </row>
    <row r="629" spans="1:11" s="8" customFormat="1" x14ac:dyDescent="0.2">
      <c r="A629" s="565" t="s">
        <v>52</v>
      </c>
      <c r="B629" s="606" t="s">
        <v>484</v>
      </c>
      <c r="C629" s="261">
        <v>12</v>
      </c>
      <c r="D629" s="280" t="s">
        <v>46</v>
      </c>
      <c r="E629" s="960">
        <v>1110.73</v>
      </c>
      <c r="F629" s="960">
        <v>79.34</v>
      </c>
      <c r="G629" s="960">
        <v>238.01</v>
      </c>
      <c r="H629" s="960">
        <v>158.68</v>
      </c>
      <c r="I629" s="961">
        <f>E629+F629+G629+H629</f>
        <v>1586.76</v>
      </c>
      <c r="J629" s="962">
        <f>I629*C629</f>
        <v>19041.12</v>
      </c>
      <c r="K629" s="146"/>
    </row>
    <row r="630" spans="1:11" s="8" customFormat="1" x14ac:dyDescent="0.2">
      <c r="A630" s="565"/>
      <c r="B630" s="615"/>
      <c r="C630" s="261"/>
      <c r="D630" s="30"/>
      <c r="E630" s="960"/>
      <c r="F630" s="986"/>
      <c r="G630" s="960"/>
      <c r="H630" s="960"/>
      <c r="I630" s="961"/>
      <c r="J630" s="988"/>
    </row>
    <row r="631" spans="1:11" s="8" customFormat="1" x14ac:dyDescent="0.2">
      <c r="A631" s="565" t="s">
        <v>53</v>
      </c>
      <c r="B631" s="606" t="s">
        <v>485</v>
      </c>
      <c r="C631" s="261">
        <v>2</v>
      </c>
      <c r="D631" s="280" t="s">
        <v>46</v>
      </c>
      <c r="E631" s="960">
        <v>832.08</v>
      </c>
      <c r="F631" s="960">
        <v>59.43</v>
      </c>
      <c r="G631" s="960">
        <v>178.3</v>
      </c>
      <c r="H631" s="960">
        <v>118.87</v>
      </c>
      <c r="I631" s="961">
        <f>E631+F631+G631+H631</f>
        <v>1188.68</v>
      </c>
      <c r="J631" s="962">
        <f>I631*C631</f>
        <v>2377.36</v>
      </c>
      <c r="K631" s="146"/>
    </row>
    <row r="632" spans="1:11" s="8" customFormat="1" x14ac:dyDescent="0.2">
      <c r="A632" s="565"/>
      <c r="B632" s="615"/>
      <c r="C632" s="288"/>
      <c r="D632" s="200"/>
      <c r="E632" s="960"/>
      <c r="F632" s="986"/>
      <c r="G632" s="960"/>
      <c r="H632" s="960"/>
      <c r="I632" s="961"/>
      <c r="J632" s="988"/>
    </row>
    <row r="633" spans="1:11" s="8" customFormat="1" x14ac:dyDescent="0.2">
      <c r="A633" s="565"/>
      <c r="B633" s="616"/>
      <c r="C633" s="288"/>
      <c r="D633" s="200"/>
      <c r="E633" s="960"/>
      <c r="F633" s="986"/>
      <c r="G633" s="960"/>
      <c r="H633" s="960"/>
      <c r="I633" s="961"/>
      <c r="J633" s="988"/>
    </row>
    <row r="634" spans="1:11" s="8" customFormat="1" x14ac:dyDescent="0.2">
      <c r="A634" s="565"/>
      <c r="B634" s="616"/>
      <c r="C634" s="288"/>
      <c r="D634" s="200"/>
      <c r="E634" s="960"/>
      <c r="F634" s="986"/>
      <c r="G634" s="960"/>
      <c r="H634" s="960"/>
      <c r="I634" s="961"/>
      <c r="J634" s="988"/>
    </row>
    <row r="635" spans="1:11" s="8" customFormat="1" x14ac:dyDescent="0.2">
      <c r="A635" s="565"/>
      <c r="B635" s="616"/>
      <c r="C635" s="288"/>
      <c r="D635" s="200"/>
      <c r="E635" s="960"/>
      <c r="F635" s="986"/>
      <c r="G635" s="960"/>
      <c r="H635" s="960"/>
      <c r="I635" s="961"/>
      <c r="J635" s="988"/>
    </row>
    <row r="636" spans="1:11" s="8" customFormat="1" x14ac:dyDescent="0.2">
      <c r="A636" s="565"/>
      <c r="B636" s="616"/>
      <c r="C636" s="288"/>
      <c r="D636" s="200"/>
      <c r="E636" s="960"/>
      <c r="F636" s="986"/>
      <c r="G636" s="960"/>
      <c r="H636" s="960"/>
      <c r="I636" s="961"/>
      <c r="J636" s="988"/>
    </row>
    <row r="637" spans="1:11" s="8" customFormat="1" x14ac:dyDescent="0.2">
      <c r="A637" s="565"/>
      <c r="B637" s="616"/>
      <c r="C637" s="288"/>
      <c r="D637" s="200"/>
      <c r="E637" s="960"/>
      <c r="F637" s="986"/>
      <c r="G637" s="960"/>
      <c r="H637" s="960"/>
      <c r="I637" s="961"/>
      <c r="J637" s="988"/>
    </row>
    <row r="638" spans="1:11" s="8" customFormat="1" x14ac:dyDescent="0.2">
      <c r="A638" s="565"/>
      <c r="B638" s="616"/>
      <c r="C638" s="288"/>
      <c r="D638" s="200"/>
      <c r="E638" s="960"/>
      <c r="F638" s="986"/>
      <c r="G638" s="960"/>
      <c r="H638" s="960"/>
      <c r="I638" s="961"/>
      <c r="J638" s="988"/>
    </row>
    <row r="639" spans="1:11" s="8" customFormat="1" x14ac:dyDescent="0.2">
      <c r="A639" s="565"/>
      <c r="B639" s="616"/>
      <c r="C639" s="288"/>
      <c r="D639" s="200"/>
      <c r="E639" s="960"/>
      <c r="F639" s="986"/>
      <c r="G639" s="960"/>
      <c r="H639" s="960"/>
      <c r="I639" s="961"/>
      <c r="J639" s="988"/>
    </row>
    <row r="640" spans="1:11" ht="15.75" thickBot="1" x14ac:dyDescent="0.25">
      <c r="A640" s="575"/>
      <c r="B640" s="576" t="s">
        <v>31</v>
      </c>
      <c r="C640" s="577"/>
      <c r="D640" s="578"/>
      <c r="E640" s="966"/>
      <c r="F640" s="1045"/>
      <c r="G640" s="966"/>
      <c r="H640" s="966"/>
      <c r="I640" s="991"/>
      <c r="J640" s="991">
        <f>SUM(J609:J634)</f>
        <v>87495.32</v>
      </c>
    </row>
    <row r="641" spans="1:10" s="8" customFormat="1" ht="15" thickTop="1" x14ac:dyDescent="0.2">
      <c r="A641" s="565"/>
      <c r="B641" s="616"/>
      <c r="C641" s="288"/>
      <c r="D641" s="200"/>
      <c r="E641" s="960"/>
      <c r="F641" s="986"/>
      <c r="G641" s="960"/>
      <c r="H641" s="960"/>
      <c r="I641" s="961"/>
      <c r="J641" s="988"/>
    </row>
    <row r="642" spans="1:10" x14ac:dyDescent="0.2">
      <c r="A642" s="99"/>
      <c r="B642" s="617" t="s">
        <v>48</v>
      </c>
      <c r="C642" s="10"/>
      <c r="D642" s="20"/>
      <c r="E642" s="975"/>
      <c r="F642" s="986"/>
      <c r="G642" s="960"/>
      <c r="H642" s="960"/>
      <c r="I642" s="961"/>
      <c r="J642" s="983"/>
    </row>
    <row r="643" spans="1:10" x14ac:dyDescent="0.2">
      <c r="A643" s="99"/>
      <c r="B643" s="617"/>
      <c r="C643" s="10"/>
      <c r="D643" s="20"/>
      <c r="E643" s="975"/>
      <c r="F643" s="986"/>
      <c r="G643" s="960"/>
      <c r="H643" s="960"/>
      <c r="I643" s="961"/>
      <c r="J643" s="983"/>
    </row>
    <row r="644" spans="1:10" ht="99.75" x14ac:dyDescent="0.2">
      <c r="A644" s="99"/>
      <c r="B644" s="618" t="s">
        <v>49</v>
      </c>
      <c r="C644" s="10"/>
      <c r="D644" s="20"/>
      <c r="E644" s="975"/>
      <c r="F644" s="986"/>
      <c r="G644" s="960"/>
      <c r="H644" s="960"/>
      <c r="I644" s="961"/>
      <c r="J644" s="983"/>
    </row>
    <row r="645" spans="1:10" x14ac:dyDescent="0.2">
      <c r="A645" s="100"/>
      <c r="B645" s="619"/>
      <c r="C645" s="9"/>
      <c r="D645" s="20"/>
      <c r="E645" s="975"/>
      <c r="F645" s="986"/>
      <c r="G645" s="960"/>
      <c r="H645" s="960"/>
      <c r="I645" s="961"/>
      <c r="J645" s="983"/>
    </row>
    <row r="646" spans="1:10" x14ac:dyDescent="0.2">
      <c r="A646" s="100" t="s">
        <v>11</v>
      </c>
      <c r="B646" s="620" t="s">
        <v>50</v>
      </c>
      <c r="C646" s="9"/>
      <c r="D646" s="20" t="s">
        <v>2</v>
      </c>
      <c r="E646" s="975"/>
      <c r="F646" s="986"/>
      <c r="G646" s="960"/>
      <c r="H646" s="960"/>
      <c r="I646" s="961"/>
      <c r="J646" s="983"/>
    </row>
    <row r="647" spans="1:10" x14ac:dyDescent="0.2">
      <c r="A647" s="100"/>
      <c r="B647" s="621"/>
      <c r="C647" s="9"/>
      <c r="D647" s="20"/>
      <c r="E647" s="975"/>
      <c r="F647" s="986"/>
      <c r="G647" s="960"/>
      <c r="H647" s="960"/>
      <c r="I647" s="961"/>
      <c r="J647" s="983"/>
    </row>
    <row r="648" spans="1:10" x14ac:dyDescent="0.2">
      <c r="A648" s="100" t="s">
        <v>12</v>
      </c>
      <c r="B648" s="620" t="s">
        <v>50</v>
      </c>
      <c r="C648" s="9"/>
      <c r="D648" s="20" t="s">
        <v>2</v>
      </c>
      <c r="E648" s="975"/>
      <c r="F648" s="986"/>
      <c r="G648" s="960"/>
      <c r="H648" s="960"/>
      <c r="I648" s="961"/>
      <c r="J648" s="983"/>
    </row>
    <row r="649" spans="1:10" x14ac:dyDescent="0.2">
      <c r="A649" s="100"/>
      <c r="B649" s="621"/>
      <c r="C649" s="9"/>
      <c r="D649" s="20"/>
      <c r="E649" s="975"/>
      <c r="F649" s="986"/>
      <c r="G649" s="960"/>
      <c r="H649" s="960"/>
      <c r="I649" s="961"/>
      <c r="J649" s="983"/>
    </row>
    <row r="650" spans="1:10" x14ac:dyDescent="0.2">
      <c r="A650" s="100" t="s">
        <v>13</v>
      </c>
      <c r="B650" s="620" t="s">
        <v>50</v>
      </c>
      <c r="C650" s="9"/>
      <c r="D650" s="20" t="s">
        <v>2</v>
      </c>
      <c r="E650" s="975"/>
      <c r="F650" s="986"/>
      <c r="G650" s="960"/>
      <c r="H650" s="960"/>
      <c r="I650" s="961"/>
      <c r="J650" s="983"/>
    </row>
    <row r="651" spans="1:10" x14ac:dyDescent="0.2">
      <c r="A651" s="100"/>
      <c r="B651" s="619"/>
      <c r="C651" s="9"/>
      <c r="D651" s="20"/>
      <c r="E651" s="975"/>
      <c r="F651" s="986"/>
      <c r="G651" s="960"/>
      <c r="H651" s="960"/>
      <c r="I651" s="961"/>
      <c r="J651" s="983"/>
    </row>
    <row r="652" spans="1:10" x14ac:dyDescent="0.2">
      <c r="A652" s="100" t="s">
        <v>14</v>
      </c>
      <c r="B652" s="620" t="s">
        <v>50</v>
      </c>
      <c r="C652" s="9"/>
      <c r="D652" s="20" t="s">
        <v>2</v>
      </c>
      <c r="E652" s="975"/>
      <c r="F652" s="986"/>
      <c r="G652" s="960"/>
      <c r="H652" s="960"/>
      <c r="I652" s="961"/>
      <c r="J652" s="983"/>
    </row>
    <row r="653" spans="1:10" x14ac:dyDescent="0.2">
      <c r="A653" s="100"/>
      <c r="B653" s="621"/>
      <c r="C653" s="9"/>
      <c r="D653" s="20"/>
      <c r="E653" s="975"/>
      <c r="F653" s="986"/>
      <c r="G653" s="960"/>
      <c r="H653" s="960"/>
      <c r="I653" s="961"/>
      <c r="J653" s="983"/>
    </row>
    <row r="654" spans="1:10" x14ac:dyDescent="0.2">
      <c r="A654" s="100" t="s">
        <v>15</v>
      </c>
      <c r="B654" s="620" t="s">
        <v>50</v>
      </c>
      <c r="C654" s="9"/>
      <c r="D654" s="20" t="s">
        <v>2</v>
      </c>
      <c r="E654" s="975"/>
      <c r="F654" s="986"/>
      <c r="G654" s="960"/>
      <c r="H654" s="960"/>
      <c r="I654" s="961"/>
      <c r="J654" s="983"/>
    </row>
    <row r="655" spans="1:10" x14ac:dyDescent="0.2">
      <c r="A655" s="100"/>
      <c r="B655" s="621"/>
      <c r="C655" s="9"/>
      <c r="D655" s="20"/>
      <c r="E655" s="975"/>
      <c r="F655" s="986"/>
      <c r="G655" s="960"/>
      <c r="H655" s="960"/>
      <c r="I655" s="961"/>
      <c r="J655" s="983"/>
    </row>
    <row r="656" spans="1:10" x14ac:dyDescent="0.2">
      <c r="A656" s="100" t="s">
        <v>28</v>
      </c>
      <c r="B656" s="620" t="s">
        <v>50</v>
      </c>
      <c r="C656" s="9"/>
      <c r="D656" s="20" t="s">
        <v>2</v>
      </c>
      <c r="E656" s="975"/>
      <c r="F656" s="986"/>
      <c r="G656" s="960"/>
      <c r="H656" s="960"/>
      <c r="I656" s="961"/>
      <c r="J656" s="983"/>
    </row>
    <row r="657" spans="1:10" x14ac:dyDescent="0.2">
      <c r="A657" s="100"/>
      <c r="B657" s="619"/>
      <c r="C657" s="9"/>
      <c r="D657" s="20"/>
      <c r="E657" s="975"/>
      <c r="F657" s="986"/>
      <c r="G657" s="960"/>
      <c r="H657" s="960"/>
      <c r="I657" s="961"/>
      <c r="J657" s="983"/>
    </row>
    <row r="658" spans="1:10" x14ac:dyDescent="0.2">
      <c r="A658" s="100" t="s">
        <v>40</v>
      </c>
      <c r="B658" s="620" t="s">
        <v>50</v>
      </c>
      <c r="C658" s="9"/>
      <c r="D658" s="20" t="s">
        <v>2</v>
      </c>
      <c r="E658" s="975"/>
      <c r="F658" s="986"/>
      <c r="G658" s="960"/>
      <c r="H658" s="960"/>
      <c r="I658" s="961"/>
      <c r="J658" s="983"/>
    </row>
    <row r="659" spans="1:10" x14ac:dyDescent="0.2">
      <c r="A659" s="100"/>
      <c r="B659" s="621"/>
      <c r="C659" s="9"/>
      <c r="D659" s="20"/>
      <c r="E659" s="975"/>
      <c r="F659" s="986"/>
      <c r="G659" s="960"/>
      <c r="H659" s="960"/>
      <c r="I659" s="961"/>
      <c r="J659" s="983"/>
    </row>
    <row r="660" spans="1:10" x14ac:dyDescent="0.2">
      <c r="A660" s="100" t="s">
        <v>42</v>
      </c>
      <c r="B660" s="620" t="s">
        <v>50</v>
      </c>
      <c r="C660" s="9"/>
      <c r="D660" s="20" t="s">
        <v>2</v>
      </c>
      <c r="E660" s="975"/>
      <c r="F660" s="986"/>
      <c r="G660" s="960"/>
      <c r="H660" s="960"/>
      <c r="I660" s="961"/>
      <c r="J660" s="983"/>
    </row>
    <row r="661" spans="1:10" x14ac:dyDescent="0.2">
      <c r="A661" s="100"/>
      <c r="B661" s="621"/>
      <c r="C661" s="9"/>
      <c r="D661" s="20"/>
      <c r="E661" s="975"/>
      <c r="F661" s="986"/>
      <c r="G661" s="960"/>
      <c r="H661" s="960"/>
      <c r="I661" s="961"/>
      <c r="J661" s="983"/>
    </row>
    <row r="662" spans="1:10" x14ac:dyDescent="0.2">
      <c r="A662" s="100" t="s">
        <v>51</v>
      </c>
      <c r="B662" s="620" t="s">
        <v>50</v>
      </c>
      <c r="C662" s="9"/>
      <c r="D662" s="20" t="s">
        <v>2</v>
      </c>
      <c r="E662" s="975"/>
      <c r="F662" s="986"/>
      <c r="G662" s="960"/>
      <c r="H662" s="960"/>
      <c r="I662" s="961"/>
      <c r="J662" s="983"/>
    </row>
    <row r="663" spans="1:10" x14ac:dyDescent="0.2">
      <c r="A663" s="100"/>
      <c r="B663" s="620"/>
      <c r="C663" s="9"/>
      <c r="D663" s="20"/>
      <c r="E663" s="975"/>
      <c r="F663" s="986"/>
      <c r="G663" s="960"/>
      <c r="H663" s="960"/>
      <c r="I663" s="961"/>
      <c r="J663" s="983"/>
    </row>
    <row r="664" spans="1:10" x14ac:dyDescent="0.2">
      <c r="A664" s="100" t="s">
        <v>52</v>
      </c>
      <c r="B664" s="620" t="s">
        <v>50</v>
      </c>
      <c r="C664" s="9"/>
      <c r="D664" s="20" t="s">
        <v>2</v>
      </c>
      <c r="E664" s="975"/>
      <c r="F664" s="986"/>
      <c r="G664" s="960"/>
      <c r="H664" s="960"/>
      <c r="I664" s="961"/>
      <c r="J664" s="983"/>
    </row>
    <row r="665" spans="1:10" x14ac:dyDescent="0.2">
      <c r="A665" s="100"/>
      <c r="B665" s="620"/>
      <c r="C665" s="9"/>
      <c r="D665" s="20"/>
      <c r="E665" s="975"/>
      <c r="F665" s="986"/>
      <c r="G665" s="960"/>
      <c r="H665" s="960"/>
      <c r="I665" s="961"/>
      <c r="J665" s="983"/>
    </row>
    <row r="666" spans="1:10" x14ac:dyDescent="0.2">
      <c r="A666" s="100" t="s">
        <v>53</v>
      </c>
      <c r="B666" s="620" t="s">
        <v>50</v>
      </c>
      <c r="C666" s="9"/>
      <c r="D666" s="20" t="s">
        <v>2</v>
      </c>
      <c r="E666" s="975"/>
      <c r="F666" s="986"/>
      <c r="G666" s="960"/>
      <c r="H666" s="960"/>
      <c r="I666" s="961"/>
      <c r="J666" s="983"/>
    </row>
    <row r="667" spans="1:10" x14ac:dyDescent="0.2">
      <c r="A667" s="100"/>
      <c r="B667" s="620"/>
      <c r="C667" s="9"/>
      <c r="D667" s="20"/>
      <c r="E667" s="975"/>
      <c r="F667" s="986"/>
      <c r="G667" s="960"/>
      <c r="H667" s="960"/>
      <c r="I667" s="961"/>
      <c r="J667" s="983"/>
    </row>
    <row r="668" spans="1:10" x14ac:dyDescent="0.2">
      <c r="A668" s="100"/>
      <c r="B668" s="620"/>
      <c r="C668" s="9"/>
      <c r="D668" s="20"/>
      <c r="E668" s="975"/>
      <c r="F668" s="986"/>
      <c r="G668" s="960"/>
      <c r="H668" s="960"/>
      <c r="I668" s="961"/>
      <c r="J668" s="983"/>
    </row>
    <row r="669" spans="1:10" x14ac:dyDescent="0.2">
      <c r="A669" s="100"/>
      <c r="B669" s="620"/>
      <c r="C669" s="9"/>
      <c r="D669" s="20"/>
      <c r="E669" s="975"/>
      <c r="F669" s="986"/>
      <c r="G669" s="960"/>
      <c r="H669" s="960"/>
      <c r="I669" s="961"/>
      <c r="J669" s="983"/>
    </row>
    <row r="670" spans="1:10" x14ac:dyDescent="0.2">
      <c r="A670" s="100"/>
      <c r="B670" s="620"/>
      <c r="C670" s="9"/>
      <c r="D670" s="20"/>
      <c r="E670" s="975"/>
      <c r="F670" s="986"/>
      <c r="G670" s="960"/>
      <c r="H670" s="960"/>
      <c r="I670" s="961"/>
      <c r="J670" s="983"/>
    </row>
    <row r="671" spans="1:10" x14ac:dyDescent="0.2">
      <c r="A671" s="100"/>
      <c r="B671" s="620"/>
      <c r="C671" s="9"/>
      <c r="D671" s="20"/>
      <c r="E671" s="975"/>
      <c r="F671" s="986"/>
      <c r="G671" s="960"/>
      <c r="H671" s="960"/>
      <c r="I671" s="961"/>
      <c r="J671" s="983"/>
    </row>
    <row r="672" spans="1:10" x14ac:dyDescent="0.2">
      <c r="A672" s="100"/>
      <c r="B672" s="620"/>
      <c r="C672" s="9"/>
      <c r="D672" s="20"/>
      <c r="E672" s="975"/>
      <c r="F672" s="986"/>
      <c r="G672" s="960"/>
      <c r="H672" s="960"/>
      <c r="I672" s="961"/>
      <c r="J672" s="983"/>
    </row>
    <row r="673" spans="1:10" x14ac:dyDescent="0.2">
      <c r="A673" s="100"/>
      <c r="B673" s="620"/>
      <c r="C673" s="9"/>
      <c r="D673" s="20"/>
      <c r="E673" s="975"/>
      <c r="F673" s="986"/>
      <c r="G673" s="960"/>
      <c r="H673" s="960"/>
      <c r="I673" s="961"/>
      <c r="J673" s="983"/>
    </row>
    <row r="674" spans="1:10" s="625" customFormat="1" ht="15.75" thickBot="1" x14ac:dyDescent="0.25">
      <c r="A674" s="622"/>
      <c r="B674" s="623" t="s">
        <v>31</v>
      </c>
      <c r="C674" s="624"/>
      <c r="D674" s="624"/>
      <c r="E674" s="967"/>
      <c r="F674" s="1061"/>
      <c r="G674" s="966"/>
      <c r="H674" s="966"/>
      <c r="I674" s="991"/>
      <c r="J674" s="987"/>
    </row>
    <row r="675" spans="1:10" ht="15" thickTop="1" x14ac:dyDescent="0.2">
      <c r="A675" s="100"/>
      <c r="B675" s="620"/>
      <c r="C675" s="9"/>
      <c r="D675" s="20"/>
      <c r="E675" s="975"/>
      <c r="F675" s="986"/>
      <c r="G675" s="960"/>
      <c r="H675" s="960"/>
      <c r="I675" s="961"/>
      <c r="J675" s="983"/>
    </row>
    <row r="676" spans="1:10" ht="15" x14ac:dyDescent="0.2">
      <c r="A676" s="100"/>
      <c r="B676" s="626" t="s">
        <v>54</v>
      </c>
      <c r="C676" s="27"/>
      <c r="D676" s="20"/>
      <c r="E676" s="975"/>
      <c r="F676" s="986"/>
      <c r="G676" s="960"/>
      <c r="H676" s="960"/>
      <c r="I676" s="961"/>
      <c r="J676" s="983"/>
    </row>
    <row r="677" spans="1:10" x14ac:dyDescent="0.2">
      <c r="A677" s="100"/>
      <c r="B677" s="619"/>
      <c r="C677" s="27"/>
      <c r="D677" s="20"/>
      <c r="E677" s="975"/>
      <c r="F677" s="986"/>
      <c r="G677" s="960"/>
      <c r="H677" s="960"/>
      <c r="I677" s="961"/>
      <c r="J677" s="983"/>
    </row>
    <row r="678" spans="1:10" x14ac:dyDescent="0.2">
      <c r="A678" s="100"/>
      <c r="B678" s="619" t="s">
        <v>486</v>
      </c>
      <c r="C678" s="27"/>
      <c r="D678" s="20"/>
      <c r="E678" s="975"/>
      <c r="F678" s="986"/>
      <c r="G678" s="960"/>
      <c r="H678" s="960"/>
      <c r="I678" s="961"/>
      <c r="J678" s="983">
        <f>J46</f>
        <v>18132.740000000002</v>
      </c>
    </row>
    <row r="679" spans="1:10" x14ac:dyDescent="0.2">
      <c r="A679" s="100"/>
      <c r="B679" s="619"/>
      <c r="C679" s="27"/>
      <c r="D679" s="20"/>
      <c r="E679" s="975"/>
      <c r="F679" s="986"/>
      <c r="G679" s="960"/>
      <c r="H679" s="960"/>
      <c r="I679" s="961"/>
      <c r="J679" s="983"/>
    </row>
    <row r="680" spans="1:10" x14ac:dyDescent="0.2">
      <c r="A680" s="100"/>
      <c r="B680" s="619" t="s">
        <v>487</v>
      </c>
      <c r="C680" s="27"/>
      <c r="D680" s="20"/>
      <c r="E680" s="975"/>
      <c r="F680" s="986"/>
      <c r="G680" s="960"/>
      <c r="H680" s="960"/>
      <c r="I680" s="961"/>
      <c r="J680" s="983">
        <f>J84</f>
        <v>25260.82</v>
      </c>
    </row>
    <row r="681" spans="1:10" x14ac:dyDescent="0.2">
      <c r="A681" s="100"/>
      <c r="B681" s="619"/>
      <c r="C681" s="27"/>
      <c r="D681" s="20"/>
      <c r="E681" s="975"/>
      <c r="F681" s="986"/>
      <c r="G681" s="960"/>
      <c r="H681" s="960"/>
      <c r="I681" s="961"/>
      <c r="J681" s="983"/>
    </row>
    <row r="682" spans="1:10" x14ac:dyDescent="0.2">
      <c r="A682" s="100"/>
      <c r="B682" s="619" t="s">
        <v>488</v>
      </c>
      <c r="C682" s="27"/>
      <c r="D682" s="20"/>
      <c r="E682" s="975"/>
      <c r="F682" s="986"/>
      <c r="G682" s="960"/>
      <c r="H682" s="960"/>
      <c r="I682" s="961"/>
      <c r="J682" s="983">
        <f>J123</f>
        <v>24611.53</v>
      </c>
    </row>
    <row r="683" spans="1:10" x14ac:dyDescent="0.2">
      <c r="A683" s="100"/>
      <c r="B683" s="619"/>
      <c r="C683" s="27"/>
      <c r="D683" s="20"/>
      <c r="E683" s="975"/>
      <c r="F683" s="986"/>
      <c r="G683" s="960"/>
      <c r="H683" s="960"/>
      <c r="I683" s="961"/>
      <c r="J683" s="983"/>
    </row>
    <row r="684" spans="1:10" x14ac:dyDescent="0.2">
      <c r="A684" s="100"/>
      <c r="B684" s="619" t="s">
        <v>489</v>
      </c>
      <c r="C684" s="27"/>
      <c r="D684" s="20"/>
      <c r="E684" s="975"/>
      <c r="F684" s="986"/>
      <c r="G684" s="960"/>
      <c r="H684" s="960"/>
      <c r="I684" s="961"/>
      <c r="J684" s="983">
        <f>J162</f>
        <v>45326.16</v>
      </c>
    </row>
    <row r="685" spans="1:10" x14ac:dyDescent="0.2">
      <c r="A685" s="100"/>
      <c r="B685" s="619"/>
      <c r="C685" s="27"/>
      <c r="D685" s="20"/>
      <c r="E685" s="975"/>
      <c r="F685" s="986"/>
      <c r="G685" s="960"/>
      <c r="H685" s="960"/>
      <c r="I685" s="961"/>
      <c r="J685" s="983"/>
    </row>
    <row r="686" spans="1:10" x14ac:dyDescent="0.2">
      <c r="A686" s="100"/>
      <c r="B686" s="619" t="s">
        <v>490</v>
      </c>
      <c r="C686" s="27"/>
      <c r="D686" s="20"/>
      <c r="E686" s="975"/>
      <c r="F686" s="986"/>
      <c r="G686" s="960"/>
      <c r="H686" s="960"/>
      <c r="I686" s="961"/>
      <c r="J686" s="983">
        <f>J201</f>
        <v>88552.98</v>
      </c>
    </row>
    <row r="687" spans="1:10" x14ac:dyDescent="0.2">
      <c r="A687" s="100"/>
      <c r="B687" s="619"/>
      <c r="C687" s="27"/>
      <c r="D687" s="20"/>
      <c r="E687" s="975"/>
      <c r="F687" s="986"/>
      <c r="G687" s="960"/>
      <c r="H687" s="960"/>
      <c r="I687" s="961"/>
      <c r="J687" s="983"/>
    </row>
    <row r="688" spans="1:10" x14ac:dyDescent="0.2">
      <c r="A688" s="100"/>
      <c r="B688" s="619" t="s">
        <v>491</v>
      </c>
      <c r="C688" s="27"/>
      <c r="D688" s="20"/>
      <c r="E688" s="975"/>
      <c r="F688" s="986"/>
      <c r="G688" s="960"/>
      <c r="H688" s="960"/>
      <c r="I688" s="961"/>
      <c r="J688" s="983">
        <f>J240</f>
        <v>16726.09</v>
      </c>
    </row>
    <row r="689" spans="1:10" x14ac:dyDescent="0.2">
      <c r="A689" s="100"/>
      <c r="B689" s="619"/>
      <c r="C689" s="27"/>
      <c r="D689" s="20"/>
      <c r="E689" s="975"/>
      <c r="F689" s="986"/>
      <c r="G689" s="960"/>
      <c r="H689" s="960"/>
      <c r="I689" s="961"/>
      <c r="J689" s="983"/>
    </row>
    <row r="690" spans="1:10" x14ac:dyDescent="0.2">
      <c r="A690" s="100"/>
      <c r="B690" s="619" t="s">
        <v>492</v>
      </c>
      <c r="C690" s="27"/>
      <c r="D690" s="20"/>
      <c r="E690" s="975"/>
      <c r="F690" s="986"/>
      <c r="G690" s="960"/>
      <c r="H690" s="960"/>
      <c r="I690" s="961"/>
      <c r="J690" s="983">
        <f>J279</f>
        <v>12982.14</v>
      </c>
    </row>
    <row r="691" spans="1:10" x14ac:dyDescent="0.2">
      <c r="A691" s="100"/>
      <c r="B691" s="619"/>
      <c r="C691" s="27"/>
      <c r="D691" s="20"/>
      <c r="E691" s="975"/>
      <c r="F691" s="986"/>
      <c r="G691" s="960"/>
      <c r="H691" s="960"/>
      <c r="I691" s="961"/>
      <c r="J691" s="983"/>
    </row>
    <row r="692" spans="1:10" x14ac:dyDescent="0.2">
      <c r="A692" s="100"/>
      <c r="B692" s="619" t="s">
        <v>493</v>
      </c>
      <c r="C692" s="27"/>
      <c r="D692" s="20"/>
      <c r="E692" s="975"/>
      <c r="F692" s="986"/>
      <c r="G692" s="960"/>
      <c r="H692" s="960"/>
      <c r="I692" s="961"/>
      <c r="J692" s="983">
        <f>J317</f>
        <v>20087.89</v>
      </c>
    </row>
    <row r="693" spans="1:10" x14ac:dyDescent="0.2">
      <c r="A693" s="100"/>
      <c r="B693" s="619"/>
      <c r="C693" s="27"/>
      <c r="D693" s="20"/>
      <c r="E693" s="975"/>
      <c r="F693" s="986"/>
      <c r="G693" s="960"/>
      <c r="H693" s="960"/>
      <c r="I693" s="961"/>
      <c r="J693" s="983"/>
    </row>
    <row r="694" spans="1:10" x14ac:dyDescent="0.2">
      <c r="A694" s="100"/>
      <c r="B694" s="619" t="s">
        <v>494</v>
      </c>
      <c r="C694" s="27"/>
      <c r="D694" s="20"/>
      <c r="E694" s="975"/>
      <c r="F694" s="986"/>
      <c r="G694" s="960"/>
      <c r="H694" s="960"/>
      <c r="I694" s="961"/>
      <c r="J694" s="983">
        <f>J349</f>
        <v>200605.17</v>
      </c>
    </row>
    <row r="695" spans="1:10" x14ac:dyDescent="0.2">
      <c r="A695" s="100"/>
      <c r="B695" s="619"/>
      <c r="C695" s="27"/>
      <c r="D695" s="20"/>
      <c r="E695" s="975"/>
      <c r="F695" s="986"/>
      <c r="G695" s="960"/>
      <c r="H695" s="960"/>
      <c r="I695" s="961"/>
      <c r="J695" s="983"/>
    </row>
    <row r="696" spans="1:10" x14ac:dyDescent="0.2">
      <c r="A696" s="100"/>
      <c r="B696" s="619" t="s">
        <v>495</v>
      </c>
      <c r="C696" s="27"/>
      <c r="D696" s="20"/>
      <c r="E696" s="975"/>
      <c r="F696" s="986"/>
      <c r="G696" s="960"/>
      <c r="H696" s="960"/>
      <c r="I696" s="961"/>
      <c r="J696" s="983">
        <f>J383</f>
        <v>126716.35</v>
      </c>
    </row>
    <row r="697" spans="1:10" x14ac:dyDescent="0.2">
      <c r="A697" s="100"/>
      <c r="B697" s="619"/>
      <c r="C697" s="27"/>
      <c r="D697" s="20"/>
      <c r="E697" s="975"/>
      <c r="F697" s="986"/>
      <c r="G697" s="960"/>
      <c r="H697" s="960"/>
      <c r="I697" s="961"/>
      <c r="J697" s="983"/>
    </row>
    <row r="698" spans="1:10" x14ac:dyDescent="0.2">
      <c r="A698" s="100"/>
      <c r="B698" s="619" t="s">
        <v>496</v>
      </c>
      <c r="C698" s="27"/>
      <c r="D698" s="20"/>
      <c r="E698" s="975"/>
      <c r="F698" s="986"/>
      <c r="G698" s="960"/>
      <c r="H698" s="960"/>
      <c r="I698" s="961"/>
      <c r="J698" s="983">
        <f>J419</f>
        <v>47932.36</v>
      </c>
    </row>
    <row r="699" spans="1:10" x14ac:dyDescent="0.2">
      <c r="A699" s="100"/>
      <c r="B699" s="619"/>
      <c r="C699" s="27"/>
      <c r="D699" s="20"/>
      <c r="E699" s="975"/>
      <c r="F699" s="986"/>
      <c r="G699" s="960"/>
      <c r="H699" s="960"/>
      <c r="I699" s="961"/>
      <c r="J699" s="983"/>
    </row>
    <row r="700" spans="1:10" x14ac:dyDescent="0.2">
      <c r="A700" s="100"/>
      <c r="B700" s="619" t="s">
        <v>497</v>
      </c>
      <c r="C700" s="27"/>
      <c r="D700" s="20"/>
      <c r="E700" s="975"/>
      <c r="F700" s="986"/>
      <c r="G700" s="960"/>
      <c r="H700" s="960"/>
      <c r="I700" s="961"/>
      <c r="J700" s="983">
        <f>J455</f>
        <v>82069.48</v>
      </c>
    </row>
    <row r="701" spans="1:10" x14ac:dyDescent="0.2">
      <c r="A701" s="100"/>
      <c r="B701" s="619"/>
      <c r="C701" s="27"/>
      <c r="D701" s="20"/>
      <c r="E701" s="975"/>
      <c r="F701" s="986"/>
      <c r="G701" s="960"/>
      <c r="H701" s="960"/>
      <c r="I701" s="961"/>
      <c r="J701" s="983"/>
    </row>
    <row r="702" spans="1:10" x14ac:dyDescent="0.2">
      <c r="A702" s="100"/>
      <c r="B702" s="619" t="s">
        <v>498</v>
      </c>
      <c r="C702" s="27"/>
      <c r="D702" s="20"/>
      <c r="E702" s="975"/>
      <c r="F702" s="986"/>
      <c r="G702" s="960"/>
      <c r="H702" s="960"/>
      <c r="I702" s="961"/>
      <c r="J702" s="983">
        <f>J491</f>
        <v>11973.5</v>
      </c>
    </row>
    <row r="703" spans="1:10" x14ac:dyDescent="0.2">
      <c r="A703" s="100"/>
      <c r="B703" s="619"/>
      <c r="C703" s="27"/>
      <c r="D703" s="20"/>
      <c r="E703" s="975"/>
      <c r="F703" s="986"/>
      <c r="G703" s="960"/>
      <c r="H703" s="960"/>
      <c r="I703" s="961"/>
      <c r="J703" s="983"/>
    </row>
    <row r="704" spans="1:10" x14ac:dyDescent="0.2">
      <c r="A704" s="100"/>
      <c r="B704" s="619" t="s">
        <v>499</v>
      </c>
      <c r="C704" s="27"/>
      <c r="D704" s="20"/>
      <c r="E704" s="975"/>
      <c r="F704" s="986"/>
      <c r="G704" s="960"/>
      <c r="H704" s="960"/>
      <c r="I704" s="961"/>
      <c r="J704" s="983">
        <f>J528</f>
        <v>35130.18</v>
      </c>
    </row>
    <row r="705" spans="1:10" x14ac:dyDescent="0.2">
      <c r="A705" s="100"/>
      <c r="B705" s="619"/>
      <c r="C705" s="27"/>
      <c r="D705" s="20"/>
      <c r="E705" s="975"/>
      <c r="F705" s="986"/>
      <c r="G705" s="960"/>
      <c r="H705" s="960"/>
      <c r="I705" s="961"/>
      <c r="J705" s="983"/>
    </row>
    <row r="706" spans="1:10" x14ac:dyDescent="0.2">
      <c r="A706" s="100"/>
      <c r="B706" s="619" t="s">
        <v>500</v>
      </c>
      <c r="C706" s="27"/>
      <c r="D706" s="20"/>
      <c r="E706" s="975"/>
      <c r="F706" s="986"/>
      <c r="G706" s="960"/>
      <c r="H706" s="960"/>
      <c r="I706" s="961"/>
      <c r="J706" s="983">
        <f>J567</f>
        <v>12123.22</v>
      </c>
    </row>
    <row r="707" spans="1:10" x14ac:dyDescent="0.2">
      <c r="A707" s="100"/>
      <c r="B707" s="619"/>
      <c r="C707" s="27"/>
      <c r="D707" s="20"/>
      <c r="E707" s="975"/>
      <c r="F707" s="986"/>
      <c r="G707" s="960"/>
      <c r="H707" s="960"/>
      <c r="I707" s="961"/>
      <c r="J707" s="983"/>
    </row>
    <row r="708" spans="1:10" x14ac:dyDescent="0.2">
      <c r="A708" s="100"/>
      <c r="B708" s="619" t="s">
        <v>501</v>
      </c>
      <c r="C708" s="27"/>
      <c r="D708" s="20"/>
      <c r="E708" s="975"/>
      <c r="F708" s="986"/>
      <c r="G708" s="960"/>
      <c r="H708" s="960"/>
      <c r="I708" s="961"/>
      <c r="J708" s="983">
        <f>J605</f>
        <v>52314.6</v>
      </c>
    </row>
    <row r="709" spans="1:10" x14ac:dyDescent="0.2">
      <c r="A709" s="100"/>
      <c r="B709" s="619"/>
      <c r="C709" s="27"/>
      <c r="D709" s="20"/>
      <c r="E709" s="975"/>
      <c r="F709" s="986"/>
      <c r="G709" s="960"/>
      <c r="H709" s="960"/>
      <c r="I709" s="961"/>
      <c r="J709" s="988"/>
    </row>
    <row r="710" spans="1:10" x14ac:dyDescent="0.2">
      <c r="A710" s="100"/>
      <c r="B710" s="619"/>
      <c r="C710" s="27"/>
      <c r="D710" s="20"/>
      <c r="E710" s="975"/>
      <c r="F710" s="986"/>
      <c r="G710" s="960"/>
      <c r="H710" s="960"/>
      <c r="I710" s="961"/>
      <c r="J710" s="988"/>
    </row>
    <row r="711" spans="1:10" x14ac:dyDescent="0.2">
      <c r="A711" s="100"/>
      <c r="B711" s="619"/>
      <c r="C711" s="27"/>
      <c r="D711" s="20"/>
      <c r="E711" s="975"/>
      <c r="F711" s="986"/>
      <c r="G711" s="960"/>
      <c r="H711" s="960"/>
      <c r="I711" s="961"/>
      <c r="J711" s="988"/>
    </row>
    <row r="712" spans="1:10" x14ac:dyDescent="0.2">
      <c r="A712" s="100"/>
      <c r="B712" s="619"/>
      <c r="C712" s="27"/>
      <c r="D712" s="20"/>
      <c r="E712" s="975"/>
      <c r="F712" s="986"/>
      <c r="G712" s="960"/>
      <c r="H712" s="960"/>
      <c r="I712" s="961"/>
      <c r="J712" s="988"/>
    </row>
    <row r="713" spans="1:10" x14ac:dyDescent="0.2">
      <c r="A713" s="100"/>
      <c r="B713" s="619"/>
      <c r="C713" s="27"/>
      <c r="D713" s="20"/>
      <c r="E713" s="975"/>
      <c r="F713" s="986"/>
      <c r="G713" s="960"/>
      <c r="H713" s="960"/>
      <c r="I713" s="961"/>
      <c r="J713" s="988"/>
    </row>
    <row r="714" spans="1:10" s="625" customFormat="1" ht="15.75" thickBot="1" x14ac:dyDescent="0.25">
      <c r="A714" s="622"/>
      <c r="B714" s="623" t="s">
        <v>502</v>
      </c>
      <c r="C714" s="624"/>
      <c r="D714" s="624"/>
      <c r="E714" s="967"/>
      <c r="F714" s="1061"/>
      <c r="G714" s="966"/>
      <c r="H714" s="966"/>
      <c r="I714" s="968"/>
      <c r="J714" s="987">
        <f>SUM(J676:J712)</f>
        <v>820545.21</v>
      </c>
    </row>
    <row r="715" spans="1:10" ht="15" thickTop="1" x14ac:dyDescent="0.2">
      <c r="A715" s="100"/>
      <c r="B715" s="619"/>
      <c r="C715" s="27"/>
      <c r="D715" s="20"/>
      <c r="E715" s="975"/>
      <c r="F715" s="986"/>
      <c r="G715" s="960"/>
      <c r="H715" s="960"/>
      <c r="I715" s="961"/>
      <c r="J715" s="983"/>
    </row>
    <row r="716" spans="1:10" ht="15" x14ac:dyDescent="0.2">
      <c r="A716" s="100"/>
      <c r="B716" s="626" t="s">
        <v>503</v>
      </c>
      <c r="C716" s="27"/>
      <c r="D716" s="20"/>
      <c r="E716" s="975"/>
      <c r="F716" s="986"/>
      <c r="G716" s="960"/>
      <c r="H716" s="960"/>
      <c r="I716" s="961"/>
      <c r="J716" s="962"/>
    </row>
    <row r="717" spans="1:10" x14ac:dyDescent="0.2">
      <c r="A717" s="100"/>
      <c r="B717" s="619"/>
      <c r="C717" s="27"/>
      <c r="D717" s="20"/>
      <c r="E717" s="975"/>
      <c r="F717" s="986"/>
      <c r="G717" s="960"/>
      <c r="H717" s="960"/>
      <c r="I717" s="961"/>
      <c r="J717" s="962"/>
    </row>
    <row r="718" spans="1:10" x14ac:dyDescent="0.2">
      <c r="A718" s="100"/>
      <c r="B718" s="23" t="s">
        <v>1270</v>
      </c>
      <c r="C718" s="27"/>
      <c r="D718" s="20"/>
      <c r="E718" s="975"/>
      <c r="F718" s="986"/>
      <c r="G718" s="960"/>
      <c r="H718" s="960"/>
      <c r="I718" s="961"/>
      <c r="J718" s="962">
        <f>J714</f>
        <v>820545.21</v>
      </c>
    </row>
    <row r="719" spans="1:10" x14ac:dyDescent="0.2">
      <c r="A719" s="100"/>
      <c r="B719" s="619"/>
      <c r="C719" s="27"/>
      <c r="D719" s="20"/>
      <c r="E719" s="975"/>
      <c r="F719" s="986"/>
      <c r="G719" s="960"/>
      <c r="H719" s="960"/>
      <c r="I719" s="961"/>
      <c r="J719" s="962"/>
    </row>
    <row r="720" spans="1:10" x14ac:dyDescent="0.2">
      <c r="A720" s="100"/>
      <c r="B720" s="619" t="s">
        <v>504</v>
      </c>
      <c r="C720" s="27"/>
      <c r="D720" s="20"/>
      <c r="E720" s="975"/>
      <c r="F720" s="986"/>
      <c r="G720" s="960"/>
      <c r="H720" s="960"/>
      <c r="I720" s="961"/>
      <c r="J720" s="983">
        <f>J640</f>
        <v>87495.32</v>
      </c>
    </row>
    <row r="721" spans="1:10" x14ac:dyDescent="0.2">
      <c r="A721" s="100"/>
      <c r="B721" s="619"/>
      <c r="C721" s="27"/>
      <c r="D721" s="20"/>
      <c r="E721" s="975"/>
      <c r="F721" s="986"/>
      <c r="G721" s="960"/>
      <c r="H721" s="960"/>
      <c r="I721" s="961"/>
      <c r="J721" s="983"/>
    </row>
    <row r="722" spans="1:10" x14ac:dyDescent="0.2">
      <c r="A722" s="100"/>
      <c r="B722" s="619" t="s">
        <v>505</v>
      </c>
      <c r="C722" s="27"/>
      <c r="D722" s="20"/>
      <c r="E722" s="975"/>
      <c r="F722" s="986"/>
      <c r="G722" s="960"/>
      <c r="H722" s="960"/>
      <c r="I722" s="961"/>
      <c r="J722" s="983"/>
    </row>
    <row r="723" spans="1:10" x14ac:dyDescent="0.2">
      <c r="A723" s="100"/>
      <c r="B723" s="619"/>
      <c r="C723" s="27"/>
      <c r="D723" s="20"/>
      <c r="E723" s="975"/>
      <c r="F723" s="986"/>
      <c r="G723" s="960"/>
      <c r="H723" s="960"/>
      <c r="I723" s="961"/>
      <c r="J723" s="983"/>
    </row>
    <row r="724" spans="1:10" x14ac:dyDescent="0.2">
      <c r="A724" s="100"/>
      <c r="B724" s="619" t="s">
        <v>506</v>
      </c>
      <c r="C724" s="27"/>
      <c r="D724" s="20"/>
      <c r="E724" s="975"/>
      <c r="F724" s="986"/>
      <c r="G724" s="960"/>
      <c r="H724" s="960"/>
      <c r="I724" s="961"/>
      <c r="J724" s="983"/>
    </row>
    <row r="725" spans="1:10" x14ac:dyDescent="0.2">
      <c r="A725" s="100"/>
      <c r="B725" s="619"/>
      <c r="C725" s="27"/>
      <c r="D725" s="20"/>
      <c r="E725" s="975"/>
      <c r="F725" s="986"/>
      <c r="G725" s="960"/>
      <c r="H725" s="960"/>
      <c r="I725" s="961"/>
      <c r="J725" s="983"/>
    </row>
    <row r="726" spans="1:10" x14ac:dyDescent="0.2">
      <c r="A726" s="100"/>
      <c r="B726" s="619"/>
      <c r="C726" s="27"/>
      <c r="D726" s="20"/>
      <c r="E726" s="975"/>
      <c r="F726" s="986"/>
      <c r="G726" s="960"/>
      <c r="H726" s="960"/>
      <c r="I726" s="961"/>
      <c r="J726" s="983"/>
    </row>
    <row r="727" spans="1:10" x14ac:dyDescent="0.2">
      <c r="A727" s="100"/>
      <c r="B727" s="619"/>
      <c r="C727" s="27"/>
      <c r="D727" s="20"/>
      <c r="E727" s="975"/>
      <c r="F727" s="986"/>
      <c r="G727" s="960"/>
      <c r="H727" s="960"/>
      <c r="I727" s="961"/>
      <c r="J727" s="983"/>
    </row>
    <row r="728" spans="1:10" x14ac:dyDescent="0.2">
      <c r="A728" s="101"/>
      <c r="B728" s="619"/>
      <c r="C728" s="28"/>
      <c r="D728" s="20"/>
      <c r="E728" s="975"/>
      <c r="F728" s="986"/>
      <c r="G728" s="960"/>
      <c r="H728" s="960"/>
      <c r="I728" s="961"/>
      <c r="J728" s="983"/>
    </row>
    <row r="729" spans="1:10" x14ac:dyDescent="0.2">
      <c r="A729" s="101"/>
      <c r="B729" s="619"/>
      <c r="C729" s="28"/>
      <c r="D729" s="20"/>
      <c r="E729" s="975"/>
      <c r="F729" s="986"/>
      <c r="G729" s="960"/>
      <c r="H729" s="960"/>
      <c r="I729" s="961"/>
      <c r="J729" s="983"/>
    </row>
    <row r="730" spans="1:10" x14ac:dyDescent="0.2">
      <c r="A730" s="101"/>
      <c r="B730" s="619"/>
      <c r="C730" s="28"/>
      <c r="D730" s="20"/>
      <c r="E730" s="975"/>
      <c r="F730" s="986"/>
      <c r="G730" s="960"/>
      <c r="H730" s="960"/>
      <c r="I730" s="961"/>
      <c r="J730" s="983"/>
    </row>
    <row r="731" spans="1:10" x14ac:dyDescent="0.2">
      <c r="A731" s="101"/>
      <c r="B731" s="619"/>
      <c r="C731" s="28"/>
      <c r="D731" s="20"/>
      <c r="E731" s="975"/>
      <c r="F731" s="986"/>
      <c r="G731" s="960"/>
      <c r="H731" s="960"/>
      <c r="I731" s="961"/>
      <c r="J731" s="983"/>
    </row>
    <row r="732" spans="1:10" x14ac:dyDescent="0.2">
      <c r="A732" s="101"/>
      <c r="B732" s="619"/>
      <c r="C732" s="28"/>
      <c r="D732" s="20"/>
      <c r="E732" s="975"/>
      <c r="F732" s="986"/>
      <c r="G732" s="960"/>
      <c r="H732" s="960"/>
      <c r="I732" s="961"/>
      <c r="J732" s="983"/>
    </row>
    <row r="733" spans="1:10" x14ac:dyDescent="0.2">
      <c r="A733" s="101"/>
      <c r="B733" s="619"/>
      <c r="C733" s="28"/>
      <c r="D733" s="20"/>
      <c r="E733" s="975"/>
      <c r="F733" s="986"/>
      <c r="G733" s="960"/>
      <c r="H733" s="960"/>
      <c r="I733" s="961"/>
      <c r="J733" s="983"/>
    </row>
    <row r="734" spans="1:10" x14ac:dyDescent="0.2">
      <c r="A734" s="101"/>
      <c r="B734" s="619"/>
      <c r="C734" s="28"/>
      <c r="D734" s="20"/>
      <c r="E734" s="975"/>
      <c r="F734" s="986"/>
      <c r="G734" s="960"/>
      <c r="H734" s="960"/>
      <c r="I734" s="961"/>
      <c r="J734" s="983"/>
    </row>
    <row r="735" spans="1:10" x14ac:dyDescent="0.2">
      <c r="A735" s="101"/>
      <c r="B735" s="619"/>
      <c r="C735" s="28"/>
      <c r="D735" s="20"/>
      <c r="E735" s="975"/>
      <c r="F735" s="986"/>
      <c r="G735" s="960"/>
      <c r="H735" s="960"/>
      <c r="I735" s="961"/>
      <c r="J735" s="983"/>
    </row>
    <row r="736" spans="1:10" x14ac:dyDescent="0.2">
      <c r="A736" s="101"/>
      <c r="B736" s="619"/>
      <c r="C736" s="28"/>
      <c r="D736" s="20"/>
      <c r="E736" s="975"/>
      <c r="F736" s="986"/>
      <c r="G736" s="960"/>
      <c r="H736" s="960"/>
      <c r="I736" s="961"/>
      <c r="J736" s="983"/>
    </row>
    <row r="737" spans="1:10" x14ac:dyDescent="0.2">
      <c r="A737" s="101"/>
      <c r="B737" s="619"/>
      <c r="C737" s="28"/>
      <c r="D737" s="20"/>
      <c r="E737" s="975"/>
      <c r="F737" s="986"/>
      <c r="G737" s="960"/>
      <c r="H737" s="960"/>
      <c r="I737" s="961"/>
      <c r="J737" s="983"/>
    </row>
    <row r="738" spans="1:10" x14ac:dyDescent="0.2">
      <c r="A738" s="101"/>
      <c r="B738" s="619"/>
      <c r="C738" s="28"/>
      <c r="D738" s="20"/>
      <c r="E738" s="975"/>
      <c r="F738" s="986"/>
      <c r="G738" s="960"/>
      <c r="H738" s="960"/>
      <c r="I738" s="961"/>
      <c r="J738" s="983"/>
    </row>
    <row r="739" spans="1:10" x14ac:dyDescent="0.2">
      <c r="A739" s="101"/>
      <c r="B739" s="619"/>
      <c r="C739" s="28"/>
      <c r="D739" s="20"/>
      <c r="E739" s="975"/>
      <c r="F739" s="986"/>
      <c r="G739" s="960"/>
      <c r="H739" s="960"/>
      <c r="I739" s="961"/>
      <c r="J739" s="983"/>
    </row>
    <row r="740" spans="1:10" x14ac:dyDescent="0.2">
      <c r="A740" s="101"/>
      <c r="B740" s="619"/>
      <c r="C740" s="28"/>
      <c r="D740" s="20"/>
      <c r="E740" s="975"/>
      <c r="F740" s="986"/>
      <c r="G740" s="960"/>
      <c r="H740" s="960"/>
      <c r="I740" s="961"/>
      <c r="J740" s="983"/>
    </row>
    <row r="741" spans="1:10" x14ac:dyDescent="0.2">
      <c r="A741" s="101"/>
      <c r="B741" s="619"/>
      <c r="C741" s="28"/>
      <c r="D741" s="20"/>
      <c r="E741" s="975"/>
      <c r="F741" s="986"/>
      <c r="G741" s="960"/>
      <c r="H741" s="960"/>
      <c r="I741" s="961"/>
      <c r="J741" s="983"/>
    </row>
    <row r="742" spans="1:10" x14ac:dyDescent="0.2">
      <c r="A742" s="101"/>
      <c r="B742" s="619"/>
      <c r="C742" s="28"/>
      <c r="D742" s="20"/>
      <c r="E742" s="975"/>
      <c r="F742" s="986"/>
      <c r="G742" s="960"/>
      <c r="H742" s="960"/>
      <c r="I742" s="961"/>
      <c r="J742" s="983"/>
    </row>
    <row r="743" spans="1:10" x14ac:dyDescent="0.2">
      <c r="A743" s="101"/>
      <c r="B743" s="619"/>
      <c r="C743" s="28"/>
      <c r="D743" s="20"/>
      <c r="E743" s="975"/>
      <c r="F743" s="986"/>
      <c r="G743" s="960"/>
      <c r="H743" s="960"/>
      <c r="I743" s="961"/>
      <c r="J743" s="983"/>
    </row>
    <row r="744" spans="1:10" x14ac:dyDescent="0.2">
      <c r="A744" s="101"/>
      <c r="B744" s="619"/>
      <c r="C744" s="28"/>
      <c r="D744" s="20"/>
      <c r="E744" s="975"/>
      <c r="F744" s="986"/>
      <c r="G744" s="960"/>
      <c r="H744" s="960"/>
      <c r="I744" s="961"/>
      <c r="J744" s="983"/>
    </row>
    <row r="745" spans="1:10" x14ac:dyDescent="0.2">
      <c r="A745" s="101"/>
      <c r="B745" s="619"/>
      <c r="C745" s="28"/>
      <c r="D745" s="20"/>
      <c r="E745" s="975"/>
      <c r="F745" s="986"/>
      <c r="G745" s="960"/>
      <c r="H745" s="960"/>
      <c r="I745" s="961"/>
      <c r="J745" s="983"/>
    </row>
    <row r="746" spans="1:10" x14ac:dyDescent="0.2">
      <c r="A746" s="101"/>
      <c r="B746" s="619"/>
      <c r="C746" s="28"/>
      <c r="D746" s="20"/>
      <c r="E746" s="975"/>
      <c r="F746" s="986"/>
      <c r="G746" s="960"/>
      <c r="H746" s="960"/>
      <c r="I746" s="961"/>
      <c r="J746" s="983"/>
    </row>
    <row r="747" spans="1:10" x14ac:dyDescent="0.2">
      <c r="A747" s="101"/>
      <c r="B747" s="619"/>
      <c r="C747" s="28"/>
      <c r="D747" s="20"/>
      <c r="E747" s="975"/>
      <c r="F747" s="986"/>
      <c r="G747" s="960"/>
      <c r="H747" s="960"/>
      <c r="I747" s="961"/>
      <c r="J747" s="983"/>
    </row>
    <row r="748" spans="1:10" x14ac:dyDescent="0.2">
      <c r="A748" s="101"/>
      <c r="B748" s="619"/>
      <c r="C748" s="28"/>
      <c r="D748" s="20"/>
      <c r="E748" s="975"/>
      <c r="F748" s="986"/>
      <c r="G748" s="960"/>
      <c r="H748" s="960"/>
      <c r="I748" s="961"/>
      <c r="J748" s="983"/>
    </row>
    <row r="749" spans="1:10" ht="15" x14ac:dyDescent="0.2">
      <c r="A749" s="627"/>
      <c r="B749" s="628"/>
      <c r="C749" s="629"/>
      <c r="D749" s="20"/>
      <c r="E749" s="975"/>
      <c r="F749" s="986"/>
      <c r="G749" s="960"/>
      <c r="H749" s="960"/>
      <c r="I749" s="961"/>
      <c r="J749" s="983"/>
    </row>
    <row r="750" spans="1:10" ht="15" x14ac:dyDescent="0.2">
      <c r="A750" s="627"/>
      <c r="B750" s="628"/>
      <c r="C750" s="629"/>
      <c r="D750" s="20"/>
      <c r="E750" s="975"/>
      <c r="F750" s="986"/>
      <c r="G750" s="960"/>
      <c r="H750" s="960"/>
      <c r="I750" s="961"/>
      <c r="J750" s="983"/>
    </row>
    <row r="751" spans="1:10" ht="15" x14ac:dyDescent="0.2">
      <c r="A751" s="627"/>
      <c r="B751" s="628"/>
      <c r="C751" s="629"/>
      <c r="D751" s="20"/>
      <c r="E751" s="975"/>
      <c r="F751" s="986"/>
      <c r="G751" s="960"/>
      <c r="H751" s="960"/>
      <c r="I751" s="961"/>
      <c r="J751" s="983"/>
    </row>
    <row r="752" spans="1:10" ht="15" x14ac:dyDescent="0.2">
      <c r="A752" s="627"/>
      <c r="B752" s="628"/>
      <c r="C752" s="629"/>
      <c r="D752" s="20"/>
      <c r="E752" s="975"/>
      <c r="F752" s="986"/>
      <c r="G752" s="960"/>
      <c r="H752" s="960"/>
      <c r="I752" s="961"/>
      <c r="J752" s="983"/>
    </row>
    <row r="753" spans="1:10" s="625" customFormat="1" ht="30.75" thickBot="1" x14ac:dyDescent="0.25">
      <c r="A753" s="630"/>
      <c r="B753" s="631" t="str">
        <f>A3&amp;" 
TOTAL CARRIED TO SUMMARY (US$)"</f>
        <v>DIVISION 22 - PLUMBING 
TOTAL CARRIED TO SUMMARY (US$)</v>
      </c>
      <c r="C753" s="632"/>
      <c r="D753" s="624"/>
      <c r="E753" s="967"/>
      <c r="F753" s="1061"/>
      <c r="G753" s="966"/>
      <c r="H753" s="966"/>
      <c r="I753" s="968"/>
      <c r="J753" s="987">
        <f>SUM(J716:J751)</f>
        <v>908040.53</v>
      </c>
    </row>
    <row r="754" spans="1:10" ht="15" thickTop="1" x14ac:dyDescent="0.2"/>
  </sheetData>
  <autoFilter ref="A5:J753" xr:uid="{56E47908-3DB6-4526-AB94-1463E44FB4BD}">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19" manualBreakCount="19">
    <brk id="46" max="9" man="1"/>
    <brk id="84" max="9" man="1"/>
    <brk id="123" max="9" man="1"/>
    <brk id="162" max="9" man="1"/>
    <brk id="201" max="9" man="1"/>
    <brk id="240" max="9" man="1"/>
    <brk id="279" max="9" man="1"/>
    <brk id="317" max="9" man="1"/>
    <brk id="349" max="9" man="1"/>
    <brk id="383" max="9" man="1"/>
    <brk id="419" max="9" man="1"/>
    <brk id="455" max="9" man="1"/>
    <brk id="491" max="9" man="1"/>
    <brk id="528" max="9" man="1"/>
    <brk id="567" max="9" man="1"/>
    <brk id="605" max="9" man="1"/>
    <brk id="640" max="9" man="1"/>
    <brk id="674" max="9" man="1"/>
    <brk id="714" max="9"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B866-1D0A-4E5B-A221-963661756C19}">
  <sheetPr codeName="Sheet14"/>
  <dimension ref="A1:J987"/>
  <sheetViews>
    <sheetView showGridLines="0" showZeros="0" view="pageBreakPreview" topLeftCell="A958" zoomScale="80" zoomScaleSheetLayoutView="80" workbookViewId="0">
      <selection activeCell="H39" sqref="H39"/>
    </sheetView>
  </sheetViews>
  <sheetFormatPr defaultColWidth="9.33203125" defaultRowHeight="14.25" x14ac:dyDescent="0.2"/>
  <cols>
    <col min="1" max="1" width="8.5" style="14" customWidth="1"/>
    <col min="2" max="2" width="67.83203125" style="4" customWidth="1"/>
    <col min="3" max="3" width="16" style="15" customWidth="1"/>
    <col min="4" max="4" width="7.83203125" style="16" customWidth="1"/>
    <col min="5" max="6" width="14.83203125" style="980" customWidth="1"/>
    <col min="7" max="7" width="14.6640625" style="980" customWidth="1"/>
    <col min="8" max="8" width="18.6640625" style="980" customWidth="1"/>
    <col min="9" max="9" width="20.1640625" style="980" customWidth="1"/>
    <col min="10" max="10" width="18.5" style="980" customWidth="1"/>
    <col min="11" max="16384" width="9.33203125" style="2"/>
  </cols>
  <sheetData>
    <row r="1" spans="1:10" s="1" customFormat="1" ht="15" customHeight="1" x14ac:dyDescent="0.2">
      <c r="A1" s="1095" t="s">
        <v>0</v>
      </c>
      <c r="B1" s="1095"/>
      <c r="C1" s="1095"/>
      <c r="D1" s="1095"/>
      <c r="E1" s="1095"/>
      <c r="F1" s="1095"/>
      <c r="G1" s="1095"/>
      <c r="H1" s="1095"/>
      <c r="I1" s="1095"/>
      <c r="J1" s="1095"/>
    </row>
    <row r="2" spans="1:10" s="1" customFormat="1" ht="10.15" customHeight="1" x14ac:dyDescent="0.2">
      <c r="A2" s="898"/>
      <c r="B2" s="898"/>
      <c r="C2" s="898"/>
      <c r="D2" s="898"/>
      <c r="E2" s="949"/>
      <c r="F2" s="949"/>
      <c r="G2" s="949"/>
      <c r="H2" s="949"/>
      <c r="I2" s="949"/>
      <c r="J2" s="949"/>
    </row>
    <row r="3" spans="1:10" s="1" customFormat="1" ht="15.6" customHeight="1" x14ac:dyDescent="0.2">
      <c r="A3" s="1095" t="s">
        <v>507</v>
      </c>
      <c r="B3" s="1095"/>
      <c r="C3" s="1095"/>
      <c r="D3" s="1095"/>
      <c r="E3" s="1095"/>
      <c r="F3" s="1095"/>
      <c r="G3" s="1095"/>
      <c r="H3" s="1095"/>
      <c r="I3" s="1095"/>
      <c r="J3" s="1095"/>
    </row>
    <row r="4" spans="1:10" s="1" customFormat="1" ht="10.15" customHeight="1" thickBot="1" x14ac:dyDescent="0.25">
      <c r="A4" s="898"/>
      <c r="B4" s="898"/>
      <c r="C4" s="898"/>
      <c r="D4" s="898"/>
      <c r="E4" s="949"/>
      <c r="F4" s="949"/>
      <c r="G4" s="949"/>
      <c r="H4" s="949"/>
      <c r="I4" s="949"/>
      <c r="J4" s="949"/>
    </row>
    <row r="5" spans="1:10" s="128" customFormat="1" ht="16.5" thickTop="1" thickBot="1" x14ac:dyDescent="0.25">
      <c r="A5" s="1096" t="s">
        <v>2</v>
      </c>
      <c r="B5" s="1097" t="s">
        <v>1226</v>
      </c>
      <c r="C5" s="1098" t="s">
        <v>3</v>
      </c>
      <c r="D5" s="1098" t="s">
        <v>1225</v>
      </c>
      <c r="E5" s="1100" t="s">
        <v>4</v>
      </c>
      <c r="F5" s="1101"/>
      <c r="G5" s="1101"/>
      <c r="H5" s="1101"/>
      <c r="I5" s="1102"/>
      <c r="J5" s="1103" t="s">
        <v>5</v>
      </c>
    </row>
    <row r="6" spans="1:10" s="128" customFormat="1" ht="16.5" thickTop="1" thickBot="1" x14ac:dyDescent="0.25">
      <c r="A6" s="1096"/>
      <c r="B6" s="1097"/>
      <c r="C6" s="1098"/>
      <c r="D6" s="1098"/>
      <c r="E6" s="950" t="s">
        <v>6</v>
      </c>
      <c r="F6" s="951" t="s">
        <v>7</v>
      </c>
      <c r="G6" s="951" t="s">
        <v>8</v>
      </c>
      <c r="H6" s="951" t="s">
        <v>9</v>
      </c>
      <c r="I6" s="952" t="s">
        <v>10</v>
      </c>
      <c r="J6" s="1104"/>
    </row>
    <row r="7" spans="1:10" s="130" customFormat="1" ht="15.75" thickTop="1" thickBot="1" x14ac:dyDescent="0.25">
      <c r="A7" s="1105"/>
      <c r="B7" s="1106"/>
      <c r="C7" s="129" t="s">
        <v>11</v>
      </c>
      <c r="D7" s="1099"/>
      <c r="E7" s="953" t="s">
        <v>12</v>
      </c>
      <c r="F7" s="953" t="s">
        <v>13</v>
      </c>
      <c r="G7" s="953" t="s">
        <v>14</v>
      </c>
      <c r="H7" s="954" t="s">
        <v>15</v>
      </c>
      <c r="I7" s="955" t="s">
        <v>16</v>
      </c>
      <c r="J7" s="955" t="s">
        <v>17</v>
      </c>
    </row>
    <row r="8" spans="1:10" s="637" customFormat="1" ht="15.75" thickTop="1" x14ac:dyDescent="0.2">
      <c r="A8" s="634"/>
      <c r="B8" s="635"/>
      <c r="C8" s="636"/>
      <c r="D8" s="636"/>
      <c r="E8" s="970"/>
      <c r="F8" s="970"/>
      <c r="G8" s="970"/>
      <c r="H8" s="969"/>
      <c r="I8" s="971"/>
      <c r="J8" s="1029"/>
    </row>
    <row r="9" spans="1:10" s="8" customFormat="1" ht="15" x14ac:dyDescent="0.2">
      <c r="A9" s="638"/>
      <c r="B9" s="639" t="s">
        <v>508</v>
      </c>
      <c r="C9" s="10"/>
      <c r="D9" s="20"/>
      <c r="E9" s="975"/>
      <c r="F9" s="975"/>
      <c r="G9" s="975"/>
      <c r="H9" s="960"/>
      <c r="I9" s="961"/>
      <c r="J9" s="983"/>
    </row>
    <row r="10" spans="1:10" s="8" customFormat="1" ht="15" x14ac:dyDescent="0.2">
      <c r="A10" s="638"/>
      <c r="B10" s="639"/>
      <c r="C10" s="10"/>
      <c r="D10" s="20"/>
      <c r="E10" s="975"/>
      <c r="F10" s="975"/>
      <c r="G10" s="975"/>
      <c r="H10" s="960"/>
      <c r="I10" s="961"/>
      <c r="J10" s="983"/>
    </row>
    <row r="11" spans="1:10" s="8" customFormat="1" ht="28.5" x14ac:dyDescent="0.2">
      <c r="A11" s="638"/>
      <c r="B11" s="640" t="s">
        <v>1414</v>
      </c>
      <c r="C11" s="641"/>
      <c r="D11" s="642"/>
      <c r="E11" s="975"/>
      <c r="F11" s="975"/>
      <c r="G11" s="975"/>
      <c r="H11" s="960"/>
      <c r="I11" s="961"/>
      <c r="J11" s="983"/>
    </row>
    <row r="12" spans="1:10" s="8" customFormat="1" x14ac:dyDescent="0.2">
      <c r="A12" s="638"/>
      <c r="B12" s="643"/>
      <c r="C12" s="641"/>
      <c r="D12" s="642"/>
      <c r="E12" s="975"/>
      <c r="F12" s="975"/>
      <c r="G12" s="975"/>
      <c r="H12" s="960"/>
      <c r="I12" s="961"/>
      <c r="J12" s="983"/>
    </row>
    <row r="13" spans="1:10" s="8" customFormat="1" x14ac:dyDescent="0.2">
      <c r="A13" s="638" t="s">
        <v>11</v>
      </c>
      <c r="B13" s="643" t="s">
        <v>386</v>
      </c>
      <c r="C13" s="641">
        <v>33</v>
      </c>
      <c r="D13" s="644" t="s">
        <v>46</v>
      </c>
      <c r="E13" s="960">
        <v>38.53</v>
      </c>
      <c r="F13" s="975">
        <v>2.75</v>
      </c>
      <c r="G13" s="975">
        <v>8.26</v>
      </c>
      <c r="H13" s="960">
        <v>5.5</v>
      </c>
      <c r="I13" s="961">
        <f>E13+F13+G13+H13</f>
        <v>55.04</v>
      </c>
      <c r="J13" s="962">
        <f>I13*C13</f>
        <v>1816.32</v>
      </c>
    </row>
    <row r="14" spans="1:10" s="8" customFormat="1" x14ac:dyDescent="0.2">
      <c r="A14" s="638"/>
      <c r="B14" s="643"/>
      <c r="C14" s="641"/>
      <c r="D14" s="642"/>
      <c r="E14" s="975"/>
      <c r="F14" s="975"/>
      <c r="G14" s="975"/>
      <c r="H14" s="960"/>
      <c r="I14" s="961"/>
      <c r="J14" s="983"/>
    </row>
    <row r="15" spans="1:10" s="8" customFormat="1" x14ac:dyDescent="0.2">
      <c r="A15" s="638" t="s">
        <v>12</v>
      </c>
      <c r="B15" s="643" t="s">
        <v>388</v>
      </c>
      <c r="C15" s="641">
        <v>6</v>
      </c>
      <c r="D15" s="644" t="s">
        <v>46</v>
      </c>
      <c r="E15" s="960">
        <v>64.790000000000006</v>
      </c>
      <c r="F15" s="975">
        <v>4.63</v>
      </c>
      <c r="G15" s="975">
        <v>13.88</v>
      </c>
      <c r="H15" s="960">
        <v>9.26</v>
      </c>
      <c r="I15" s="961">
        <f>E15+F15+G15+H15</f>
        <v>92.56</v>
      </c>
      <c r="J15" s="962">
        <f>I15*C15</f>
        <v>555.36</v>
      </c>
    </row>
    <row r="16" spans="1:10" s="8" customFormat="1" x14ac:dyDescent="0.2">
      <c r="A16" s="638"/>
      <c r="B16" s="643"/>
      <c r="C16" s="641"/>
      <c r="D16" s="642"/>
      <c r="E16" s="975"/>
      <c r="F16" s="975"/>
      <c r="G16" s="975"/>
      <c r="H16" s="960"/>
      <c r="I16" s="961"/>
      <c r="J16" s="983"/>
    </row>
    <row r="17" spans="1:10" s="8" customFormat="1" x14ac:dyDescent="0.2">
      <c r="A17" s="638" t="s">
        <v>13</v>
      </c>
      <c r="B17" s="643" t="s">
        <v>389</v>
      </c>
      <c r="C17" s="641">
        <v>3</v>
      </c>
      <c r="D17" s="644" t="s">
        <v>46</v>
      </c>
      <c r="E17" s="960">
        <v>86.77</v>
      </c>
      <c r="F17" s="975">
        <v>6.2</v>
      </c>
      <c r="G17" s="975">
        <v>18.59</v>
      </c>
      <c r="H17" s="960">
        <v>12.4</v>
      </c>
      <c r="I17" s="961">
        <f>E17+F17+G17+H17</f>
        <v>123.96</v>
      </c>
      <c r="J17" s="962">
        <f>I17*C17</f>
        <v>371.88</v>
      </c>
    </row>
    <row r="18" spans="1:10" s="8" customFormat="1" x14ac:dyDescent="0.2">
      <c r="A18" s="638"/>
      <c r="B18" s="643"/>
      <c r="C18" s="641"/>
      <c r="D18" s="642"/>
      <c r="E18" s="975"/>
      <c r="F18" s="975"/>
      <c r="G18" s="975"/>
      <c r="H18" s="960"/>
      <c r="I18" s="961"/>
      <c r="J18" s="983"/>
    </row>
    <row r="19" spans="1:10" s="8" customFormat="1" x14ac:dyDescent="0.2">
      <c r="A19" s="638" t="s">
        <v>14</v>
      </c>
      <c r="B19" s="643" t="s">
        <v>390</v>
      </c>
      <c r="C19" s="641">
        <v>3</v>
      </c>
      <c r="D19" s="644" t="s">
        <v>46</v>
      </c>
      <c r="E19" s="960">
        <v>123.7</v>
      </c>
      <c r="F19" s="975">
        <v>8.84</v>
      </c>
      <c r="G19" s="975">
        <v>26.51</v>
      </c>
      <c r="H19" s="960">
        <v>17.670000000000002</v>
      </c>
      <c r="I19" s="961">
        <f>E19+F19+G19+H19</f>
        <v>176.72</v>
      </c>
      <c r="J19" s="962">
        <f>I19*C19</f>
        <v>530.16</v>
      </c>
    </row>
    <row r="20" spans="1:10" s="8" customFormat="1" x14ac:dyDescent="0.2">
      <c r="A20" s="638"/>
      <c r="B20" s="643"/>
      <c r="C20" s="641"/>
      <c r="D20" s="642"/>
      <c r="E20" s="975"/>
      <c r="F20" s="975"/>
      <c r="G20" s="975"/>
      <c r="H20" s="960"/>
      <c r="I20" s="961"/>
      <c r="J20" s="983"/>
    </row>
    <row r="21" spans="1:10" s="8" customFormat="1" ht="42.75" x14ac:dyDescent="0.2">
      <c r="A21" s="638"/>
      <c r="B21" s="640" t="s">
        <v>1415</v>
      </c>
      <c r="C21" s="641"/>
      <c r="D21" s="642"/>
      <c r="E21" s="960"/>
      <c r="F21" s="975"/>
      <c r="G21" s="975"/>
      <c r="H21" s="960"/>
      <c r="I21" s="961"/>
      <c r="J21" s="962"/>
    </row>
    <row r="22" spans="1:10" s="8" customFormat="1" x14ac:dyDescent="0.2">
      <c r="A22" s="638"/>
      <c r="B22" s="643"/>
      <c r="C22" s="641"/>
      <c r="D22" s="642"/>
      <c r="E22" s="975"/>
      <c r="F22" s="975"/>
      <c r="G22" s="975"/>
      <c r="H22" s="960"/>
      <c r="I22" s="961"/>
      <c r="J22" s="988"/>
    </row>
    <row r="23" spans="1:10" s="8" customFormat="1" x14ac:dyDescent="0.2">
      <c r="A23" s="638" t="s">
        <v>15</v>
      </c>
      <c r="B23" s="643" t="s">
        <v>386</v>
      </c>
      <c r="C23" s="641">
        <v>11</v>
      </c>
      <c r="D23" s="644" t="s">
        <v>46</v>
      </c>
      <c r="E23" s="960">
        <v>271.33</v>
      </c>
      <c r="F23" s="975">
        <v>19.38</v>
      </c>
      <c r="G23" s="975">
        <v>58.14</v>
      </c>
      <c r="H23" s="960">
        <v>38.76</v>
      </c>
      <c r="I23" s="961">
        <f>E23+F23+G23+H23</f>
        <v>387.61</v>
      </c>
      <c r="J23" s="962">
        <f>I23*C23</f>
        <v>4263.71</v>
      </c>
    </row>
    <row r="24" spans="1:10" s="8" customFormat="1" x14ac:dyDescent="0.2">
      <c r="A24" s="638"/>
      <c r="B24" s="643"/>
      <c r="C24" s="641"/>
      <c r="D24" s="642"/>
      <c r="E24" s="975"/>
      <c r="F24" s="975"/>
      <c r="G24" s="975"/>
      <c r="H24" s="960"/>
      <c r="I24" s="961"/>
      <c r="J24" s="988"/>
    </row>
    <row r="25" spans="1:10" s="8" customFormat="1" x14ac:dyDescent="0.2">
      <c r="A25" s="638" t="s">
        <v>28</v>
      </c>
      <c r="B25" s="643" t="s">
        <v>388</v>
      </c>
      <c r="C25" s="641">
        <v>2</v>
      </c>
      <c r="D25" s="644" t="s">
        <v>46</v>
      </c>
      <c r="E25" s="960">
        <v>549.61</v>
      </c>
      <c r="F25" s="975">
        <v>39.26</v>
      </c>
      <c r="G25" s="975">
        <v>117.77</v>
      </c>
      <c r="H25" s="960">
        <v>78.52</v>
      </c>
      <c r="I25" s="961">
        <f>E25+F25+G25+H25</f>
        <v>785.16</v>
      </c>
      <c r="J25" s="962">
        <f>I25*C25</f>
        <v>1570.32</v>
      </c>
    </row>
    <row r="26" spans="1:10" s="8" customFormat="1" x14ac:dyDescent="0.2">
      <c r="A26" s="638"/>
      <c r="B26" s="643"/>
      <c r="C26" s="641"/>
      <c r="D26" s="642"/>
      <c r="E26" s="975"/>
      <c r="F26" s="975"/>
      <c r="G26" s="975"/>
      <c r="H26" s="960"/>
      <c r="I26" s="961"/>
      <c r="J26" s="988"/>
    </row>
    <row r="27" spans="1:10" s="8" customFormat="1" x14ac:dyDescent="0.2">
      <c r="A27" s="638" t="s">
        <v>40</v>
      </c>
      <c r="B27" s="643" t="s">
        <v>389</v>
      </c>
      <c r="C27" s="641">
        <v>1</v>
      </c>
      <c r="D27" s="644" t="s">
        <v>46</v>
      </c>
      <c r="E27" s="960">
        <v>977.4</v>
      </c>
      <c r="F27" s="975">
        <v>69.81</v>
      </c>
      <c r="G27" s="975">
        <v>209.44</v>
      </c>
      <c r="H27" s="960">
        <v>139.63</v>
      </c>
      <c r="I27" s="961">
        <f>E27+F27+G27+H27</f>
        <v>1396.28</v>
      </c>
      <c r="J27" s="962">
        <f>I27*C27</f>
        <v>1396.28</v>
      </c>
    </row>
    <row r="28" spans="1:10" s="8" customFormat="1" x14ac:dyDescent="0.2">
      <c r="A28" s="638"/>
      <c r="B28" s="643"/>
      <c r="C28" s="641"/>
      <c r="D28" s="642"/>
      <c r="E28" s="975"/>
      <c r="F28" s="975"/>
      <c r="G28" s="975"/>
      <c r="H28" s="960"/>
      <c r="I28" s="961"/>
      <c r="J28" s="988"/>
    </row>
    <row r="29" spans="1:10" s="8" customFormat="1" x14ac:dyDescent="0.2">
      <c r="A29" s="638" t="s">
        <v>42</v>
      </c>
      <c r="B29" s="643" t="s">
        <v>390</v>
      </c>
      <c r="C29" s="641">
        <v>1</v>
      </c>
      <c r="D29" s="644" t="s">
        <v>46</v>
      </c>
      <c r="E29" s="960">
        <v>1148.8900000000001</v>
      </c>
      <c r="F29" s="975">
        <v>82.06</v>
      </c>
      <c r="G29" s="975">
        <v>246.19</v>
      </c>
      <c r="H29" s="960">
        <v>164.13</v>
      </c>
      <c r="I29" s="961">
        <f>E29+F29+G29+H29</f>
        <v>1641.27</v>
      </c>
      <c r="J29" s="962">
        <f>I29*C29</f>
        <v>1641.27</v>
      </c>
    </row>
    <row r="30" spans="1:10" s="8" customFormat="1" x14ac:dyDescent="0.2">
      <c r="A30" s="638"/>
      <c r="B30" s="643"/>
      <c r="C30" s="641"/>
      <c r="D30" s="642"/>
      <c r="E30" s="975"/>
      <c r="F30" s="975"/>
      <c r="G30" s="975"/>
      <c r="H30" s="960"/>
      <c r="I30" s="961"/>
      <c r="J30" s="988"/>
    </row>
    <row r="31" spans="1:10" s="8" customFormat="1" ht="42.75" x14ac:dyDescent="0.2">
      <c r="A31" s="638"/>
      <c r="B31" s="640" t="s">
        <v>1416</v>
      </c>
      <c r="C31" s="641"/>
      <c r="D31" s="642"/>
      <c r="E31" s="975"/>
      <c r="F31" s="975"/>
      <c r="G31" s="975"/>
      <c r="H31" s="960"/>
      <c r="I31" s="961"/>
      <c r="J31" s="983"/>
    </row>
    <row r="32" spans="1:10" s="8" customFormat="1" x14ac:dyDescent="0.2">
      <c r="A32" s="638"/>
      <c r="B32" s="643"/>
      <c r="C32" s="641"/>
      <c r="D32" s="642"/>
      <c r="E32" s="975"/>
      <c r="F32" s="975"/>
      <c r="G32" s="975"/>
      <c r="H32" s="960"/>
      <c r="I32" s="961"/>
      <c r="J32" s="983"/>
    </row>
    <row r="33" spans="1:10" s="8" customFormat="1" ht="28.5" x14ac:dyDescent="0.2">
      <c r="A33" s="671" t="s">
        <v>51</v>
      </c>
      <c r="B33" s="645" t="s">
        <v>1417</v>
      </c>
      <c r="C33" s="702">
        <v>1</v>
      </c>
      <c r="D33" s="703" t="s">
        <v>2</v>
      </c>
      <c r="E33" s="960">
        <v>71394.460000000006</v>
      </c>
      <c r="F33" s="975">
        <v>5099.6000000000004</v>
      </c>
      <c r="G33" s="975">
        <v>15298.81</v>
      </c>
      <c r="H33" s="960">
        <v>10199.209999999999</v>
      </c>
      <c r="I33" s="961">
        <f>E33+F33+G33+H33</f>
        <v>101992.08</v>
      </c>
      <c r="J33" s="962">
        <f>I33*C33</f>
        <v>101992.08</v>
      </c>
    </row>
    <row r="34" spans="1:10" s="8" customFormat="1" x14ac:dyDescent="0.2">
      <c r="A34" s="638"/>
      <c r="B34" s="643"/>
      <c r="C34" s="641"/>
      <c r="D34" s="642"/>
      <c r="E34" s="975"/>
      <c r="F34" s="975"/>
      <c r="G34" s="975"/>
      <c r="H34" s="960"/>
      <c r="I34" s="961"/>
      <c r="J34" s="988"/>
    </row>
    <row r="35" spans="1:10" s="8" customFormat="1" x14ac:dyDescent="0.2">
      <c r="A35" s="638"/>
      <c r="B35" s="643"/>
      <c r="C35" s="641"/>
      <c r="D35" s="642"/>
      <c r="E35" s="975"/>
      <c r="F35" s="975"/>
      <c r="G35" s="975"/>
      <c r="H35" s="960"/>
      <c r="I35" s="961"/>
      <c r="J35" s="988"/>
    </row>
    <row r="36" spans="1:10" s="8" customFormat="1" x14ac:dyDescent="0.2">
      <c r="A36" s="638"/>
      <c r="B36" s="643"/>
      <c r="C36" s="641"/>
      <c r="D36" s="642"/>
      <c r="E36" s="975"/>
      <c r="F36" s="975"/>
      <c r="G36" s="975"/>
      <c r="H36" s="960"/>
      <c r="I36" s="961"/>
      <c r="J36" s="988"/>
    </row>
    <row r="37" spans="1:10" s="8" customFormat="1" x14ac:dyDescent="0.2">
      <c r="A37" s="638"/>
      <c r="B37" s="643"/>
      <c r="C37" s="641"/>
      <c r="D37" s="642"/>
      <c r="E37" s="975"/>
      <c r="F37" s="975"/>
      <c r="G37" s="975"/>
      <c r="H37" s="960"/>
      <c r="I37" s="961"/>
      <c r="J37" s="988"/>
    </row>
    <row r="38" spans="1:10" s="8" customFormat="1" x14ac:dyDescent="0.2">
      <c r="A38" s="638"/>
      <c r="B38" s="643"/>
      <c r="C38" s="641"/>
      <c r="D38" s="642"/>
      <c r="E38" s="975"/>
      <c r="F38" s="975"/>
      <c r="G38" s="975"/>
      <c r="H38" s="960"/>
      <c r="I38" s="961"/>
      <c r="J38" s="988"/>
    </row>
    <row r="39" spans="1:10" s="8" customFormat="1" x14ac:dyDescent="0.2">
      <c r="A39" s="638"/>
      <c r="B39" s="643"/>
      <c r="C39" s="641"/>
      <c r="D39" s="642"/>
      <c r="E39" s="975"/>
      <c r="F39" s="975"/>
      <c r="G39" s="975"/>
      <c r="H39" s="960"/>
      <c r="I39" s="961"/>
      <c r="J39" s="988"/>
    </row>
    <row r="40" spans="1:10" s="8" customFormat="1" ht="18" customHeight="1" x14ac:dyDescent="0.2">
      <c r="A40" s="638"/>
      <c r="B40" s="643"/>
      <c r="C40" s="641"/>
      <c r="D40" s="642"/>
      <c r="E40" s="975"/>
      <c r="F40" s="975"/>
      <c r="G40" s="975"/>
      <c r="H40" s="960"/>
      <c r="I40" s="961"/>
      <c r="J40" s="988"/>
    </row>
    <row r="41" spans="1:10" s="637" customFormat="1" ht="15.75" thickBot="1" x14ac:dyDescent="0.25">
      <c r="A41" s="646"/>
      <c r="B41" s="647" t="s">
        <v>31</v>
      </c>
      <c r="C41" s="648"/>
      <c r="D41" s="648"/>
      <c r="E41" s="967"/>
      <c r="F41" s="967"/>
      <c r="G41" s="967"/>
      <c r="H41" s="966"/>
      <c r="I41" s="968"/>
      <c r="J41" s="987">
        <f>SUM(J11:J39)</f>
        <v>114137.38</v>
      </c>
    </row>
    <row r="42" spans="1:10" s="8" customFormat="1" ht="15" thickTop="1" x14ac:dyDescent="0.2">
      <c r="A42" s="638"/>
      <c r="B42" s="643"/>
      <c r="C42" s="641"/>
      <c r="D42" s="642"/>
      <c r="E42" s="975"/>
      <c r="F42" s="975"/>
      <c r="G42" s="975"/>
      <c r="H42" s="960"/>
      <c r="I42" s="961"/>
      <c r="J42" s="983"/>
    </row>
    <row r="43" spans="1:10" s="8" customFormat="1" ht="30" x14ac:dyDescent="0.2">
      <c r="A43" s="638"/>
      <c r="B43" s="639" t="s">
        <v>509</v>
      </c>
      <c r="C43" s="641"/>
      <c r="D43" s="642"/>
      <c r="E43" s="975"/>
      <c r="F43" s="975"/>
      <c r="G43" s="975"/>
      <c r="H43" s="960"/>
      <c r="I43" s="961"/>
      <c r="J43" s="983"/>
    </row>
    <row r="44" spans="1:10" s="8" customFormat="1" x14ac:dyDescent="0.2">
      <c r="A44" s="638"/>
      <c r="B44" s="643"/>
      <c r="C44" s="641"/>
      <c r="D44" s="642"/>
      <c r="E44" s="975"/>
      <c r="F44" s="975"/>
      <c r="G44" s="975"/>
      <c r="H44" s="960"/>
      <c r="I44" s="961"/>
      <c r="J44" s="983"/>
    </row>
    <row r="45" spans="1:10" s="8" customFormat="1" ht="28.5" x14ac:dyDescent="0.2">
      <c r="A45" s="638"/>
      <c r="B45" s="640" t="s">
        <v>1418</v>
      </c>
      <c r="C45" s="641"/>
      <c r="D45" s="642"/>
      <c r="E45" s="975"/>
      <c r="F45" s="975"/>
      <c r="G45" s="975"/>
      <c r="H45" s="960"/>
      <c r="I45" s="961"/>
      <c r="J45" s="983"/>
    </row>
    <row r="46" spans="1:10" s="8" customFormat="1" ht="12" customHeight="1" x14ac:dyDescent="0.2">
      <c r="A46" s="638"/>
      <c r="B46" s="643"/>
      <c r="C46" s="641"/>
      <c r="D46" s="642"/>
      <c r="E46" s="975"/>
      <c r="F46" s="975"/>
      <c r="G46" s="975"/>
      <c r="H46" s="960"/>
      <c r="I46" s="961"/>
      <c r="J46" s="983"/>
    </row>
    <row r="47" spans="1:10" s="8" customFormat="1" x14ac:dyDescent="0.2">
      <c r="A47" s="638" t="s">
        <v>11</v>
      </c>
      <c r="B47" s="643" t="s">
        <v>386</v>
      </c>
      <c r="C47" s="641">
        <v>14</v>
      </c>
      <c r="D47" s="642" t="s">
        <v>46</v>
      </c>
      <c r="E47" s="960">
        <v>38.53</v>
      </c>
      <c r="F47" s="975">
        <v>2.75</v>
      </c>
      <c r="G47" s="975">
        <v>8.26</v>
      </c>
      <c r="H47" s="960">
        <v>5.5</v>
      </c>
      <c r="I47" s="961">
        <f>E47+F47+G47+H47</f>
        <v>55.04</v>
      </c>
      <c r="J47" s="962">
        <f>I47*C47</f>
        <v>770.56</v>
      </c>
    </row>
    <row r="48" spans="1:10" s="8" customFormat="1" ht="12" customHeight="1" x14ac:dyDescent="0.2">
      <c r="A48" s="638"/>
      <c r="B48" s="643"/>
      <c r="C48" s="641"/>
      <c r="D48" s="642"/>
      <c r="E48" s="975"/>
      <c r="F48" s="975"/>
      <c r="G48" s="975"/>
      <c r="H48" s="960"/>
      <c r="I48" s="961"/>
      <c r="J48" s="983"/>
    </row>
    <row r="49" spans="1:10" s="8" customFormat="1" x14ac:dyDescent="0.2">
      <c r="A49" s="638" t="s">
        <v>12</v>
      </c>
      <c r="B49" s="643" t="s">
        <v>387</v>
      </c>
      <c r="C49" s="641">
        <v>1</v>
      </c>
      <c r="D49" s="642" t="s">
        <v>46</v>
      </c>
      <c r="E49" s="960">
        <v>49.83</v>
      </c>
      <c r="F49" s="975">
        <v>3.56</v>
      </c>
      <c r="G49" s="975">
        <v>10.68</v>
      </c>
      <c r="H49" s="960">
        <v>7.12</v>
      </c>
      <c r="I49" s="961">
        <f>E49+F49+G49+H49</f>
        <v>71.19</v>
      </c>
      <c r="J49" s="962">
        <f>I49*C49</f>
        <v>71.19</v>
      </c>
    </row>
    <row r="50" spans="1:10" s="8" customFormat="1" ht="12" customHeight="1" x14ac:dyDescent="0.2">
      <c r="A50" s="638"/>
      <c r="B50" s="649"/>
      <c r="C50" s="10"/>
      <c r="D50" s="20"/>
      <c r="E50" s="975"/>
      <c r="F50" s="975"/>
      <c r="G50" s="975"/>
      <c r="H50" s="960"/>
      <c r="I50" s="961"/>
      <c r="J50" s="983"/>
    </row>
    <row r="51" spans="1:10" s="8" customFormat="1" ht="28.5" x14ac:dyDescent="0.2">
      <c r="A51" s="638"/>
      <c r="B51" s="640" t="s">
        <v>1419</v>
      </c>
      <c r="C51" s="650"/>
      <c r="D51" s="642"/>
      <c r="E51" s="975"/>
      <c r="F51" s="975"/>
      <c r="G51" s="975"/>
      <c r="H51" s="960"/>
      <c r="I51" s="961"/>
      <c r="J51" s="983"/>
    </row>
    <row r="52" spans="1:10" s="8" customFormat="1" ht="12" customHeight="1" x14ac:dyDescent="0.2">
      <c r="A52" s="638"/>
      <c r="B52" s="640"/>
      <c r="C52" s="650"/>
      <c r="D52" s="642"/>
      <c r="E52" s="975"/>
      <c r="F52" s="975"/>
      <c r="G52" s="975"/>
      <c r="H52" s="960"/>
      <c r="I52" s="961"/>
      <c r="J52" s="983"/>
    </row>
    <row r="53" spans="1:10" s="8" customFormat="1" x14ac:dyDescent="0.2">
      <c r="A53" s="638" t="s">
        <v>13</v>
      </c>
      <c r="B53" s="643" t="s">
        <v>386</v>
      </c>
      <c r="C53" s="650">
        <v>11</v>
      </c>
      <c r="D53" s="642" t="s">
        <v>46</v>
      </c>
      <c r="E53" s="960">
        <v>100.46</v>
      </c>
      <c r="F53" s="975">
        <v>7.18</v>
      </c>
      <c r="G53" s="975">
        <v>21.53</v>
      </c>
      <c r="H53" s="960">
        <v>14.35</v>
      </c>
      <c r="I53" s="961">
        <f>E53+F53+G53+H53</f>
        <v>143.52000000000001</v>
      </c>
      <c r="J53" s="962">
        <f>I53*C53</f>
        <v>1578.72</v>
      </c>
    </row>
    <row r="54" spans="1:10" s="8" customFormat="1" ht="12" customHeight="1" x14ac:dyDescent="0.2">
      <c r="A54" s="638"/>
      <c r="B54" s="643"/>
      <c r="C54" s="650"/>
      <c r="D54" s="642"/>
      <c r="E54" s="975"/>
      <c r="F54" s="975"/>
      <c r="G54" s="975"/>
      <c r="H54" s="960"/>
      <c r="I54" s="961"/>
      <c r="J54" s="983"/>
    </row>
    <row r="55" spans="1:10" s="8" customFormat="1" x14ac:dyDescent="0.2">
      <c r="A55" s="638" t="s">
        <v>14</v>
      </c>
      <c r="B55" s="643" t="s">
        <v>387</v>
      </c>
      <c r="C55" s="650">
        <v>2</v>
      </c>
      <c r="D55" s="642" t="s">
        <v>46</v>
      </c>
      <c r="E55" s="960">
        <v>101.09</v>
      </c>
      <c r="F55" s="975">
        <v>7.22</v>
      </c>
      <c r="G55" s="975">
        <v>21.66</v>
      </c>
      <c r="H55" s="960">
        <v>14.44</v>
      </c>
      <c r="I55" s="961">
        <f>E55+F55+G55+H55</f>
        <v>144.41</v>
      </c>
      <c r="J55" s="962">
        <f>I55*C55</f>
        <v>288.82</v>
      </c>
    </row>
    <row r="56" spans="1:10" s="8" customFormat="1" ht="12" customHeight="1" x14ac:dyDescent="0.2">
      <c r="A56" s="638"/>
      <c r="B56" s="643"/>
      <c r="C56" s="650"/>
      <c r="D56" s="642"/>
      <c r="E56" s="975"/>
      <c r="F56" s="975"/>
      <c r="G56" s="975"/>
      <c r="H56" s="960"/>
      <c r="I56" s="961"/>
      <c r="J56" s="983"/>
    </row>
    <row r="57" spans="1:10" s="8" customFormat="1" x14ac:dyDescent="0.2">
      <c r="A57" s="638" t="s">
        <v>15</v>
      </c>
      <c r="B57" s="643" t="s">
        <v>388</v>
      </c>
      <c r="C57" s="650">
        <v>1</v>
      </c>
      <c r="D57" s="642" t="s">
        <v>46</v>
      </c>
      <c r="E57" s="960">
        <v>122.44</v>
      </c>
      <c r="F57" s="975">
        <v>8.75</v>
      </c>
      <c r="G57" s="975">
        <v>26.24</v>
      </c>
      <c r="H57" s="960">
        <v>17.489999999999998</v>
      </c>
      <c r="I57" s="961">
        <f>E57+F57+G57+H57</f>
        <v>174.92</v>
      </c>
      <c r="J57" s="962">
        <f>I57*C57</f>
        <v>174.92</v>
      </c>
    </row>
    <row r="58" spans="1:10" s="8" customFormat="1" ht="12" customHeight="1" x14ac:dyDescent="0.2">
      <c r="A58" s="638"/>
      <c r="B58" s="643"/>
      <c r="C58" s="650"/>
      <c r="D58" s="642"/>
      <c r="E58" s="975"/>
      <c r="F58" s="975"/>
      <c r="G58" s="975"/>
      <c r="H58" s="960"/>
      <c r="I58" s="961"/>
      <c r="J58" s="983"/>
    </row>
    <row r="59" spans="1:10" s="8" customFormat="1" x14ac:dyDescent="0.2">
      <c r="A59" s="638" t="s">
        <v>28</v>
      </c>
      <c r="B59" s="643" t="s">
        <v>389</v>
      </c>
      <c r="C59" s="650">
        <v>1</v>
      </c>
      <c r="D59" s="642" t="s">
        <v>46</v>
      </c>
      <c r="E59" s="960">
        <v>187.15</v>
      </c>
      <c r="F59" s="975">
        <v>13.37</v>
      </c>
      <c r="G59" s="975">
        <v>40.1</v>
      </c>
      <c r="H59" s="960">
        <v>26.74</v>
      </c>
      <c r="I59" s="961">
        <f>E59+F59+G59+H59</f>
        <v>267.36</v>
      </c>
      <c r="J59" s="962">
        <f>I59*C59</f>
        <v>267.36</v>
      </c>
    </row>
    <row r="60" spans="1:10" s="8" customFormat="1" ht="12" customHeight="1" x14ac:dyDescent="0.2">
      <c r="A60" s="638"/>
      <c r="B60" s="640"/>
      <c r="C60" s="650"/>
      <c r="D60" s="642"/>
      <c r="E60" s="975"/>
      <c r="F60" s="975"/>
      <c r="G60" s="975"/>
      <c r="H60" s="960"/>
      <c r="I60" s="961"/>
      <c r="J60" s="983"/>
    </row>
    <row r="61" spans="1:10" s="8" customFormat="1" ht="28.5" x14ac:dyDescent="0.2">
      <c r="A61" s="638"/>
      <c r="B61" s="640" t="s">
        <v>1420</v>
      </c>
      <c r="C61" s="641"/>
      <c r="D61" s="642"/>
      <c r="E61" s="975"/>
      <c r="F61" s="975"/>
      <c r="G61" s="975"/>
      <c r="H61" s="960"/>
      <c r="I61" s="961"/>
      <c r="J61" s="983"/>
    </row>
    <row r="62" spans="1:10" s="8" customFormat="1" ht="12" customHeight="1" x14ac:dyDescent="0.2">
      <c r="A62" s="638"/>
      <c r="B62" s="643"/>
      <c r="C62" s="641"/>
      <c r="D62" s="642"/>
      <c r="E62" s="975"/>
      <c r="F62" s="975"/>
      <c r="G62" s="975"/>
      <c r="H62" s="960"/>
      <c r="I62" s="961"/>
      <c r="J62" s="983"/>
    </row>
    <row r="63" spans="1:10" s="8" customFormat="1" x14ac:dyDescent="0.2">
      <c r="A63" s="638" t="s">
        <v>40</v>
      </c>
      <c r="B63" s="643" t="s">
        <v>402</v>
      </c>
      <c r="C63" s="650">
        <v>1</v>
      </c>
      <c r="D63" s="642" t="s">
        <v>46</v>
      </c>
      <c r="E63" s="960">
        <v>2804.73</v>
      </c>
      <c r="F63" s="975">
        <v>200.34</v>
      </c>
      <c r="G63" s="975">
        <v>601.01</v>
      </c>
      <c r="H63" s="960">
        <v>400.68</v>
      </c>
      <c r="I63" s="961">
        <f>E63+F63+G63+H63</f>
        <v>4006.76</v>
      </c>
      <c r="J63" s="962">
        <f>I63*C63</f>
        <v>4006.76</v>
      </c>
    </row>
    <row r="64" spans="1:10" s="8" customFormat="1" ht="12" customHeight="1" x14ac:dyDescent="0.2">
      <c r="A64" s="638"/>
      <c r="B64" s="649"/>
      <c r="C64" s="10"/>
      <c r="D64" s="20"/>
      <c r="E64" s="975"/>
      <c r="F64" s="975"/>
      <c r="G64" s="975"/>
      <c r="H64" s="960"/>
      <c r="I64" s="961"/>
      <c r="J64" s="983"/>
    </row>
    <row r="65" spans="1:10" s="8" customFormat="1" ht="28.5" x14ac:dyDescent="0.2">
      <c r="A65" s="638"/>
      <c r="B65" s="640" t="s">
        <v>1421</v>
      </c>
      <c r="C65" s="641"/>
      <c r="D65" s="642"/>
      <c r="E65" s="975"/>
      <c r="F65" s="975"/>
      <c r="G65" s="975"/>
      <c r="H65" s="960"/>
      <c r="I65" s="961"/>
      <c r="J65" s="983"/>
    </row>
    <row r="66" spans="1:10" s="8" customFormat="1" ht="12" customHeight="1" x14ac:dyDescent="0.2">
      <c r="A66" s="638"/>
      <c r="B66" s="643"/>
      <c r="C66" s="641"/>
      <c r="D66" s="642"/>
      <c r="E66" s="975"/>
      <c r="F66" s="975"/>
      <c r="G66" s="975"/>
      <c r="H66" s="960"/>
      <c r="I66" s="961"/>
      <c r="J66" s="983"/>
    </row>
    <row r="67" spans="1:10" s="8" customFormat="1" x14ac:dyDescent="0.2">
      <c r="A67" s="638" t="s">
        <v>42</v>
      </c>
      <c r="B67" s="643" t="s">
        <v>402</v>
      </c>
      <c r="C67" s="650">
        <v>3</v>
      </c>
      <c r="D67" s="642" t="s">
        <v>46</v>
      </c>
      <c r="E67" s="960">
        <v>365.65</v>
      </c>
      <c r="F67" s="975">
        <v>26.12</v>
      </c>
      <c r="G67" s="975">
        <v>78.349999999999994</v>
      </c>
      <c r="H67" s="960">
        <v>52.24</v>
      </c>
      <c r="I67" s="961">
        <f>E67+F67+G67+H67</f>
        <v>522.36</v>
      </c>
      <c r="J67" s="962">
        <f>I67*C67</f>
        <v>1567.08</v>
      </c>
    </row>
    <row r="68" spans="1:10" s="8" customFormat="1" ht="12" customHeight="1" x14ac:dyDescent="0.2">
      <c r="A68" s="638"/>
      <c r="B68" s="643"/>
      <c r="C68" s="650"/>
      <c r="D68" s="642"/>
      <c r="E68" s="975"/>
      <c r="F68" s="975"/>
      <c r="G68" s="975"/>
      <c r="H68" s="960"/>
      <c r="I68" s="961"/>
      <c r="J68" s="983"/>
    </row>
    <row r="69" spans="1:10" s="8" customFormat="1" ht="28.5" x14ac:dyDescent="0.2">
      <c r="A69" s="638"/>
      <c r="B69" s="640" t="s">
        <v>1422</v>
      </c>
      <c r="C69" s="641"/>
      <c r="D69" s="642"/>
      <c r="E69" s="975"/>
      <c r="F69" s="975"/>
      <c r="G69" s="975"/>
      <c r="H69" s="960"/>
      <c r="I69" s="961"/>
      <c r="J69" s="983"/>
    </row>
    <row r="70" spans="1:10" s="8" customFormat="1" ht="12" customHeight="1" x14ac:dyDescent="0.2">
      <c r="A70" s="638"/>
      <c r="B70" s="643"/>
      <c r="C70" s="641"/>
      <c r="D70" s="642"/>
      <c r="E70" s="975"/>
      <c r="F70" s="975"/>
      <c r="G70" s="975"/>
      <c r="H70" s="960"/>
      <c r="I70" s="961"/>
      <c r="J70" s="983"/>
    </row>
    <row r="71" spans="1:10" s="8" customFormat="1" x14ac:dyDescent="0.2">
      <c r="A71" s="638" t="s">
        <v>51</v>
      </c>
      <c r="B71" s="643" t="s">
        <v>402</v>
      </c>
      <c r="C71" s="650">
        <v>2</v>
      </c>
      <c r="D71" s="642" t="s">
        <v>46</v>
      </c>
      <c r="E71" s="960">
        <v>184.95</v>
      </c>
      <c r="F71" s="975">
        <v>13.21</v>
      </c>
      <c r="G71" s="975">
        <v>39.630000000000003</v>
      </c>
      <c r="H71" s="960">
        <v>26.42</v>
      </c>
      <c r="I71" s="961">
        <f>E71+F71+G71+H71</f>
        <v>264.20999999999998</v>
      </c>
      <c r="J71" s="962">
        <f>I71*C71</f>
        <v>528.41999999999996</v>
      </c>
    </row>
    <row r="72" spans="1:10" s="8" customFormat="1" x14ac:dyDescent="0.2">
      <c r="A72" s="638"/>
      <c r="B72" s="649"/>
      <c r="C72" s="10"/>
      <c r="D72" s="20"/>
      <c r="E72" s="975"/>
      <c r="F72" s="975"/>
      <c r="G72" s="975"/>
      <c r="H72" s="960"/>
      <c r="I72" s="961"/>
      <c r="J72" s="988"/>
    </row>
    <row r="73" spans="1:10" s="8" customFormat="1" ht="28.5" x14ac:dyDescent="0.2">
      <c r="A73" s="671" t="s">
        <v>52</v>
      </c>
      <c r="B73" s="643" t="s">
        <v>1423</v>
      </c>
      <c r="C73" s="705">
        <v>1</v>
      </c>
      <c r="D73" s="703" t="s">
        <v>2</v>
      </c>
      <c r="E73" s="960">
        <v>8088.91</v>
      </c>
      <c r="F73" s="975">
        <v>577.78</v>
      </c>
      <c r="G73" s="975">
        <v>1733.34</v>
      </c>
      <c r="H73" s="960">
        <v>1155.56</v>
      </c>
      <c r="I73" s="961">
        <f>E73+F73+G73+H73</f>
        <v>11555.59</v>
      </c>
      <c r="J73" s="962">
        <f>I73*C73</f>
        <v>11555.59</v>
      </c>
    </row>
    <row r="74" spans="1:10" s="8" customFormat="1" x14ac:dyDescent="0.2">
      <c r="A74" s="671"/>
      <c r="B74" s="643"/>
      <c r="C74" s="705"/>
      <c r="D74" s="703"/>
      <c r="E74" s="975"/>
      <c r="F74" s="975"/>
      <c r="G74" s="975"/>
      <c r="H74" s="960"/>
      <c r="I74" s="961"/>
      <c r="J74" s="983"/>
    </row>
    <row r="75" spans="1:10" s="8" customFormat="1" ht="18.75" customHeight="1" x14ac:dyDescent="0.2">
      <c r="A75" s="638"/>
      <c r="B75" s="643"/>
      <c r="C75" s="650"/>
      <c r="D75" s="642"/>
      <c r="E75" s="975"/>
      <c r="F75" s="975"/>
      <c r="G75" s="975"/>
      <c r="H75" s="960"/>
      <c r="I75" s="961"/>
      <c r="J75" s="983"/>
    </row>
    <row r="76" spans="1:10" s="637" customFormat="1" ht="15.75" thickBot="1" x14ac:dyDescent="0.25">
      <c r="A76" s="646"/>
      <c r="B76" s="647" t="s">
        <v>31</v>
      </c>
      <c r="C76" s="648"/>
      <c r="D76" s="648"/>
      <c r="E76" s="967"/>
      <c r="F76" s="967"/>
      <c r="G76" s="967"/>
      <c r="H76" s="966"/>
      <c r="I76" s="968"/>
      <c r="J76" s="987">
        <f>SUM(J43:J74)</f>
        <v>20809.419999999998</v>
      </c>
    </row>
    <row r="77" spans="1:10" s="8" customFormat="1" ht="15" thickTop="1" x14ac:dyDescent="0.2">
      <c r="A77" s="638"/>
      <c r="B77" s="643"/>
      <c r="C77" s="641"/>
      <c r="D77" s="642"/>
      <c r="E77" s="975"/>
      <c r="F77" s="975"/>
      <c r="G77" s="975"/>
      <c r="H77" s="960"/>
      <c r="I77" s="961"/>
      <c r="J77" s="988"/>
    </row>
    <row r="78" spans="1:10" s="8" customFormat="1" ht="15" x14ac:dyDescent="0.2">
      <c r="A78" s="638"/>
      <c r="B78" s="639" t="s">
        <v>510</v>
      </c>
      <c r="C78" s="10"/>
      <c r="D78" s="20"/>
      <c r="E78" s="975"/>
      <c r="F78" s="975"/>
      <c r="G78" s="975"/>
      <c r="H78" s="960"/>
      <c r="I78" s="961"/>
      <c r="J78" s="983"/>
    </row>
    <row r="79" spans="1:10" s="8" customFormat="1" x14ac:dyDescent="0.2">
      <c r="A79" s="638"/>
      <c r="B79" s="649"/>
      <c r="C79" s="10"/>
      <c r="D79" s="20"/>
      <c r="E79" s="975"/>
      <c r="F79" s="975"/>
      <c r="G79" s="975"/>
      <c r="H79" s="960"/>
      <c r="I79" s="961"/>
      <c r="J79" s="983"/>
    </row>
    <row r="80" spans="1:10" s="8" customFormat="1" ht="15" x14ac:dyDescent="0.2">
      <c r="A80" s="638"/>
      <c r="B80" s="651" t="s">
        <v>511</v>
      </c>
      <c r="C80" s="650"/>
      <c r="D80" s="652"/>
      <c r="E80" s="975"/>
      <c r="F80" s="975"/>
      <c r="G80" s="975"/>
      <c r="H80" s="960"/>
      <c r="I80" s="961"/>
      <c r="J80" s="983"/>
    </row>
    <row r="81" spans="1:10" s="8" customFormat="1" x14ac:dyDescent="0.2">
      <c r="A81" s="638"/>
      <c r="B81" s="653"/>
      <c r="C81" s="650"/>
      <c r="D81" s="652"/>
      <c r="E81" s="975"/>
      <c r="F81" s="975"/>
      <c r="G81" s="975"/>
      <c r="H81" s="960"/>
      <c r="I81" s="961"/>
      <c r="J81" s="983"/>
    </row>
    <row r="82" spans="1:10" s="8" customFormat="1" ht="42.75" x14ac:dyDescent="0.2">
      <c r="A82" s="638"/>
      <c r="B82" s="654" t="s">
        <v>1424</v>
      </c>
      <c r="C82" s="650"/>
      <c r="D82" s="652"/>
      <c r="E82" s="975"/>
      <c r="F82" s="975"/>
      <c r="G82" s="975"/>
      <c r="H82" s="960"/>
      <c r="I82" s="961"/>
      <c r="J82" s="983"/>
    </row>
    <row r="83" spans="1:10" s="8" customFormat="1" x14ac:dyDescent="0.2">
      <c r="A83" s="638"/>
      <c r="B83" s="654"/>
      <c r="C83" s="650"/>
      <c r="D83" s="652"/>
      <c r="E83" s="975"/>
      <c r="F83" s="975"/>
      <c r="G83" s="975"/>
      <c r="H83" s="960"/>
      <c r="I83" s="961"/>
      <c r="J83" s="983"/>
    </row>
    <row r="84" spans="1:10" s="8" customFormat="1" x14ac:dyDescent="0.2">
      <c r="A84" s="638" t="s">
        <v>11</v>
      </c>
      <c r="B84" s="655" t="s">
        <v>1425</v>
      </c>
      <c r="C84" s="650">
        <v>681</v>
      </c>
      <c r="D84" s="652" t="s">
        <v>20</v>
      </c>
      <c r="E84" s="960">
        <v>21.15</v>
      </c>
      <c r="F84" s="975">
        <v>1.51</v>
      </c>
      <c r="G84" s="975">
        <v>4.53</v>
      </c>
      <c r="H84" s="960">
        <v>3.02</v>
      </c>
      <c r="I84" s="961">
        <f>E84+F84+G84+H84</f>
        <v>30.21</v>
      </c>
      <c r="J84" s="962">
        <f>I84*C84</f>
        <v>20573.009999999998</v>
      </c>
    </row>
    <row r="85" spans="1:10" s="8" customFormat="1" x14ac:dyDescent="0.2">
      <c r="A85" s="638"/>
      <c r="B85" s="656"/>
      <c r="C85" s="10"/>
      <c r="D85" s="20"/>
      <c r="E85" s="975"/>
      <c r="F85" s="975"/>
      <c r="G85" s="975"/>
      <c r="H85" s="960"/>
      <c r="I85" s="961"/>
      <c r="J85" s="983"/>
    </row>
    <row r="86" spans="1:10" s="8" customFormat="1" ht="42.75" x14ac:dyDescent="0.2">
      <c r="A86" s="638"/>
      <c r="B86" s="654" t="s">
        <v>1426</v>
      </c>
      <c r="C86" s="650"/>
      <c r="D86" s="652"/>
      <c r="E86" s="975"/>
      <c r="F86" s="975"/>
      <c r="G86" s="975"/>
      <c r="H86" s="960"/>
      <c r="I86" s="961"/>
      <c r="J86" s="983"/>
    </row>
    <row r="87" spans="1:10" s="8" customFormat="1" x14ac:dyDescent="0.2">
      <c r="A87" s="638"/>
      <c r="B87" s="654"/>
      <c r="C87" s="650"/>
      <c r="D87" s="652"/>
      <c r="E87" s="975"/>
      <c r="F87" s="975"/>
      <c r="G87" s="975"/>
      <c r="H87" s="960"/>
      <c r="I87" s="961"/>
      <c r="J87" s="983"/>
    </row>
    <row r="88" spans="1:10" s="8" customFormat="1" x14ac:dyDescent="0.2">
      <c r="A88" s="638" t="s">
        <v>12</v>
      </c>
      <c r="B88" s="655" t="s">
        <v>1427</v>
      </c>
      <c r="C88" s="650">
        <v>2</v>
      </c>
      <c r="D88" s="652" t="s">
        <v>20</v>
      </c>
      <c r="E88" s="960">
        <v>16.940000000000001</v>
      </c>
      <c r="F88" s="975">
        <v>1.21</v>
      </c>
      <c r="G88" s="975">
        <v>3.63</v>
      </c>
      <c r="H88" s="960">
        <v>2.42</v>
      </c>
      <c r="I88" s="961">
        <f>E88+F88+G88+H88</f>
        <v>24.2</v>
      </c>
      <c r="J88" s="962">
        <f>I88*C88</f>
        <v>48.4</v>
      </c>
    </row>
    <row r="89" spans="1:10" s="8" customFormat="1" x14ac:dyDescent="0.2">
      <c r="A89" s="638"/>
      <c r="B89" s="649"/>
      <c r="C89" s="10"/>
      <c r="D89" s="20"/>
      <c r="E89" s="975"/>
      <c r="F89" s="975"/>
      <c r="G89" s="975"/>
      <c r="H89" s="960"/>
      <c r="I89" s="961"/>
      <c r="J89" s="983"/>
    </row>
    <row r="90" spans="1:10" s="8" customFormat="1" ht="15" x14ac:dyDescent="0.2">
      <c r="A90" s="638"/>
      <c r="B90" s="651" t="s">
        <v>512</v>
      </c>
      <c r="C90" s="10"/>
      <c r="D90" s="20"/>
      <c r="E90" s="975"/>
      <c r="F90" s="975"/>
      <c r="G90" s="975"/>
      <c r="H90" s="960"/>
      <c r="I90" s="961"/>
      <c r="J90" s="983"/>
    </row>
    <row r="91" spans="1:10" s="8" customFormat="1" x14ac:dyDescent="0.2">
      <c r="A91" s="638"/>
      <c r="B91" s="649"/>
      <c r="C91" s="10"/>
      <c r="D91" s="20"/>
      <c r="E91" s="975"/>
      <c r="F91" s="975"/>
      <c r="G91" s="975"/>
      <c r="H91" s="960"/>
      <c r="I91" s="961"/>
      <c r="J91" s="983"/>
    </row>
    <row r="92" spans="1:10" s="8" customFormat="1" ht="42.75" x14ac:dyDescent="0.2">
      <c r="A92" s="638"/>
      <c r="B92" s="654" t="s">
        <v>1428</v>
      </c>
      <c r="C92" s="650"/>
      <c r="D92" s="652"/>
      <c r="E92" s="975"/>
      <c r="F92" s="975"/>
      <c r="G92" s="975"/>
      <c r="H92" s="960"/>
      <c r="I92" s="961"/>
      <c r="J92" s="983"/>
    </row>
    <row r="93" spans="1:10" s="8" customFormat="1" x14ac:dyDescent="0.2">
      <c r="A93" s="638"/>
      <c r="B93" s="654"/>
      <c r="C93" s="650"/>
      <c r="D93" s="652"/>
      <c r="E93" s="975"/>
      <c r="F93" s="975"/>
      <c r="G93" s="975"/>
      <c r="H93" s="960"/>
      <c r="I93" s="961"/>
      <c r="J93" s="983"/>
    </row>
    <row r="94" spans="1:10" s="8" customFormat="1" x14ac:dyDescent="0.2">
      <c r="A94" s="638" t="s">
        <v>13</v>
      </c>
      <c r="B94" s="655" t="s">
        <v>1425</v>
      </c>
      <c r="C94" s="650">
        <v>1016</v>
      </c>
      <c r="D94" s="652" t="s">
        <v>20</v>
      </c>
      <c r="E94" s="960">
        <v>78.16</v>
      </c>
      <c r="F94" s="975">
        <v>5.58</v>
      </c>
      <c r="G94" s="975">
        <v>16.75</v>
      </c>
      <c r="H94" s="960">
        <v>11.17</v>
      </c>
      <c r="I94" s="961">
        <f>E94+F94+G94+H94</f>
        <v>111.66</v>
      </c>
      <c r="J94" s="962">
        <f>I94*C94</f>
        <v>113446.56</v>
      </c>
    </row>
    <row r="95" spans="1:10" s="8" customFormat="1" x14ac:dyDescent="0.2">
      <c r="A95" s="638"/>
      <c r="B95" s="640"/>
      <c r="C95" s="650"/>
      <c r="D95" s="652"/>
      <c r="E95" s="975"/>
      <c r="F95" s="975"/>
      <c r="G95" s="975"/>
      <c r="H95" s="960"/>
      <c r="I95" s="961"/>
      <c r="J95" s="983"/>
    </row>
    <row r="96" spans="1:10" s="8" customFormat="1" ht="42.75" x14ac:dyDescent="0.2">
      <c r="A96" s="638"/>
      <c r="B96" s="654" t="s">
        <v>1429</v>
      </c>
      <c r="C96" s="650"/>
      <c r="D96" s="652"/>
      <c r="E96" s="975"/>
      <c r="F96" s="975"/>
      <c r="G96" s="975"/>
      <c r="H96" s="960"/>
      <c r="I96" s="961"/>
      <c r="J96" s="983"/>
    </row>
    <row r="97" spans="1:10" s="8" customFormat="1" x14ac:dyDescent="0.2">
      <c r="A97" s="638"/>
      <c r="B97" s="654"/>
      <c r="C97" s="650"/>
      <c r="D97" s="652"/>
      <c r="E97" s="975"/>
      <c r="F97" s="975"/>
      <c r="G97" s="975"/>
      <c r="H97" s="960"/>
      <c r="I97" s="961"/>
      <c r="J97" s="983"/>
    </row>
    <row r="98" spans="1:10" s="8" customFormat="1" x14ac:dyDescent="0.2">
      <c r="A98" s="638" t="s">
        <v>14</v>
      </c>
      <c r="B98" s="655" t="s">
        <v>1427</v>
      </c>
      <c r="C98" s="650">
        <v>83</v>
      </c>
      <c r="D98" s="652" t="s">
        <v>20</v>
      </c>
      <c r="E98" s="960">
        <v>73.959999999999994</v>
      </c>
      <c r="F98" s="975">
        <v>5.28</v>
      </c>
      <c r="G98" s="975">
        <v>15.85</v>
      </c>
      <c r="H98" s="960">
        <v>10.57</v>
      </c>
      <c r="I98" s="961">
        <f>E98+F98+G98+H98</f>
        <v>105.66</v>
      </c>
      <c r="J98" s="962">
        <f>I98*C98</f>
        <v>8769.7800000000007</v>
      </c>
    </row>
    <row r="99" spans="1:10" s="8" customFormat="1" x14ac:dyDescent="0.2">
      <c r="A99" s="638"/>
      <c r="B99" s="649"/>
      <c r="C99" s="10"/>
      <c r="D99" s="20"/>
      <c r="E99" s="975"/>
      <c r="F99" s="975"/>
      <c r="G99" s="975"/>
      <c r="H99" s="960"/>
      <c r="I99" s="961"/>
      <c r="J99" s="983"/>
    </row>
    <row r="100" spans="1:10" s="8" customFormat="1" x14ac:dyDescent="0.2">
      <c r="A100" s="638"/>
      <c r="B100" s="649"/>
      <c r="C100" s="10"/>
      <c r="D100" s="20"/>
      <c r="E100" s="975"/>
      <c r="F100" s="975"/>
      <c r="G100" s="975"/>
      <c r="H100" s="960"/>
      <c r="I100" s="961"/>
      <c r="J100" s="983"/>
    </row>
    <row r="101" spans="1:10" s="8" customFormat="1" x14ac:dyDescent="0.2">
      <c r="A101" s="638"/>
      <c r="B101" s="649"/>
      <c r="C101" s="10"/>
      <c r="D101" s="20"/>
      <c r="E101" s="975"/>
      <c r="F101" s="975"/>
      <c r="G101" s="975"/>
      <c r="H101" s="960"/>
      <c r="I101" s="961"/>
      <c r="J101" s="983"/>
    </row>
    <row r="102" spans="1:10" s="8" customFormat="1" x14ac:dyDescent="0.2">
      <c r="A102" s="638"/>
      <c r="B102" s="649"/>
      <c r="C102" s="10"/>
      <c r="D102" s="20"/>
      <c r="E102" s="975"/>
      <c r="F102" s="975"/>
      <c r="G102" s="975"/>
      <c r="H102" s="960"/>
      <c r="I102" s="961"/>
      <c r="J102" s="983"/>
    </row>
    <row r="103" spans="1:10" s="8" customFormat="1" x14ac:dyDescent="0.2">
      <c r="A103" s="638"/>
      <c r="B103" s="649"/>
      <c r="C103" s="10"/>
      <c r="D103" s="20"/>
      <c r="E103" s="975"/>
      <c r="F103" s="975"/>
      <c r="G103" s="975"/>
      <c r="H103" s="960"/>
      <c r="I103" s="961"/>
      <c r="J103" s="983"/>
    </row>
    <row r="104" spans="1:10" s="8" customFormat="1" x14ac:dyDescent="0.2">
      <c r="A104" s="638"/>
      <c r="B104" s="649"/>
      <c r="C104" s="10"/>
      <c r="D104" s="20"/>
      <c r="E104" s="975"/>
      <c r="F104" s="975"/>
      <c r="G104" s="975"/>
      <c r="H104" s="960"/>
      <c r="I104" s="961"/>
      <c r="J104" s="983"/>
    </row>
    <row r="105" spans="1:10" s="8" customFormat="1" x14ac:dyDescent="0.2">
      <c r="A105" s="638"/>
      <c r="B105" s="649"/>
      <c r="C105" s="10"/>
      <c r="D105" s="20"/>
      <c r="E105" s="975"/>
      <c r="F105" s="975"/>
      <c r="G105" s="975"/>
      <c r="H105" s="960"/>
      <c r="I105" s="961"/>
      <c r="J105" s="983"/>
    </row>
    <row r="106" spans="1:10" s="8" customFormat="1" x14ac:dyDescent="0.2">
      <c r="A106" s="638"/>
      <c r="B106" s="649"/>
      <c r="C106" s="10"/>
      <c r="D106" s="20"/>
      <c r="E106" s="975"/>
      <c r="F106" s="975"/>
      <c r="G106" s="975"/>
      <c r="H106" s="960"/>
      <c r="I106" s="961"/>
      <c r="J106" s="983"/>
    </row>
    <row r="107" spans="1:10" s="8" customFormat="1" ht="13.5" customHeight="1" x14ac:dyDescent="0.2">
      <c r="A107" s="638"/>
      <c r="B107" s="649"/>
      <c r="C107" s="10"/>
      <c r="D107" s="20"/>
      <c r="E107" s="975"/>
      <c r="F107" s="975"/>
      <c r="G107" s="975"/>
      <c r="H107" s="960"/>
      <c r="I107" s="961"/>
      <c r="J107" s="983"/>
    </row>
    <row r="108" spans="1:10" s="637" customFormat="1" ht="15.75" thickBot="1" x14ac:dyDescent="0.25">
      <c r="A108" s="646"/>
      <c r="B108" s="647" t="s">
        <v>31</v>
      </c>
      <c r="C108" s="648"/>
      <c r="D108" s="648"/>
      <c r="E108" s="967"/>
      <c r="F108" s="967"/>
      <c r="G108" s="967"/>
      <c r="H108" s="966"/>
      <c r="I108" s="968"/>
      <c r="J108" s="987">
        <f>SUM(J78:J105)</f>
        <v>142837.75</v>
      </c>
    </row>
    <row r="109" spans="1:10" s="8" customFormat="1" ht="15" thickTop="1" x14ac:dyDescent="0.2">
      <c r="A109" s="638"/>
      <c r="B109" s="649"/>
      <c r="C109" s="10"/>
      <c r="D109" s="20"/>
      <c r="E109" s="975"/>
      <c r="F109" s="986"/>
      <c r="G109" s="960"/>
      <c r="H109" s="960"/>
      <c r="I109" s="961"/>
      <c r="J109" s="983"/>
    </row>
    <row r="110" spans="1:10" s="8" customFormat="1" ht="15" x14ac:dyDescent="0.2">
      <c r="A110" s="638"/>
      <c r="B110" s="639" t="s">
        <v>513</v>
      </c>
      <c r="C110" s="10"/>
      <c r="D110" s="20"/>
      <c r="E110" s="975"/>
      <c r="F110" s="986"/>
      <c r="G110" s="960"/>
      <c r="H110" s="960"/>
      <c r="I110" s="961"/>
      <c r="J110" s="983"/>
    </row>
    <row r="111" spans="1:10" s="8" customFormat="1" x14ac:dyDescent="0.2">
      <c r="A111" s="638"/>
      <c r="B111" s="649"/>
      <c r="C111" s="10"/>
      <c r="D111" s="20"/>
      <c r="E111" s="975"/>
      <c r="F111" s="986"/>
      <c r="G111" s="960"/>
      <c r="H111" s="960"/>
      <c r="I111" s="961"/>
      <c r="J111" s="983"/>
    </row>
    <row r="112" spans="1:10" s="8" customFormat="1" ht="44.25" customHeight="1" x14ac:dyDescent="0.2">
      <c r="A112" s="638"/>
      <c r="B112" s="654" t="s">
        <v>1430</v>
      </c>
      <c r="C112" s="650"/>
      <c r="D112" s="652"/>
      <c r="E112" s="1030"/>
      <c r="F112" s="986"/>
      <c r="G112" s="960"/>
      <c r="H112" s="960"/>
      <c r="I112" s="961"/>
      <c r="J112" s="983"/>
    </row>
    <row r="113" spans="1:10" s="8" customFormat="1" x14ac:dyDescent="0.2">
      <c r="A113" s="638"/>
      <c r="B113" s="654"/>
      <c r="C113" s="650"/>
      <c r="D113" s="652"/>
      <c r="E113" s="1030"/>
      <c r="F113" s="986"/>
      <c r="G113" s="960"/>
      <c r="H113" s="960"/>
      <c r="I113" s="961"/>
      <c r="J113" s="983"/>
    </row>
    <row r="114" spans="1:10" s="8" customFormat="1" x14ac:dyDescent="0.2">
      <c r="A114" s="638"/>
      <c r="B114" s="657" t="s">
        <v>1140</v>
      </c>
      <c r="C114" s="650"/>
      <c r="D114" s="652"/>
      <c r="E114" s="1030"/>
      <c r="F114" s="975"/>
      <c r="G114" s="975"/>
      <c r="H114" s="960"/>
      <c r="I114" s="961"/>
      <c r="J114" s="983"/>
    </row>
    <row r="115" spans="1:10" s="8" customFormat="1" x14ac:dyDescent="0.2">
      <c r="A115" s="638"/>
      <c r="B115" s="658"/>
      <c r="C115" s="650"/>
      <c r="D115" s="652"/>
      <c r="E115" s="1030"/>
      <c r="F115" s="975"/>
      <c r="G115" s="975"/>
      <c r="H115" s="960"/>
      <c r="I115" s="961"/>
      <c r="J115" s="983"/>
    </row>
    <row r="116" spans="1:10" s="8" customFormat="1" x14ac:dyDescent="0.2">
      <c r="A116" s="638" t="s">
        <v>11</v>
      </c>
      <c r="B116" s="643" t="s">
        <v>1141</v>
      </c>
      <c r="C116" s="650">
        <v>78</v>
      </c>
      <c r="D116" s="652" t="s">
        <v>25</v>
      </c>
      <c r="E116" s="960">
        <v>29.15</v>
      </c>
      <c r="F116" s="975">
        <v>2.08</v>
      </c>
      <c r="G116" s="975">
        <v>6.25</v>
      </c>
      <c r="H116" s="960">
        <v>4.16</v>
      </c>
      <c r="I116" s="961">
        <f>E116+F116+G116+H116</f>
        <v>41.64</v>
      </c>
      <c r="J116" s="962">
        <f>I116*C116</f>
        <v>3247.92</v>
      </c>
    </row>
    <row r="117" spans="1:10" s="8" customFormat="1" x14ac:dyDescent="0.2">
      <c r="A117" s="638"/>
      <c r="B117" s="658"/>
      <c r="C117" s="650"/>
      <c r="D117" s="652"/>
      <c r="E117" s="1030"/>
      <c r="F117" s="975"/>
      <c r="G117" s="975"/>
      <c r="H117" s="960"/>
      <c r="I117" s="961"/>
      <c r="J117" s="983"/>
    </row>
    <row r="118" spans="1:10" s="8" customFormat="1" x14ac:dyDescent="0.2">
      <c r="A118" s="638" t="s">
        <v>12</v>
      </c>
      <c r="B118" s="643" t="s">
        <v>1142</v>
      </c>
      <c r="C118" s="650">
        <v>33</v>
      </c>
      <c r="D118" s="652" t="s">
        <v>25</v>
      </c>
      <c r="E118" s="960">
        <v>29.35</v>
      </c>
      <c r="F118" s="975">
        <v>2.1</v>
      </c>
      <c r="G118" s="975">
        <v>6.29</v>
      </c>
      <c r="H118" s="960">
        <v>4.1900000000000004</v>
      </c>
      <c r="I118" s="961">
        <f>E118+F118+G118+H118</f>
        <v>41.93</v>
      </c>
      <c r="J118" s="962">
        <f>I118*C118</f>
        <v>1383.69</v>
      </c>
    </row>
    <row r="119" spans="1:10" s="8" customFormat="1" x14ac:dyDescent="0.2">
      <c r="A119" s="638"/>
      <c r="B119" s="658"/>
      <c r="C119" s="650"/>
      <c r="D119" s="652"/>
      <c r="E119" s="1030"/>
      <c r="F119" s="975"/>
      <c r="G119" s="975"/>
      <c r="H119" s="960"/>
      <c r="I119" s="961"/>
      <c r="J119" s="983"/>
    </row>
    <row r="120" spans="1:10" s="8" customFormat="1" x14ac:dyDescent="0.2">
      <c r="A120" s="638" t="s">
        <v>13</v>
      </c>
      <c r="B120" s="643" t="s">
        <v>1143</v>
      </c>
      <c r="C120" s="650">
        <v>273</v>
      </c>
      <c r="D120" s="652" t="s">
        <v>25</v>
      </c>
      <c r="E120" s="960">
        <v>30.99</v>
      </c>
      <c r="F120" s="975">
        <v>2.21</v>
      </c>
      <c r="G120" s="975">
        <v>6.64</v>
      </c>
      <c r="H120" s="960">
        <v>4.43</v>
      </c>
      <c r="I120" s="961">
        <f>E120+F120+G120+H120</f>
        <v>44.27</v>
      </c>
      <c r="J120" s="962">
        <f>I120*C120</f>
        <v>12085.71</v>
      </c>
    </row>
    <row r="121" spans="1:10" s="8" customFormat="1" x14ac:dyDescent="0.2">
      <c r="A121" s="638"/>
      <c r="B121" s="658"/>
      <c r="C121" s="650"/>
      <c r="D121" s="652"/>
      <c r="E121" s="1030"/>
      <c r="F121" s="975"/>
      <c r="G121" s="975"/>
      <c r="H121" s="960"/>
      <c r="I121" s="961"/>
      <c r="J121" s="983"/>
    </row>
    <row r="122" spans="1:10" s="8" customFormat="1" x14ac:dyDescent="0.2">
      <c r="A122" s="638" t="s">
        <v>14</v>
      </c>
      <c r="B122" s="643" t="s">
        <v>1144</v>
      </c>
      <c r="C122" s="650">
        <v>10</v>
      </c>
      <c r="D122" s="652" t="s">
        <v>25</v>
      </c>
      <c r="E122" s="960">
        <v>32.67</v>
      </c>
      <c r="F122" s="975">
        <v>2.33</v>
      </c>
      <c r="G122" s="975">
        <v>7</v>
      </c>
      <c r="H122" s="960">
        <v>4.67</v>
      </c>
      <c r="I122" s="961">
        <f>E122+F122+G122+H122</f>
        <v>46.67</v>
      </c>
      <c r="J122" s="962">
        <f>I122*C122</f>
        <v>466.7</v>
      </c>
    </row>
    <row r="123" spans="1:10" s="8" customFormat="1" x14ac:dyDescent="0.2">
      <c r="A123" s="638"/>
      <c r="B123" s="658"/>
      <c r="C123" s="650"/>
      <c r="D123" s="652"/>
      <c r="E123" s="1030"/>
      <c r="F123" s="975"/>
      <c r="G123" s="975"/>
      <c r="H123" s="960"/>
      <c r="I123" s="961"/>
      <c r="J123" s="983"/>
    </row>
    <row r="124" spans="1:10" s="8" customFormat="1" x14ac:dyDescent="0.2">
      <c r="A124" s="638" t="s">
        <v>15</v>
      </c>
      <c r="B124" s="643" t="s">
        <v>1145</v>
      </c>
      <c r="C124" s="650">
        <v>9</v>
      </c>
      <c r="D124" s="652" t="s">
        <v>25</v>
      </c>
      <c r="E124" s="960">
        <v>37.130000000000003</v>
      </c>
      <c r="F124" s="975">
        <v>2.65</v>
      </c>
      <c r="G124" s="975">
        <v>7.96</v>
      </c>
      <c r="H124" s="960">
        <v>5.3</v>
      </c>
      <c r="I124" s="961">
        <f>E124+F124+G124+H124</f>
        <v>53.04</v>
      </c>
      <c r="J124" s="962">
        <f>I124*C124</f>
        <v>477.36</v>
      </c>
    </row>
    <row r="125" spans="1:10" s="8" customFormat="1" x14ac:dyDescent="0.2">
      <c r="A125" s="638"/>
      <c r="B125" s="658"/>
      <c r="C125" s="650"/>
      <c r="D125" s="652"/>
      <c r="E125" s="1030"/>
      <c r="F125" s="975"/>
      <c r="G125" s="975"/>
      <c r="H125" s="960"/>
      <c r="I125" s="961"/>
      <c r="J125" s="983"/>
    </row>
    <row r="126" spans="1:10" s="8" customFormat="1" x14ac:dyDescent="0.2">
      <c r="A126" s="638" t="s">
        <v>28</v>
      </c>
      <c r="B126" s="643" t="s">
        <v>1146</v>
      </c>
      <c r="C126" s="650">
        <v>45</v>
      </c>
      <c r="D126" s="652" t="s">
        <v>25</v>
      </c>
      <c r="E126" s="960">
        <v>42.4</v>
      </c>
      <c r="F126" s="975">
        <v>3.03</v>
      </c>
      <c r="G126" s="975">
        <v>9.09</v>
      </c>
      <c r="H126" s="960">
        <v>6.06</v>
      </c>
      <c r="I126" s="961">
        <f>E126+F126+G126+H126</f>
        <v>60.58</v>
      </c>
      <c r="J126" s="962">
        <f>I126*C126</f>
        <v>2726.1</v>
      </c>
    </row>
    <row r="127" spans="1:10" s="8" customFormat="1" x14ac:dyDescent="0.2">
      <c r="A127" s="638"/>
      <c r="B127" s="658"/>
      <c r="C127" s="650"/>
      <c r="D127" s="652"/>
      <c r="E127" s="1030"/>
      <c r="F127" s="975"/>
      <c r="G127" s="975"/>
      <c r="H127" s="960"/>
      <c r="I127" s="961"/>
      <c r="J127" s="983"/>
    </row>
    <row r="128" spans="1:10" s="8" customFormat="1" x14ac:dyDescent="0.2">
      <c r="A128" s="638" t="s">
        <v>40</v>
      </c>
      <c r="B128" s="643" t="s">
        <v>1147</v>
      </c>
      <c r="C128" s="650">
        <v>132</v>
      </c>
      <c r="D128" s="652" t="s">
        <v>25</v>
      </c>
      <c r="E128" s="960">
        <v>68.22</v>
      </c>
      <c r="F128" s="975">
        <v>4.87</v>
      </c>
      <c r="G128" s="975">
        <v>14.62</v>
      </c>
      <c r="H128" s="960">
        <v>9.75</v>
      </c>
      <c r="I128" s="961">
        <f>E128+F128+G128+H128</f>
        <v>97.46</v>
      </c>
      <c r="J128" s="962">
        <f>I128*C128</f>
        <v>12864.72</v>
      </c>
    </row>
    <row r="129" spans="1:10" s="8" customFormat="1" x14ac:dyDescent="0.2">
      <c r="A129" s="638"/>
      <c r="B129" s="658"/>
      <c r="C129" s="650"/>
      <c r="D129" s="652"/>
      <c r="E129" s="1030"/>
      <c r="F129" s="975"/>
      <c r="G129" s="975"/>
      <c r="H129" s="960"/>
      <c r="I129" s="961"/>
      <c r="J129" s="983"/>
    </row>
    <row r="130" spans="1:10" s="8" customFormat="1" x14ac:dyDescent="0.2">
      <c r="A130" s="638" t="s">
        <v>42</v>
      </c>
      <c r="B130" s="643" t="s">
        <v>1148</v>
      </c>
      <c r="C130" s="650">
        <v>109</v>
      </c>
      <c r="D130" s="652" t="s">
        <v>25</v>
      </c>
      <c r="E130" s="960">
        <v>87.82</v>
      </c>
      <c r="F130" s="975">
        <v>6.27</v>
      </c>
      <c r="G130" s="975">
        <v>18.82</v>
      </c>
      <c r="H130" s="960">
        <v>12.55</v>
      </c>
      <c r="I130" s="961">
        <f>E130+F130+G130+H130</f>
        <v>125.46</v>
      </c>
      <c r="J130" s="962">
        <f>I130*C130</f>
        <v>13675.14</v>
      </c>
    </row>
    <row r="131" spans="1:10" s="8" customFormat="1" x14ac:dyDescent="0.2">
      <c r="A131" s="638"/>
      <c r="B131" s="658"/>
      <c r="C131" s="650"/>
      <c r="D131" s="652"/>
      <c r="E131" s="1030"/>
      <c r="F131" s="975"/>
      <c r="G131" s="975"/>
      <c r="H131" s="960"/>
      <c r="I131" s="961"/>
      <c r="J131" s="983"/>
    </row>
    <row r="132" spans="1:10" s="8" customFormat="1" ht="45.75" customHeight="1" x14ac:dyDescent="0.2">
      <c r="A132" s="638"/>
      <c r="B132" s="654" t="s">
        <v>1431</v>
      </c>
      <c r="C132" s="650"/>
      <c r="D132" s="652"/>
      <c r="E132" s="1030"/>
      <c r="F132" s="960"/>
      <c r="G132" s="975"/>
      <c r="H132" s="960"/>
      <c r="I132" s="961"/>
      <c r="J132" s="983"/>
    </row>
    <row r="133" spans="1:10" s="8" customFormat="1" ht="10.5" customHeight="1" x14ac:dyDescent="0.2">
      <c r="A133" s="638"/>
      <c r="B133" s="654"/>
      <c r="C133" s="650"/>
      <c r="D133" s="652"/>
      <c r="E133" s="1030"/>
      <c r="F133" s="960"/>
      <c r="G133" s="975"/>
      <c r="H133" s="960"/>
      <c r="I133" s="961"/>
      <c r="J133" s="983"/>
    </row>
    <row r="134" spans="1:10" s="8" customFormat="1" x14ac:dyDescent="0.2">
      <c r="A134" s="638"/>
      <c r="B134" s="657" t="s">
        <v>1140</v>
      </c>
      <c r="C134" s="650"/>
      <c r="D134" s="652"/>
      <c r="E134" s="1030"/>
      <c r="F134" s="960"/>
      <c r="G134" s="975"/>
      <c r="H134" s="960"/>
      <c r="I134" s="961"/>
      <c r="J134" s="983"/>
    </row>
    <row r="135" spans="1:10" s="8" customFormat="1" x14ac:dyDescent="0.2">
      <c r="A135" s="638"/>
      <c r="B135" s="657"/>
      <c r="C135" s="650"/>
      <c r="D135" s="652"/>
      <c r="E135" s="1030"/>
      <c r="F135" s="960"/>
      <c r="G135" s="975"/>
      <c r="H135" s="960"/>
      <c r="I135" s="961"/>
      <c r="J135" s="983"/>
    </row>
    <row r="136" spans="1:10" s="8" customFormat="1" x14ac:dyDescent="0.2">
      <c r="A136" s="638" t="s">
        <v>51</v>
      </c>
      <c r="B136" s="643" t="s">
        <v>1141</v>
      </c>
      <c r="C136" s="650">
        <v>131</v>
      </c>
      <c r="D136" s="652" t="s">
        <v>25</v>
      </c>
      <c r="E136" s="960">
        <v>52.51</v>
      </c>
      <c r="F136" s="975">
        <v>3.75</v>
      </c>
      <c r="G136" s="975">
        <v>11.25</v>
      </c>
      <c r="H136" s="960">
        <v>7.5</v>
      </c>
      <c r="I136" s="961">
        <f>E136+F136+G136+H136</f>
        <v>75.010000000000005</v>
      </c>
      <c r="J136" s="962">
        <f>I136*C136</f>
        <v>9826.31</v>
      </c>
    </row>
    <row r="137" spans="1:10" s="8" customFormat="1" x14ac:dyDescent="0.2">
      <c r="A137" s="638"/>
      <c r="B137" s="658"/>
      <c r="C137" s="650"/>
      <c r="D137" s="652"/>
      <c r="E137" s="1030"/>
      <c r="F137" s="960"/>
      <c r="G137" s="975"/>
      <c r="H137" s="960"/>
      <c r="I137" s="961"/>
      <c r="J137" s="983"/>
    </row>
    <row r="138" spans="1:10" s="8" customFormat="1" x14ac:dyDescent="0.2">
      <c r="A138" s="638" t="s">
        <v>52</v>
      </c>
      <c r="B138" s="643" t="s">
        <v>1143</v>
      </c>
      <c r="C138" s="650">
        <v>40</v>
      </c>
      <c r="D138" s="652" t="s">
        <v>25</v>
      </c>
      <c r="E138" s="960">
        <v>56.69</v>
      </c>
      <c r="F138" s="975">
        <v>4.05</v>
      </c>
      <c r="G138" s="975">
        <v>12.15</v>
      </c>
      <c r="H138" s="960">
        <v>8.1</v>
      </c>
      <c r="I138" s="961">
        <f>E138+F138+G138+H138</f>
        <v>80.989999999999995</v>
      </c>
      <c r="J138" s="962">
        <f>I138*C138</f>
        <v>3239.6</v>
      </c>
    </row>
    <row r="139" spans="1:10" s="8" customFormat="1" x14ac:dyDescent="0.2">
      <c r="A139" s="638"/>
      <c r="B139" s="658"/>
      <c r="C139" s="650"/>
      <c r="D139" s="652"/>
      <c r="E139" s="1030"/>
      <c r="F139" s="975"/>
      <c r="G139" s="975"/>
      <c r="H139" s="960"/>
      <c r="I139" s="961"/>
      <c r="J139" s="983"/>
    </row>
    <row r="140" spans="1:10" s="8" customFormat="1" x14ac:dyDescent="0.2">
      <c r="A140" s="638" t="s">
        <v>53</v>
      </c>
      <c r="B140" s="643" t="s">
        <v>1144</v>
      </c>
      <c r="C140" s="650">
        <v>20</v>
      </c>
      <c r="D140" s="652" t="s">
        <v>25</v>
      </c>
      <c r="E140" s="960">
        <v>59.91</v>
      </c>
      <c r="F140" s="975">
        <v>4.28</v>
      </c>
      <c r="G140" s="975">
        <v>12.84</v>
      </c>
      <c r="H140" s="960">
        <v>8.56</v>
      </c>
      <c r="I140" s="961">
        <f>E140+F140+G140+H140</f>
        <v>85.59</v>
      </c>
      <c r="J140" s="962">
        <f>I140*C140</f>
        <v>1711.8</v>
      </c>
    </row>
    <row r="141" spans="1:10" s="8" customFormat="1" x14ac:dyDescent="0.2">
      <c r="A141" s="638"/>
      <c r="B141" s="643"/>
      <c r="C141" s="650"/>
      <c r="D141" s="652"/>
      <c r="E141" s="1030"/>
      <c r="F141" s="975"/>
      <c r="G141" s="975"/>
      <c r="H141" s="960"/>
      <c r="I141" s="961"/>
      <c r="J141" s="983"/>
    </row>
    <row r="142" spans="1:10" s="8" customFormat="1" x14ac:dyDescent="0.2">
      <c r="A142" s="638"/>
      <c r="B142" s="643"/>
      <c r="C142" s="650"/>
      <c r="D142" s="652"/>
      <c r="E142" s="1030"/>
      <c r="F142" s="975"/>
      <c r="G142" s="975"/>
      <c r="H142" s="960"/>
      <c r="I142" s="961"/>
      <c r="J142" s="983"/>
    </row>
    <row r="143" spans="1:10" s="8" customFormat="1" ht="16.5" customHeight="1" x14ac:dyDescent="0.2">
      <c r="A143" s="638"/>
      <c r="B143" s="658"/>
      <c r="C143" s="650"/>
      <c r="D143" s="652"/>
      <c r="E143" s="1030"/>
      <c r="F143" s="975"/>
      <c r="G143" s="975"/>
      <c r="H143" s="960"/>
      <c r="I143" s="961"/>
      <c r="J143" s="983"/>
    </row>
    <row r="144" spans="1:10" s="637" customFormat="1" ht="15.75" thickBot="1" x14ac:dyDescent="0.25">
      <c r="A144" s="646"/>
      <c r="B144" s="647" t="s">
        <v>31</v>
      </c>
      <c r="C144" s="648"/>
      <c r="D144" s="648"/>
      <c r="E144" s="967"/>
      <c r="F144" s="967"/>
      <c r="G144" s="967"/>
      <c r="H144" s="966"/>
      <c r="I144" s="968"/>
      <c r="J144" s="987">
        <f>SUM(J114:J142)</f>
        <v>61705.05</v>
      </c>
    </row>
    <row r="145" spans="1:10" s="8" customFormat="1" ht="15" thickTop="1" x14ac:dyDescent="0.2">
      <c r="A145" s="638"/>
      <c r="B145" s="649"/>
      <c r="C145" s="10"/>
      <c r="D145" s="20"/>
      <c r="E145" s="975"/>
      <c r="F145" s="975"/>
      <c r="G145" s="975"/>
      <c r="H145" s="960"/>
      <c r="I145" s="961"/>
      <c r="J145" s="983"/>
    </row>
    <row r="146" spans="1:10" s="8" customFormat="1" ht="15" x14ac:dyDescent="0.2">
      <c r="A146" s="638"/>
      <c r="B146" s="639" t="s">
        <v>514</v>
      </c>
      <c r="C146" s="10"/>
      <c r="D146" s="20"/>
      <c r="E146" s="975"/>
      <c r="F146" s="975"/>
      <c r="G146" s="975"/>
      <c r="H146" s="960"/>
      <c r="I146" s="961"/>
      <c r="J146" s="983"/>
    </row>
    <row r="147" spans="1:10" s="8" customFormat="1" x14ac:dyDescent="0.2">
      <c r="A147" s="638"/>
      <c r="B147" s="649"/>
      <c r="C147" s="10"/>
      <c r="D147" s="20"/>
      <c r="E147" s="975"/>
      <c r="F147" s="975"/>
      <c r="G147" s="975"/>
      <c r="H147" s="960"/>
      <c r="I147" s="961"/>
      <c r="J147" s="983"/>
    </row>
    <row r="148" spans="1:10" s="8" customFormat="1" ht="28.5" x14ac:dyDescent="0.2">
      <c r="A148" s="638"/>
      <c r="B148" s="654" t="s">
        <v>1271</v>
      </c>
      <c r="C148" s="10"/>
      <c r="D148" s="20"/>
      <c r="E148" s="975"/>
      <c r="F148" s="975"/>
      <c r="G148" s="975"/>
      <c r="H148" s="960"/>
      <c r="I148" s="961"/>
      <c r="J148" s="983"/>
    </row>
    <row r="149" spans="1:10" s="8" customFormat="1" x14ac:dyDescent="0.2">
      <c r="A149" s="638"/>
      <c r="B149" s="649"/>
      <c r="C149" s="10"/>
      <c r="D149" s="20"/>
      <c r="E149" s="975"/>
      <c r="F149" s="975"/>
      <c r="G149" s="975"/>
      <c r="H149" s="960"/>
      <c r="I149" s="961"/>
      <c r="J149" s="983"/>
    </row>
    <row r="150" spans="1:10" s="8" customFormat="1" x14ac:dyDescent="0.2">
      <c r="A150" s="638"/>
      <c r="B150" s="657" t="s">
        <v>1149</v>
      </c>
      <c r="C150" s="10"/>
      <c r="D150" s="20"/>
      <c r="E150" s="975"/>
      <c r="F150" s="975"/>
      <c r="G150" s="975"/>
      <c r="H150" s="960"/>
      <c r="I150" s="961"/>
      <c r="J150" s="983"/>
    </row>
    <row r="151" spans="1:10" s="8" customFormat="1" x14ac:dyDescent="0.2">
      <c r="A151" s="638"/>
      <c r="B151" s="649"/>
      <c r="C151" s="10"/>
      <c r="D151" s="20"/>
      <c r="E151" s="975"/>
      <c r="F151" s="975"/>
      <c r="G151" s="975"/>
      <c r="H151" s="960"/>
      <c r="I151" s="961"/>
      <c r="J151" s="983"/>
    </row>
    <row r="152" spans="1:10" s="8" customFormat="1" x14ac:dyDescent="0.2">
      <c r="A152" s="638" t="s">
        <v>11</v>
      </c>
      <c r="B152" s="643" t="s">
        <v>1145</v>
      </c>
      <c r="C152" s="650">
        <v>16</v>
      </c>
      <c r="D152" s="652" t="s">
        <v>25</v>
      </c>
      <c r="E152" s="960">
        <v>66.319999999999993</v>
      </c>
      <c r="F152" s="975">
        <v>4.74</v>
      </c>
      <c r="G152" s="975">
        <v>14.21</v>
      </c>
      <c r="H152" s="960">
        <v>9.4700000000000006</v>
      </c>
      <c r="I152" s="961">
        <f>E152+F152+G152+H152</f>
        <v>94.74</v>
      </c>
      <c r="J152" s="962">
        <f>I152*C152</f>
        <v>1515.84</v>
      </c>
    </row>
    <row r="153" spans="1:10" s="8" customFormat="1" x14ac:dyDescent="0.2">
      <c r="A153" s="638"/>
      <c r="B153" s="658"/>
      <c r="C153" s="650"/>
      <c r="D153" s="652"/>
      <c r="E153" s="975"/>
      <c r="F153" s="975"/>
      <c r="G153" s="975"/>
      <c r="H153" s="960"/>
      <c r="I153" s="961"/>
      <c r="J153" s="983"/>
    </row>
    <row r="154" spans="1:10" s="8" customFormat="1" x14ac:dyDescent="0.2">
      <c r="A154" s="638" t="s">
        <v>12</v>
      </c>
      <c r="B154" s="643" t="s">
        <v>1150</v>
      </c>
      <c r="C154" s="650">
        <v>14</v>
      </c>
      <c r="D154" s="652" t="s">
        <v>25</v>
      </c>
      <c r="E154" s="960">
        <v>72.55</v>
      </c>
      <c r="F154" s="975">
        <v>5.18</v>
      </c>
      <c r="G154" s="975">
        <v>15.55</v>
      </c>
      <c r="H154" s="960">
        <v>10.36</v>
      </c>
      <c r="I154" s="961">
        <f>E154+F154+G154+H154</f>
        <v>103.64</v>
      </c>
      <c r="J154" s="962">
        <f>I154*C154</f>
        <v>1450.96</v>
      </c>
    </row>
    <row r="155" spans="1:10" s="8" customFormat="1" x14ac:dyDescent="0.2">
      <c r="A155" s="638"/>
      <c r="B155" s="658"/>
      <c r="C155" s="650"/>
      <c r="D155" s="652"/>
      <c r="E155" s="975"/>
      <c r="F155" s="975"/>
      <c r="G155" s="975"/>
      <c r="H155" s="960"/>
      <c r="I155" s="961"/>
      <c r="J155" s="983"/>
    </row>
    <row r="156" spans="1:10" s="8" customFormat="1" x14ac:dyDescent="0.2">
      <c r="A156" s="638" t="s">
        <v>13</v>
      </c>
      <c r="B156" s="643" t="s">
        <v>1146</v>
      </c>
      <c r="C156" s="650">
        <v>41</v>
      </c>
      <c r="D156" s="652" t="s">
        <v>25</v>
      </c>
      <c r="E156" s="960">
        <v>77.430000000000007</v>
      </c>
      <c r="F156" s="975">
        <v>5.53</v>
      </c>
      <c r="G156" s="975">
        <v>16.59</v>
      </c>
      <c r="H156" s="960">
        <v>11.06</v>
      </c>
      <c r="I156" s="961">
        <f>E156+F156+G156+H156</f>
        <v>110.61</v>
      </c>
      <c r="J156" s="962">
        <f>I156*C156</f>
        <v>4535.01</v>
      </c>
    </row>
    <row r="157" spans="1:10" s="8" customFormat="1" x14ac:dyDescent="0.2">
      <c r="A157" s="638"/>
      <c r="B157" s="658"/>
      <c r="C157" s="650"/>
      <c r="D157" s="652"/>
      <c r="E157" s="975"/>
      <c r="F157" s="975"/>
      <c r="G157" s="975"/>
      <c r="H157" s="960"/>
      <c r="I157" s="961"/>
      <c r="J157" s="983"/>
    </row>
    <row r="158" spans="1:10" s="8" customFormat="1" ht="45" customHeight="1" x14ac:dyDescent="0.2">
      <c r="A158" s="638"/>
      <c r="B158" s="654" t="s">
        <v>1432</v>
      </c>
      <c r="C158" s="10"/>
      <c r="D158" s="20"/>
      <c r="E158" s="975"/>
      <c r="F158" s="975"/>
      <c r="G158" s="975"/>
      <c r="H158" s="960"/>
      <c r="I158" s="961"/>
      <c r="J158" s="983"/>
    </row>
    <row r="159" spans="1:10" s="8" customFormat="1" x14ac:dyDescent="0.2">
      <c r="A159" s="638"/>
      <c r="B159" s="658"/>
      <c r="C159" s="650"/>
      <c r="D159" s="652"/>
      <c r="E159" s="975"/>
      <c r="F159" s="975"/>
      <c r="G159" s="975"/>
      <c r="H159" s="960"/>
      <c r="I159" s="961"/>
      <c r="J159" s="983"/>
    </row>
    <row r="160" spans="1:10" s="8" customFormat="1" x14ac:dyDescent="0.2">
      <c r="A160" s="638"/>
      <c r="B160" s="657" t="s">
        <v>1151</v>
      </c>
      <c r="C160" s="650"/>
      <c r="D160" s="652"/>
      <c r="E160" s="975"/>
      <c r="F160" s="975"/>
      <c r="G160" s="975"/>
      <c r="H160" s="960"/>
      <c r="I160" s="961"/>
      <c r="J160" s="983"/>
    </row>
    <row r="161" spans="1:10" s="8" customFormat="1" x14ac:dyDescent="0.2">
      <c r="A161" s="638"/>
      <c r="B161" s="658"/>
      <c r="C161" s="650"/>
      <c r="D161" s="652"/>
      <c r="E161" s="975"/>
      <c r="F161" s="975"/>
      <c r="G161" s="975"/>
      <c r="H161" s="960"/>
      <c r="I161" s="961"/>
      <c r="J161" s="983"/>
    </row>
    <row r="162" spans="1:10" s="8" customFormat="1" x14ac:dyDescent="0.2">
      <c r="A162" s="638" t="s">
        <v>14</v>
      </c>
      <c r="B162" s="643" t="s">
        <v>1141</v>
      </c>
      <c r="C162" s="650">
        <v>7</v>
      </c>
      <c r="D162" s="652" t="s">
        <v>25</v>
      </c>
      <c r="E162" s="960">
        <v>11.77</v>
      </c>
      <c r="F162" s="975">
        <v>0.84</v>
      </c>
      <c r="G162" s="975">
        <v>2.52</v>
      </c>
      <c r="H162" s="960">
        <v>1.68</v>
      </c>
      <c r="I162" s="961">
        <f>E162+F162+G162+H162</f>
        <v>16.809999999999999</v>
      </c>
      <c r="J162" s="962">
        <f>I162*C162</f>
        <v>117.67</v>
      </c>
    </row>
    <row r="163" spans="1:10" s="8" customFormat="1" x14ac:dyDescent="0.2">
      <c r="A163" s="638"/>
      <c r="B163" s="658"/>
      <c r="C163" s="650"/>
      <c r="D163" s="652"/>
      <c r="E163" s="975"/>
      <c r="F163" s="975"/>
      <c r="G163" s="975"/>
      <c r="H163" s="960"/>
      <c r="I163" s="961"/>
      <c r="J163" s="983"/>
    </row>
    <row r="164" spans="1:10" s="8" customFormat="1" ht="45" customHeight="1" x14ac:dyDescent="0.2">
      <c r="A164" s="638"/>
      <c r="B164" s="654" t="s">
        <v>1433</v>
      </c>
      <c r="C164" s="10"/>
      <c r="D164" s="20"/>
      <c r="E164" s="975"/>
      <c r="F164" s="975"/>
      <c r="G164" s="975"/>
      <c r="H164" s="960"/>
      <c r="I164" s="961"/>
      <c r="J164" s="983"/>
    </row>
    <row r="165" spans="1:10" s="8" customFormat="1" x14ac:dyDescent="0.2">
      <c r="A165" s="638"/>
      <c r="B165" s="658"/>
      <c r="C165" s="650"/>
      <c r="D165" s="652"/>
      <c r="E165" s="975"/>
      <c r="F165" s="975"/>
      <c r="G165" s="975"/>
      <c r="H165" s="960"/>
      <c r="I165" s="961"/>
      <c r="J165" s="983"/>
    </row>
    <row r="166" spans="1:10" s="8" customFormat="1" x14ac:dyDescent="0.2">
      <c r="A166" s="638"/>
      <c r="B166" s="657" t="s">
        <v>1151</v>
      </c>
      <c r="C166" s="650"/>
      <c r="D166" s="652"/>
      <c r="E166" s="975"/>
      <c r="F166" s="975"/>
      <c r="G166" s="975"/>
      <c r="H166" s="960"/>
      <c r="I166" s="961"/>
      <c r="J166" s="983"/>
    </row>
    <row r="167" spans="1:10" s="8" customFormat="1" x14ac:dyDescent="0.2">
      <c r="A167" s="638"/>
      <c r="B167" s="657"/>
      <c r="C167" s="650"/>
      <c r="D167" s="652"/>
      <c r="E167" s="975"/>
      <c r="F167" s="975"/>
      <c r="G167" s="975"/>
      <c r="H167" s="960"/>
      <c r="I167" s="961"/>
      <c r="J167" s="983"/>
    </row>
    <row r="168" spans="1:10" s="8" customFormat="1" x14ac:dyDescent="0.2">
      <c r="A168" s="638" t="s">
        <v>15</v>
      </c>
      <c r="B168" s="643" t="s">
        <v>1141</v>
      </c>
      <c r="C168" s="650">
        <v>144</v>
      </c>
      <c r="D168" s="652" t="s">
        <v>25</v>
      </c>
      <c r="E168" s="960">
        <v>23.06</v>
      </c>
      <c r="F168" s="975">
        <v>1.65</v>
      </c>
      <c r="G168" s="975">
        <v>4.9400000000000004</v>
      </c>
      <c r="H168" s="960">
        <v>3.29</v>
      </c>
      <c r="I168" s="961">
        <f>E168+F168+G168+H168</f>
        <v>32.94</v>
      </c>
      <c r="J168" s="962">
        <f>I168*C168</f>
        <v>4743.3599999999997</v>
      </c>
    </row>
    <row r="169" spans="1:10" s="8" customFormat="1" x14ac:dyDescent="0.2">
      <c r="A169" s="638"/>
      <c r="B169" s="658"/>
      <c r="C169" s="650"/>
      <c r="D169" s="652"/>
      <c r="E169" s="975"/>
      <c r="F169" s="975"/>
      <c r="G169" s="975"/>
      <c r="H169" s="960"/>
      <c r="I169" s="961"/>
      <c r="J169" s="983"/>
    </row>
    <row r="170" spans="1:10" s="8" customFormat="1" x14ac:dyDescent="0.2">
      <c r="A170" s="638" t="s">
        <v>28</v>
      </c>
      <c r="B170" s="643" t="s">
        <v>1143</v>
      </c>
      <c r="C170" s="650">
        <v>41</v>
      </c>
      <c r="D170" s="652" t="s">
        <v>25</v>
      </c>
      <c r="E170" s="960">
        <v>28.18</v>
      </c>
      <c r="F170" s="975">
        <v>2.0099999999999998</v>
      </c>
      <c r="G170" s="975">
        <v>6.04</v>
      </c>
      <c r="H170" s="960">
        <v>4.03</v>
      </c>
      <c r="I170" s="961">
        <f>E170+F170+G170+H170</f>
        <v>40.26</v>
      </c>
      <c r="J170" s="962">
        <f>I170*C170</f>
        <v>1650.66</v>
      </c>
    </row>
    <row r="171" spans="1:10" s="8" customFormat="1" x14ac:dyDescent="0.2">
      <c r="A171" s="638"/>
      <c r="B171" s="658"/>
      <c r="C171" s="650"/>
      <c r="D171" s="652"/>
      <c r="E171" s="975"/>
      <c r="F171" s="975"/>
      <c r="G171" s="975"/>
      <c r="H171" s="960"/>
      <c r="I171" s="961"/>
      <c r="J171" s="988"/>
    </row>
    <row r="172" spans="1:10" s="8" customFormat="1" x14ac:dyDescent="0.2">
      <c r="A172" s="638"/>
      <c r="B172" s="658"/>
      <c r="C172" s="650"/>
      <c r="D172" s="652"/>
      <c r="E172" s="975"/>
      <c r="F172" s="975"/>
      <c r="G172" s="975"/>
      <c r="H172" s="960"/>
      <c r="I172" s="961"/>
      <c r="J172" s="988"/>
    </row>
    <row r="173" spans="1:10" s="8" customFormat="1" x14ac:dyDescent="0.2">
      <c r="A173" s="638"/>
      <c r="B173" s="658"/>
      <c r="C173" s="650"/>
      <c r="D173" s="652"/>
      <c r="E173" s="975"/>
      <c r="F173" s="975"/>
      <c r="G173" s="975"/>
      <c r="H173" s="960"/>
      <c r="I173" s="961"/>
      <c r="J173" s="988"/>
    </row>
    <row r="174" spans="1:10" s="8" customFormat="1" x14ac:dyDescent="0.2">
      <c r="A174" s="638"/>
      <c r="B174" s="658"/>
      <c r="C174" s="650"/>
      <c r="D174" s="652"/>
      <c r="E174" s="975"/>
      <c r="F174" s="975"/>
      <c r="G174" s="975"/>
      <c r="H174" s="960"/>
      <c r="I174" s="961"/>
      <c r="J174" s="988"/>
    </row>
    <row r="175" spans="1:10" s="8" customFormat="1" x14ac:dyDescent="0.2">
      <c r="A175" s="638"/>
      <c r="B175" s="658"/>
      <c r="C175" s="650"/>
      <c r="D175" s="652"/>
      <c r="E175" s="975"/>
      <c r="F175" s="975"/>
      <c r="G175" s="975"/>
      <c r="H175" s="960"/>
      <c r="I175" s="961"/>
      <c r="J175" s="988"/>
    </row>
    <row r="176" spans="1:10" s="8" customFormat="1" x14ac:dyDescent="0.2">
      <c r="A176" s="638"/>
      <c r="B176" s="658"/>
      <c r="C176" s="650"/>
      <c r="D176" s="652"/>
      <c r="E176" s="975"/>
      <c r="F176" s="975"/>
      <c r="G176" s="975"/>
      <c r="H176" s="960"/>
      <c r="I176" s="961"/>
      <c r="J176" s="988"/>
    </row>
    <row r="177" spans="1:10" s="8" customFormat="1" x14ac:dyDescent="0.2">
      <c r="A177" s="638"/>
      <c r="B177" s="649"/>
      <c r="C177" s="10"/>
      <c r="D177" s="20"/>
      <c r="E177" s="975"/>
      <c r="F177" s="975"/>
      <c r="G177" s="975"/>
      <c r="H177" s="960"/>
      <c r="I177" s="961"/>
      <c r="J177" s="988"/>
    </row>
    <row r="178" spans="1:10" s="8" customFormat="1" ht="11.25" customHeight="1" x14ac:dyDescent="0.2">
      <c r="A178" s="638"/>
      <c r="B178" s="649"/>
      <c r="C178" s="10"/>
      <c r="D178" s="20"/>
      <c r="E178" s="975"/>
      <c r="F178" s="975"/>
      <c r="G178" s="975"/>
      <c r="H178" s="960"/>
      <c r="I178" s="961"/>
      <c r="J178" s="988"/>
    </row>
    <row r="179" spans="1:10" s="637" customFormat="1" ht="15.75" thickBot="1" x14ac:dyDescent="0.25">
      <c r="A179" s="646"/>
      <c r="B179" s="647" t="s">
        <v>31</v>
      </c>
      <c r="C179" s="648"/>
      <c r="D179" s="648"/>
      <c r="E179" s="967"/>
      <c r="F179" s="967"/>
      <c r="G179" s="967"/>
      <c r="H179" s="966"/>
      <c r="I179" s="968"/>
      <c r="J179" s="987">
        <f>SUM(J151:J177)</f>
        <v>14013.5</v>
      </c>
    </row>
    <row r="180" spans="1:10" s="8" customFormat="1" ht="15" thickTop="1" x14ac:dyDescent="0.2">
      <c r="A180" s="638"/>
      <c r="B180" s="649"/>
      <c r="C180" s="10"/>
      <c r="D180" s="20"/>
      <c r="E180" s="975"/>
      <c r="F180" s="975"/>
      <c r="G180" s="975"/>
      <c r="H180" s="960"/>
      <c r="I180" s="961"/>
      <c r="J180" s="988"/>
    </row>
    <row r="181" spans="1:10" s="8" customFormat="1" ht="15" x14ac:dyDescent="0.2">
      <c r="A181" s="638"/>
      <c r="B181" s="639" t="s">
        <v>515</v>
      </c>
      <c r="C181" s="10"/>
      <c r="D181" s="20"/>
      <c r="E181" s="975"/>
      <c r="F181" s="975"/>
      <c r="G181" s="975"/>
      <c r="H181" s="960"/>
      <c r="I181" s="961"/>
      <c r="J181" s="988"/>
    </row>
    <row r="182" spans="1:10" s="8" customFormat="1" x14ac:dyDescent="0.2">
      <c r="A182" s="638"/>
      <c r="B182" s="649"/>
      <c r="C182" s="10"/>
      <c r="D182" s="20"/>
      <c r="E182" s="975"/>
      <c r="F182" s="975"/>
      <c r="G182" s="975"/>
      <c r="H182" s="960"/>
      <c r="I182" s="961"/>
      <c r="J182" s="988"/>
    </row>
    <row r="183" spans="1:10" s="387" customFormat="1" ht="30.75" customHeight="1" x14ac:dyDescent="0.2">
      <c r="A183" s="659"/>
      <c r="B183" s="917" t="s">
        <v>1434</v>
      </c>
      <c r="C183" s="226"/>
      <c r="D183" s="661"/>
      <c r="E183" s="1031"/>
      <c r="F183" s="1032"/>
      <c r="G183" s="1032"/>
      <c r="H183" s="1033"/>
      <c r="I183" s="1034"/>
      <c r="J183" s="1035"/>
    </row>
    <row r="184" spans="1:10" s="387" customFormat="1" x14ac:dyDescent="0.2">
      <c r="A184" s="659"/>
      <c r="B184" s="660"/>
      <c r="C184" s="226"/>
      <c r="D184" s="661"/>
      <c r="E184" s="1031"/>
      <c r="F184" s="1032"/>
      <c r="G184" s="1032"/>
      <c r="H184" s="1033"/>
      <c r="I184" s="1034"/>
      <c r="J184" s="1035"/>
    </row>
    <row r="185" spans="1:10" s="387" customFormat="1" x14ac:dyDescent="0.2">
      <c r="A185" s="659" t="s">
        <v>11</v>
      </c>
      <c r="B185" s="660" t="s">
        <v>516</v>
      </c>
      <c r="C185" s="226">
        <v>1</v>
      </c>
      <c r="D185" s="661" t="s">
        <v>46</v>
      </c>
      <c r="E185" s="960">
        <v>134398.10999999999</v>
      </c>
      <c r="F185" s="975">
        <v>116.52</v>
      </c>
      <c r="G185" s="975">
        <v>17940.68</v>
      </c>
      <c r="H185" s="960">
        <v>0</v>
      </c>
      <c r="I185" s="961">
        <f>E185+F185+G185+H185</f>
        <v>152455.31</v>
      </c>
      <c r="J185" s="962">
        <f>I185*C185</f>
        <v>152455.31</v>
      </c>
    </row>
    <row r="186" spans="1:10" s="387" customFormat="1" x14ac:dyDescent="0.2">
      <c r="A186" s="659"/>
      <c r="B186" s="660"/>
      <c r="C186" s="226"/>
      <c r="D186" s="661"/>
      <c r="E186" s="1031"/>
      <c r="F186" s="1032"/>
      <c r="G186" s="1032"/>
      <c r="H186" s="1033"/>
      <c r="I186" s="1034"/>
      <c r="J186" s="1035"/>
    </row>
    <row r="187" spans="1:10" s="387" customFormat="1" x14ac:dyDescent="0.2">
      <c r="A187" s="659" t="s">
        <v>12</v>
      </c>
      <c r="B187" s="660" t="s">
        <v>517</v>
      </c>
      <c r="C187" s="226">
        <v>1</v>
      </c>
      <c r="D187" s="661" t="s">
        <v>46</v>
      </c>
      <c r="E187" s="960">
        <v>134398.10999999999</v>
      </c>
      <c r="F187" s="975">
        <v>116.52</v>
      </c>
      <c r="G187" s="975">
        <v>17940.68</v>
      </c>
      <c r="H187" s="960">
        <v>0</v>
      </c>
      <c r="I187" s="961">
        <f>E187+F187+G187+H187</f>
        <v>152455.31</v>
      </c>
      <c r="J187" s="962">
        <f>I187*C187</f>
        <v>152455.31</v>
      </c>
    </row>
    <row r="188" spans="1:10" s="387" customFormat="1" x14ac:dyDescent="0.2">
      <c r="A188" s="659"/>
      <c r="B188" s="660"/>
      <c r="C188" s="226"/>
      <c r="D188" s="661"/>
      <c r="E188" s="1031"/>
      <c r="F188" s="1032"/>
      <c r="G188" s="1032"/>
      <c r="H188" s="1033"/>
      <c r="I188" s="1034"/>
      <c r="J188" s="1035"/>
    </row>
    <row r="189" spans="1:10" s="387" customFormat="1" x14ac:dyDescent="0.2">
      <c r="A189" s="662"/>
      <c r="B189" s="918" t="s">
        <v>1435</v>
      </c>
      <c r="C189" s="226"/>
      <c r="D189" s="661"/>
      <c r="E189" s="1031"/>
      <c r="F189" s="1032"/>
      <c r="G189" s="1032"/>
      <c r="H189" s="1033"/>
      <c r="I189" s="1034"/>
      <c r="J189" s="1036"/>
    </row>
    <row r="190" spans="1:10" s="387" customFormat="1" x14ac:dyDescent="0.2">
      <c r="A190" s="662"/>
      <c r="B190" s="663"/>
      <c r="C190" s="226"/>
      <c r="D190" s="661"/>
      <c r="E190" s="1031"/>
      <c r="F190" s="1032"/>
      <c r="G190" s="1032"/>
      <c r="H190" s="1033"/>
      <c r="I190" s="1034"/>
      <c r="J190" s="1036"/>
    </row>
    <row r="191" spans="1:10" s="387" customFormat="1" x14ac:dyDescent="0.2">
      <c r="A191" s="706" t="s">
        <v>13</v>
      </c>
      <c r="B191" s="664" t="s">
        <v>518</v>
      </c>
      <c r="C191" s="226">
        <v>5</v>
      </c>
      <c r="D191" s="661" t="s">
        <v>46</v>
      </c>
      <c r="E191" s="960">
        <v>226.69</v>
      </c>
      <c r="F191" s="975">
        <v>0</v>
      </c>
      <c r="G191" s="975">
        <v>37.61</v>
      </c>
      <c r="H191" s="960">
        <v>0</v>
      </c>
      <c r="I191" s="961">
        <f>E191+F191+G191+H191</f>
        <v>264.3</v>
      </c>
      <c r="J191" s="962">
        <f>I191*C191</f>
        <v>1321.5</v>
      </c>
    </row>
    <row r="192" spans="1:10" s="387" customFormat="1" x14ac:dyDescent="0.2">
      <c r="A192" s="706"/>
      <c r="B192" s="663"/>
      <c r="C192" s="226"/>
      <c r="D192" s="661"/>
      <c r="E192" s="1031"/>
      <c r="F192" s="1032"/>
      <c r="G192" s="1032"/>
      <c r="H192" s="1033"/>
      <c r="I192" s="1034"/>
      <c r="J192" s="1036"/>
    </row>
    <row r="193" spans="1:10" s="387" customFormat="1" x14ac:dyDescent="0.2">
      <c r="A193" s="706"/>
      <c r="B193" s="663" t="s">
        <v>519</v>
      </c>
      <c r="C193" s="226"/>
      <c r="D193" s="661"/>
      <c r="E193" s="1031"/>
      <c r="F193" s="1032"/>
      <c r="G193" s="1032"/>
      <c r="H193" s="1033"/>
      <c r="I193" s="1034"/>
      <c r="J193" s="1036"/>
    </row>
    <row r="194" spans="1:10" s="387" customFormat="1" x14ac:dyDescent="0.2">
      <c r="A194" s="706"/>
      <c r="B194" s="663"/>
      <c r="C194" s="226"/>
      <c r="D194" s="661"/>
      <c r="E194" s="1031"/>
      <c r="F194" s="1032"/>
      <c r="G194" s="1032"/>
      <c r="H194" s="1033"/>
      <c r="I194" s="1034"/>
      <c r="J194" s="1036"/>
    </row>
    <row r="195" spans="1:10" s="387" customFormat="1" x14ac:dyDescent="0.2">
      <c r="A195" s="706" t="s">
        <v>14</v>
      </c>
      <c r="B195" s="664" t="s">
        <v>1437</v>
      </c>
      <c r="C195" s="707">
        <v>5</v>
      </c>
      <c r="D195" s="708" t="s">
        <v>46</v>
      </c>
      <c r="E195" s="960">
        <v>0</v>
      </c>
      <c r="F195" s="975">
        <v>0</v>
      </c>
      <c r="G195" s="975">
        <v>0</v>
      </c>
      <c r="H195" s="960">
        <v>0</v>
      </c>
      <c r="I195" s="961">
        <f>E195+F195+G195+H195</f>
        <v>0</v>
      </c>
      <c r="J195" s="962" t="s">
        <v>1505</v>
      </c>
    </row>
    <row r="196" spans="1:10" s="387" customFormat="1" x14ac:dyDescent="0.2">
      <c r="A196" s="706"/>
      <c r="B196" s="664"/>
      <c r="C196" s="707"/>
      <c r="D196" s="708"/>
      <c r="E196" s="1031"/>
      <c r="F196" s="1032"/>
      <c r="G196" s="1032"/>
      <c r="H196" s="1033"/>
      <c r="I196" s="1034"/>
      <c r="J196" s="1035"/>
    </row>
    <row r="197" spans="1:10" s="387" customFormat="1" ht="28.5" x14ac:dyDescent="0.2">
      <c r="A197" s="706" t="s">
        <v>15</v>
      </c>
      <c r="B197" s="664" t="s">
        <v>1436</v>
      </c>
      <c r="C197" s="707">
        <v>1</v>
      </c>
      <c r="D197" s="708" t="s">
        <v>2</v>
      </c>
      <c r="E197" s="960">
        <v>3104.04</v>
      </c>
      <c r="F197" s="975">
        <v>25.6</v>
      </c>
      <c r="G197" s="975">
        <v>1342.08</v>
      </c>
      <c r="H197" s="960">
        <v>0</v>
      </c>
      <c r="I197" s="961">
        <f>E197+F197+G197+H197</f>
        <v>4471.72</v>
      </c>
      <c r="J197" s="962">
        <f>I197*C197</f>
        <v>4471.72</v>
      </c>
    </row>
    <row r="198" spans="1:10" s="387" customFormat="1" x14ac:dyDescent="0.2">
      <c r="A198" s="662"/>
      <c r="B198" s="664"/>
      <c r="C198" s="226"/>
      <c r="D198" s="661"/>
      <c r="E198" s="1031"/>
      <c r="F198" s="1032"/>
      <c r="G198" s="1032"/>
      <c r="H198" s="1033"/>
      <c r="I198" s="1034"/>
      <c r="J198" s="1035"/>
    </row>
    <row r="199" spans="1:10" s="387" customFormat="1" x14ac:dyDescent="0.2">
      <c r="A199" s="662"/>
      <c r="B199" s="664"/>
      <c r="C199" s="226"/>
      <c r="D199" s="661"/>
      <c r="E199" s="1031"/>
      <c r="F199" s="1032"/>
      <c r="G199" s="1032"/>
      <c r="H199" s="1033"/>
      <c r="I199" s="1034"/>
      <c r="J199" s="1035"/>
    </row>
    <row r="200" spans="1:10" s="387" customFormat="1" x14ac:dyDescent="0.2">
      <c r="A200" s="662"/>
      <c r="B200" s="664"/>
      <c r="C200" s="226"/>
      <c r="D200" s="661"/>
      <c r="E200" s="1031"/>
      <c r="F200" s="1032"/>
      <c r="G200" s="1032"/>
      <c r="H200" s="1033"/>
      <c r="I200" s="1034"/>
      <c r="J200" s="1035"/>
    </row>
    <row r="201" spans="1:10" s="387" customFormat="1" x14ac:dyDescent="0.2">
      <c r="A201" s="662"/>
      <c r="B201" s="664"/>
      <c r="C201" s="226"/>
      <c r="D201" s="661"/>
      <c r="E201" s="1031"/>
      <c r="F201" s="1032"/>
      <c r="G201" s="1032"/>
      <c r="H201" s="1033"/>
      <c r="I201" s="1034"/>
      <c r="J201" s="1035"/>
    </row>
    <row r="202" spans="1:10" s="387" customFormat="1" x14ac:dyDescent="0.2">
      <c r="A202" s="662"/>
      <c r="B202" s="664"/>
      <c r="C202" s="226"/>
      <c r="D202" s="661"/>
      <c r="E202" s="1031"/>
      <c r="F202" s="1032"/>
      <c r="G202" s="1032"/>
      <c r="H202" s="1033"/>
      <c r="I202" s="1034"/>
      <c r="J202" s="1035"/>
    </row>
    <row r="203" spans="1:10" s="387" customFormat="1" x14ac:dyDescent="0.2">
      <c r="A203" s="662"/>
      <c r="B203" s="664"/>
      <c r="C203" s="226"/>
      <c r="D203" s="661"/>
      <c r="E203" s="1031"/>
      <c r="F203" s="1032"/>
      <c r="G203" s="1032"/>
      <c r="H203" s="1033"/>
      <c r="I203" s="1034"/>
      <c r="J203" s="1035"/>
    </row>
    <row r="204" spans="1:10" s="387" customFormat="1" x14ac:dyDescent="0.2">
      <c r="A204" s="662"/>
      <c r="B204" s="664"/>
      <c r="C204" s="226"/>
      <c r="D204" s="661"/>
      <c r="E204" s="1031"/>
      <c r="F204" s="1032"/>
      <c r="G204" s="1032"/>
      <c r="H204" s="1033"/>
      <c r="I204" s="1034"/>
      <c r="J204" s="1035"/>
    </row>
    <row r="205" spans="1:10" s="387" customFormat="1" x14ac:dyDescent="0.2">
      <c r="A205" s="662"/>
      <c r="B205" s="664"/>
      <c r="C205" s="226"/>
      <c r="D205" s="661"/>
      <c r="E205" s="1031"/>
      <c r="F205" s="1032"/>
      <c r="G205" s="1032"/>
      <c r="H205" s="1033"/>
      <c r="I205" s="1034"/>
      <c r="J205" s="1035"/>
    </row>
    <row r="206" spans="1:10" s="387" customFormat="1" x14ac:dyDescent="0.2">
      <c r="A206" s="662"/>
      <c r="B206" s="664"/>
      <c r="C206" s="226"/>
      <c r="D206" s="661"/>
      <c r="E206" s="1031"/>
      <c r="F206" s="1032"/>
      <c r="G206" s="1032"/>
      <c r="H206" s="1033"/>
      <c r="I206" s="1034"/>
      <c r="J206" s="1035"/>
    </row>
    <row r="207" spans="1:10" s="387" customFormat="1" x14ac:dyDescent="0.2">
      <c r="A207" s="662"/>
      <c r="B207" s="664"/>
      <c r="C207" s="226"/>
      <c r="D207" s="661"/>
      <c r="E207" s="1031"/>
      <c r="F207" s="1032"/>
      <c r="G207" s="1032"/>
      <c r="H207" s="1033"/>
      <c r="I207" s="1034"/>
      <c r="J207" s="1035"/>
    </row>
    <row r="208" spans="1:10" s="387" customFormat="1" x14ac:dyDescent="0.2">
      <c r="A208" s="662"/>
      <c r="B208" s="664"/>
      <c r="C208" s="226"/>
      <c r="D208" s="661"/>
      <c r="E208" s="1031"/>
      <c r="F208" s="1032"/>
      <c r="G208" s="1032"/>
      <c r="H208" s="1033"/>
      <c r="I208" s="1034"/>
      <c r="J208" s="1035"/>
    </row>
    <row r="209" spans="1:10" s="387" customFormat="1" x14ac:dyDescent="0.2">
      <c r="A209" s="662"/>
      <c r="B209" s="664"/>
      <c r="C209" s="226"/>
      <c r="D209" s="661"/>
      <c r="E209" s="1031"/>
      <c r="F209" s="1032"/>
      <c r="G209" s="1032"/>
      <c r="H209" s="1033"/>
      <c r="I209" s="1034"/>
      <c r="J209" s="1035"/>
    </row>
    <row r="210" spans="1:10" s="387" customFormat="1" x14ac:dyDescent="0.2">
      <c r="A210" s="662"/>
      <c r="B210" s="664"/>
      <c r="C210" s="226"/>
      <c r="D210" s="661"/>
      <c r="E210" s="1031"/>
      <c r="F210" s="1032"/>
      <c r="G210" s="1032"/>
      <c r="H210" s="1033"/>
      <c r="I210" s="1034"/>
      <c r="J210" s="1035"/>
    </row>
    <row r="211" spans="1:10" s="387" customFormat="1" x14ac:dyDescent="0.2">
      <c r="A211" s="662"/>
      <c r="B211" s="664"/>
      <c r="C211" s="226"/>
      <c r="D211" s="661"/>
      <c r="E211" s="1031"/>
      <c r="F211" s="1032"/>
      <c r="G211" s="1032"/>
      <c r="H211" s="1033"/>
      <c r="I211" s="1034"/>
      <c r="J211" s="1035"/>
    </row>
    <row r="212" spans="1:10" s="387" customFormat="1" x14ac:dyDescent="0.2">
      <c r="A212" s="662"/>
      <c r="B212" s="664"/>
      <c r="C212" s="226"/>
      <c r="D212" s="661"/>
      <c r="E212" s="1031"/>
      <c r="F212" s="1032"/>
      <c r="G212" s="1032"/>
      <c r="H212" s="1033"/>
      <c r="I212" s="1034"/>
      <c r="J212" s="1035"/>
    </row>
    <row r="213" spans="1:10" s="387" customFormat="1" x14ac:dyDescent="0.2">
      <c r="A213" s="662"/>
      <c r="B213" s="664"/>
      <c r="C213" s="226"/>
      <c r="D213" s="661"/>
      <c r="E213" s="1031"/>
      <c r="F213" s="1032"/>
      <c r="G213" s="1032"/>
      <c r="H213" s="1033"/>
      <c r="I213" s="1034"/>
      <c r="J213" s="1035"/>
    </row>
    <row r="214" spans="1:10" s="387" customFormat="1" x14ac:dyDescent="0.2">
      <c r="A214" s="662"/>
      <c r="B214" s="664"/>
      <c r="C214" s="226"/>
      <c r="D214" s="661"/>
      <c r="E214" s="1031"/>
      <c r="F214" s="1032"/>
      <c r="G214" s="1032"/>
      <c r="H214" s="1033"/>
      <c r="I214" s="1034"/>
      <c r="J214" s="1035"/>
    </row>
    <row r="215" spans="1:10" s="387" customFormat="1" x14ac:dyDescent="0.2">
      <c r="A215" s="662"/>
      <c r="B215" s="664"/>
      <c r="C215" s="226"/>
      <c r="D215" s="661"/>
      <c r="E215" s="1031"/>
      <c r="F215" s="1032"/>
      <c r="G215" s="1032"/>
      <c r="H215" s="1033"/>
      <c r="I215" s="1034"/>
      <c r="J215" s="1035"/>
    </row>
    <row r="216" spans="1:10" s="8" customFormat="1" x14ac:dyDescent="0.2">
      <c r="A216" s="638"/>
      <c r="B216" s="649"/>
      <c r="C216" s="10"/>
      <c r="D216" s="20"/>
      <c r="E216" s="975"/>
      <c r="F216" s="975"/>
      <c r="G216" s="975"/>
      <c r="H216" s="960"/>
      <c r="I216" s="961"/>
      <c r="J216" s="988"/>
    </row>
    <row r="217" spans="1:10" s="637" customFormat="1" ht="15.75" thickBot="1" x14ac:dyDescent="0.25">
      <c r="A217" s="646"/>
      <c r="B217" s="647" t="s">
        <v>31</v>
      </c>
      <c r="C217" s="648"/>
      <c r="D217" s="648"/>
      <c r="E217" s="967"/>
      <c r="F217" s="967"/>
      <c r="G217" s="967"/>
      <c r="H217" s="966"/>
      <c r="I217" s="968"/>
      <c r="J217" s="987">
        <f>SUM(J183:J213)</f>
        <v>310703.84000000003</v>
      </c>
    </row>
    <row r="218" spans="1:10" s="637" customFormat="1" ht="15.75" thickTop="1" x14ac:dyDescent="0.2">
      <c r="A218" s="634"/>
      <c r="B218" s="635"/>
      <c r="C218" s="636"/>
      <c r="D218" s="636"/>
      <c r="E218" s="970"/>
      <c r="F218" s="970"/>
      <c r="G218" s="970"/>
      <c r="H218" s="969"/>
      <c r="I218" s="971"/>
      <c r="J218" s="1029"/>
    </row>
    <row r="219" spans="1:10" s="8" customFormat="1" ht="15" x14ac:dyDescent="0.2">
      <c r="A219" s="638"/>
      <c r="B219" s="639" t="s">
        <v>520</v>
      </c>
      <c r="C219" s="10"/>
      <c r="D219" s="20"/>
      <c r="E219" s="975"/>
      <c r="F219" s="975"/>
      <c r="G219" s="975"/>
      <c r="H219" s="960"/>
      <c r="I219" s="961"/>
      <c r="J219" s="988"/>
    </row>
    <row r="220" spans="1:10" s="8" customFormat="1" x14ac:dyDescent="0.2">
      <c r="A220" s="638"/>
      <c r="B220" s="649"/>
      <c r="C220" s="10"/>
      <c r="D220" s="20"/>
      <c r="E220" s="975"/>
      <c r="F220" s="975"/>
      <c r="G220" s="975"/>
      <c r="H220" s="960"/>
      <c r="I220" s="961"/>
      <c r="J220" s="988"/>
    </row>
    <row r="221" spans="1:10" s="8" customFormat="1" x14ac:dyDescent="0.2">
      <c r="A221" s="638"/>
      <c r="B221" s="640" t="s">
        <v>521</v>
      </c>
      <c r="C221" s="650"/>
      <c r="D221" s="652"/>
      <c r="E221" s="975"/>
      <c r="F221" s="975"/>
      <c r="G221" s="975"/>
      <c r="H221" s="960"/>
      <c r="I221" s="961"/>
      <c r="J221" s="988"/>
    </row>
    <row r="222" spans="1:10" s="8" customFormat="1" x14ac:dyDescent="0.2">
      <c r="A222" s="638"/>
      <c r="B222" s="640"/>
      <c r="C222" s="650"/>
      <c r="D222" s="652"/>
      <c r="E222" s="975"/>
      <c r="F222" s="975"/>
      <c r="G222" s="975"/>
      <c r="H222" s="960"/>
      <c r="I222" s="961"/>
      <c r="J222" s="988"/>
    </row>
    <row r="223" spans="1:10" s="8" customFormat="1" ht="60" customHeight="1" x14ac:dyDescent="0.2">
      <c r="A223" s="638"/>
      <c r="B223" s="640" t="s">
        <v>1438</v>
      </c>
      <c r="C223" s="650"/>
      <c r="D223" s="652"/>
      <c r="E223" s="975"/>
      <c r="F223" s="975"/>
      <c r="G223" s="975"/>
      <c r="H223" s="960"/>
      <c r="I223" s="961"/>
      <c r="J223" s="988"/>
    </row>
    <row r="224" spans="1:10" s="8" customFormat="1" x14ac:dyDescent="0.2">
      <c r="A224" s="638"/>
      <c r="B224" s="640"/>
      <c r="C224" s="650"/>
      <c r="D224" s="652"/>
      <c r="E224" s="975"/>
      <c r="F224" s="975"/>
      <c r="G224" s="975"/>
      <c r="H224" s="960"/>
      <c r="I224" s="961"/>
      <c r="J224" s="988"/>
    </row>
    <row r="225" spans="1:10" s="8" customFormat="1" x14ac:dyDescent="0.2">
      <c r="A225" s="638" t="s">
        <v>11</v>
      </c>
      <c r="B225" s="643" t="s">
        <v>386</v>
      </c>
      <c r="C225" s="650">
        <v>209</v>
      </c>
      <c r="D225" s="652" t="s">
        <v>25</v>
      </c>
      <c r="E225" s="960">
        <v>15.1</v>
      </c>
      <c r="F225" s="975">
        <v>1.08</v>
      </c>
      <c r="G225" s="975">
        <v>3.24</v>
      </c>
      <c r="H225" s="960">
        <v>2.16</v>
      </c>
      <c r="I225" s="961">
        <f>E225+F225+G225+H225</f>
        <v>21.58</v>
      </c>
      <c r="J225" s="962">
        <f>I225*C225</f>
        <v>4510.22</v>
      </c>
    </row>
    <row r="226" spans="1:10" s="8" customFormat="1" x14ac:dyDescent="0.2">
      <c r="A226" s="638"/>
      <c r="B226" s="665"/>
      <c r="C226" s="650"/>
      <c r="D226" s="652"/>
      <c r="E226" s="975"/>
      <c r="F226" s="975"/>
      <c r="G226" s="975"/>
      <c r="H226" s="960"/>
      <c r="I226" s="961"/>
      <c r="J226" s="988"/>
    </row>
    <row r="227" spans="1:10" s="8" customFormat="1" x14ac:dyDescent="0.2">
      <c r="A227" s="638" t="s">
        <v>12</v>
      </c>
      <c r="B227" s="643" t="s">
        <v>387</v>
      </c>
      <c r="C227" s="650">
        <v>33</v>
      </c>
      <c r="D227" s="652" t="s">
        <v>25</v>
      </c>
      <c r="E227" s="960">
        <v>18.71</v>
      </c>
      <c r="F227" s="975">
        <v>1.34</v>
      </c>
      <c r="G227" s="975">
        <v>4.01</v>
      </c>
      <c r="H227" s="960">
        <v>2.67</v>
      </c>
      <c r="I227" s="961">
        <f>E227+F227+G227+H227</f>
        <v>26.73</v>
      </c>
      <c r="J227" s="962">
        <f>I227*C227</f>
        <v>882.09</v>
      </c>
    </row>
    <row r="228" spans="1:10" s="8" customFormat="1" x14ac:dyDescent="0.2">
      <c r="A228" s="638"/>
      <c r="B228" s="665"/>
      <c r="C228" s="650"/>
      <c r="D228" s="652"/>
      <c r="E228" s="975"/>
      <c r="F228" s="975"/>
      <c r="G228" s="975"/>
      <c r="H228" s="960"/>
      <c r="I228" s="961"/>
      <c r="J228" s="988"/>
    </row>
    <row r="229" spans="1:10" s="8" customFormat="1" x14ac:dyDescent="0.2">
      <c r="A229" s="638" t="s">
        <v>13</v>
      </c>
      <c r="B229" s="643" t="s">
        <v>388</v>
      </c>
      <c r="C229" s="650">
        <v>313</v>
      </c>
      <c r="D229" s="652" t="s">
        <v>25</v>
      </c>
      <c r="E229" s="960">
        <v>20.27</v>
      </c>
      <c r="F229" s="975">
        <v>1.45</v>
      </c>
      <c r="G229" s="975">
        <v>4.34</v>
      </c>
      <c r="H229" s="960">
        <v>2.9</v>
      </c>
      <c r="I229" s="961">
        <f>E229+F229+G229+H229</f>
        <v>28.96</v>
      </c>
      <c r="J229" s="962">
        <f>I229*C229</f>
        <v>9064.48</v>
      </c>
    </row>
    <row r="230" spans="1:10" s="8" customFormat="1" x14ac:dyDescent="0.2">
      <c r="A230" s="638"/>
      <c r="B230" s="665"/>
      <c r="C230" s="650"/>
      <c r="D230" s="652"/>
      <c r="E230" s="975"/>
      <c r="F230" s="975"/>
      <c r="G230" s="975"/>
      <c r="H230" s="960"/>
      <c r="I230" s="961"/>
      <c r="J230" s="988"/>
    </row>
    <row r="231" spans="1:10" s="8" customFormat="1" x14ac:dyDescent="0.2">
      <c r="A231" s="638" t="s">
        <v>14</v>
      </c>
      <c r="B231" s="643" t="s">
        <v>389</v>
      </c>
      <c r="C231" s="650">
        <v>30</v>
      </c>
      <c r="D231" s="652" t="s">
        <v>25</v>
      </c>
      <c r="E231" s="960">
        <v>23.09</v>
      </c>
      <c r="F231" s="975">
        <v>1.65</v>
      </c>
      <c r="G231" s="975">
        <v>4.95</v>
      </c>
      <c r="H231" s="960">
        <v>3.3</v>
      </c>
      <c r="I231" s="961">
        <f>E231+F231+G231+H231</f>
        <v>32.99</v>
      </c>
      <c r="J231" s="962">
        <f>I231*C231</f>
        <v>989.7</v>
      </c>
    </row>
    <row r="232" spans="1:10" s="8" customFormat="1" x14ac:dyDescent="0.2">
      <c r="A232" s="638"/>
      <c r="B232" s="665"/>
      <c r="C232" s="650"/>
      <c r="D232" s="652"/>
      <c r="E232" s="975"/>
      <c r="F232" s="975"/>
      <c r="G232" s="975"/>
      <c r="H232" s="960"/>
      <c r="I232" s="961"/>
      <c r="J232" s="988"/>
    </row>
    <row r="233" spans="1:10" s="8" customFormat="1" x14ac:dyDescent="0.2">
      <c r="A233" s="638" t="s">
        <v>15</v>
      </c>
      <c r="B233" s="643" t="s">
        <v>390</v>
      </c>
      <c r="C233" s="650">
        <v>25</v>
      </c>
      <c r="D233" s="652" t="s">
        <v>25</v>
      </c>
      <c r="E233" s="960">
        <v>35.83</v>
      </c>
      <c r="F233" s="975">
        <v>2.56</v>
      </c>
      <c r="G233" s="975">
        <v>7.68</v>
      </c>
      <c r="H233" s="960">
        <v>5.12</v>
      </c>
      <c r="I233" s="961">
        <f>E233+F233+G233+H233</f>
        <v>51.19</v>
      </c>
      <c r="J233" s="962">
        <f>I233*C233</f>
        <v>1279.75</v>
      </c>
    </row>
    <row r="234" spans="1:10" s="8" customFormat="1" x14ac:dyDescent="0.2">
      <c r="A234" s="638"/>
      <c r="B234" s="665"/>
      <c r="C234" s="650"/>
      <c r="D234" s="652"/>
      <c r="E234" s="975"/>
      <c r="F234" s="975"/>
      <c r="G234" s="975"/>
      <c r="H234" s="960"/>
      <c r="I234" s="961"/>
      <c r="J234" s="988"/>
    </row>
    <row r="235" spans="1:10" s="8" customFormat="1" x14ac:dyDescent="0.2">
      <c r="A235" s="638" t="s">
        <v>28</v>
      </c>
      <c r="B235" s="643" t="s">
        <v>399</v>
      </c>
      <c r="C235" s="650">
        <v>14</v>
      </c>
      <c r="D235" s="652" t="s">
        <v>25</v>
      </c>
      <c r="E235" s="960">
        <v>48.05</v>
      </c>
      <c r="F235" s="975">
        <v>3.43</v>
      </c>
      <c r="G235" s="975">
        <v>10.3</v>
      </c>
      <c r="H235" s="960">
        <v>6.86</v>
      </c>
      <c r="I235" s="961">
        <f>E235+F235+G235+H235</f>
        <v>68.64</v>
      </c>
      <c r="J235" s="962">
        <f>I235*C235</f>
        <v>960.96</v>
      </c>
    </row>
    <row r="236" spans="1:10" s="8" customFormat="1" x14ac:dyDescent="0.2">
      <c r="A236" s="638"/>
      <c r="B236" s="665"/>
      <c r="C236" s="650"/>
      <c r="D236" s="652"/>
      <c r="E236" s="975"/>
      <c r="F236" s="975"/>
      <c r="G236" s="975"/>
      <c r="H236" s="960"/>
      <c r="I236" s="961"/>
      <c r="J236" s="988"/>
    </row>
    <row r="237" spans="1:10" s="8" customFormat="1" x14ac:dyDescent="0.2">
      <c r="A237" s="638" t="s">
        <v>40</v>
      </c>
      <c r="B237" s="643" t="s">
        <v>402</v>
      </c>
      <c r="C237" s="650">
        <v>86</v>
      </c>
      <c r="D237" s="652" t="s">
        <v>25</v>
      </c>
      <c r="E237" s="960">
        <v>58.72</v>
      </c>
      <c r="F237" s="975">
        <v>4.1900000000000004</v>
      </c>
      <c r="G237" s="975">
        <v>12.58</v>
      </c>
      <c r="H237" s="960">
        <v>8.39</v>
      </c>
      <c r="I237" s="961">
        <f>E237+F237+G237+H237</f>
        <v>83.88</v>
      </c>
      <c r="J237" s="962">
        <f>I237*C237</f>
        <v>7213.68</v>
      </c>
    </row>
    <row r="238" spans="1:10" s="8" customFormat="1" x14ac:dyDescent="0.2">
      <c r="A238" s="638"/>
      <c r="B238" s="665"/>
      <c r="C238" s="650"/>
      <c r="D238" s="652"/>
      <c r="E238" s="975"/>
      <c r="F238" s="975"/>
      <c r="G238" s="975"/>
      <c r="H238" s="960"/>
      <c r="I238" s="961"/>
      <c r="J238" s="988"/>
    </row>
    <row r="239" spans="1:10" s="8" customFormat="1" x14ac:dyDescent="0.2">
      <c r="A239" s="638" t="s">
        <v>42</v>
      </c>
      <c r="B239" s="643" t="s">
        <v>400</v>
      </c>
      <c r="C239" s="650">
        <v>132</v>
      </c>
      <c r="D239" s="652" t="s">
        <v>25</v>
      </c>
      <c r="E239" s="960">
        <v>122.22</v>
      </c>
      <c r="F239" s="975">
        <v>8.73</v>
      </c>
      <c r="G239" s="975">
        <v>26.19</v>
      </c>
      <c r="H239" s="960">
        <v>17.46</v>
      </c>
      <c r="I239" s="961">
        <f>E239+F239+G239+H239</f>
        <v>174.6</v>
      </c>
      <c r="J239" s="962">
        <f>I239*C239</f>
        <v>23047.200000000001</v>
      </c>
    </row>
    <row r="240" spans="1:10" s="8" customFormat="1" x14ac:dyDescent="0.2">
      <c r="A240" s="638"/>
      <c r="B240" s="665"/>
      <c r="C240" s="650"/>
      <c r="D240" s="652"/>
      <c r="E240" s="975"/>
      <c r="F240" s="975"/>
      <c r="G240" s="975"/>
      <c r="H240" s="960"/>
      <c r="I240" s="961"/>
      <c r="J240" s="988"/>
    </row>
    <row r="241" spans="1:10" s="8" customFormat="1" x14ac:dyDescent="0.2">
      <c r="A241" s="638" t="s">
        <v>51</v>
      </c>
      <c r="B241" s="643" t="s">
        <v>355</v>
      </c>
      <c r="C241" s="650">
        <v>109</v>
      </c>
      <c r="D241" s="652" t="s">
        <v>25</v>
      </c>
      <c r="E241" s="960">
        <v>177.07</v>
      </c>
      <c r="F241" s="975">
        <v>12.65</v>
      </c>
      <c r="G241" s="975">
        <v>37.94</v>
      </c>
      <c r="H241" s="960">
        <v>25.3</v>
      </c>
      <c r="I241" s="961">
        <f>E241+F241+G241+H241</f>
        <v>252.96</v>
      </c>
      <c r="J241" s="962">
        <f>I241*C241</f>
        <v>27572.639999999999</v>
      </c>
    </row>
    <row r="242" spans="1:10" s="8" customFormat="1" x14ac:dyDescent="0.2">
      <c r="A242" s="638"/>
      <c r="B242" s="649"/>
      <c r="C242" s="10"/>
      <c r="D242" s="20"/>
      <c r="E242" s="975"/>
      <c r="F242" s="975"/>
      <c r="G242" s="975"/>
      <c r="H242" s="960"/>
      <c r="I242" s="961"/>
      <c r="J242" s="988"/>
    </row>
    <row r="243" spans="1:10" s="8" customFormat="1" x14ac:dyDescent="0.2">
      <c r="A243" s="638"/>
      <c r="B243" s="649"/>
      <c r="C243" s="10"/>
      <c r="D243" s="20"/>
      <c r="E243" s="975"/>
      <c r="F243" s="975"/>
      <c r="G243" s="975"/>
      <c r="H243" s="960"/>
      <c r="I243" s="961"/>
      <c r="J243" s="988"/>
    </row>
    <row r="244" spans="1:10" s="8" customFormat="1" x14ac:dyDescent="0.2">
      <c r="A244" s="638"/>
      <c r="B244" s="649"/>
      <c r="C244" s="10"/>
      <c r="D244" s="20"/>
      <c r="E244" s="975"/>
      <c r="F244" s="975"/>
      <c r="G244" s="975"/>
      <c r="H244" s="960"/>
      <c r="I244" s="961"/>
      <c r="J244" s="988"/>
    </row>
    <row r="245" spans="1:10" s="8" customFormat="1" x14ac:dyDescent="0.2">
      <c r="A245" s="638"/>
      <c r="B245" s="649"/>
      <c r="C245" s="10"/>
      <c r="D245" s="20"/>
      <c r="E245" s="975"/>
      <c r="F245" s="975"/>
      <c r="G245" s="975"/>
      <c r="H245" s="960"/>
      <c r="I245" s="961"/>
      <c r="J245" s="988"/>
    </row>
    <row r="246" spans="1:10" s="8" customFormat="1" x14ac:dyDescent="0.2">
      <c r="A246" s="638"/>
      <c r="B246" s="649"/>
      <c r="C246" s="10"/>
      <c r="D246" s="20"/>
      <c r="E246" s="975"/>
      <c r="F246" s="975"/>
      <c r="G246" s="975"/>
      <c r="H246" s="960"/>
      <c r="I246" s="961"/>
      <c r="J246" s="988"/>
    </row>
    <row r="247" spans="1:10" s="8" customFormat="1" x14ac:dyDescent="0.2">
      <c r="A247" s="638"/>
      <c r="B247" s="649"/>
      <c r="C247" s="10"/>
      <c r="D247" s="20"/>
      <c r="E247" s="975"/>
      <c r="F247" s="975"/>
      <c r="G247" s="975"/>
      <c r="H247" s="960"/>
      <c r="I247" s="961"/>
      <c r="J247" s="988"/>
    </row>
    <row r="248" spans="1:10" s="8" customFormat="1" x14ac:dyDescent="0.2">
      <c r="A248" s="638"/>
      <c r="B248" s="649"/>
      <c r="C248" s="10"/>
      <c r="D248" s="20"/>
      <c r="E248" s="975"/>
      <c r="F248" s="975"/>
      <c r="G248" s="975"/>
      <c r="H248" s="960"/>
      <c r="I248" s="961"/>
      <c r="J248" s="988"/>
    </row>
    <row r="249" spans="1:10" s="8" customFormat="1" x14ac:dyDescent="0.2">
      <c r="A249" s="638"/>
      <c r="B249" s="649"/>
      <c r="C249" s="10"/>
      <c r="D249" s="20"/>
      <c r="E249" s="975"/>
      <c r="F249" s="975"/>
      <c r="G249" s="975"/>
      <c r="H249" s="960"/>
      <c r="I249" s="961"/>
      <c r="J249" s="988"/>
    </row>
    <row r="250" spans="1:10" s="8" customFormat="1" x14ac:dyDescent="0.2">
      <c r="A250" s="638"/>
      <c r="B250" s="649"/>
      <c r="C250" s="10"/>
      <c r="D250" s="20"/>
      <c r="E250" s="975"/>
      <c r="F250" s="975"/>
      <c r="G250" s="975"/>
      <c r="H250" s="960"/>
      <c r="I250" s="961"/>
      <c r="J250" s="988"/>
    </row>
    <row r="251" spans="1:10" s="8" customFormat="1" ht="11.25" customHeight="1" x14ac:dyDescent="0.2">
      <c r="A251" s="638"/>
      <c r="B251" s="649"/>
      <c r="C251" s="10"/>
      <c r="D251" s="20"/>
      <c r="E251" s="975"/>
      <c r="F251" s="975"/>
      <c r="G251" s="975"/>
      <c r="H251" s="960"/>
      <c r="I251" s="961"/>
      <c r="J251" s="988"/>
    </row>
    <row r="252" spans="1:10" s="8" customFormat="1" ht="11.25" customHeight="1" x14ac:dyDescent="0.2">
      <c r="A252" s="638"/>
      <c r="B252" s="649"/>
      <c r="C252" s="10"/>
      <c r="D252" s="20"/>
      <c r="E252" s="975"/>
      <c r="F252" s="975"/>
      <c r="G252" s="975"/>
      <c r="H252" s="960"/>
      <c r="I252" s="961"/>
      <c r="J252" s="988"/>
    </row>
    <row r="253" spans="1:10" s="8" customFormat="1" ht="9.75" customHeight="1" x14ac:dyDescent="0.2">
      <c r="A253" s="638"/>
      <c r="B253" s="649"/>
      <c r="C253" s="10"/>
      <c r="D253" s="20"/>
      <c r="E253" s="975"/>
      <c r="F253" s="975"/>
      <c r="G253" s="975"/>
      <c r="H253" s="960"/>
      <c r="I253" s="961"/>
      <c r="J253" s="988"/>
    </row>
    <row r="254" spans="1:10" s="8" customFormat="1" ht="10.5" customHeight="1" x14ac:dyDescent="0.2">
      <c r="A254" s="638"/>
      <c r="B254" s="649"/>
      <c r="C254" s="10"/>
      <c r="D254" s="20"/>
      <c r="E254" s="975"/>
      <c r="F254" s="975"/>
      <c r="G254" s="975"/>
      <c r="H254" s="960"/>
      <c r="I254" s="961"/>
      <c r="J254" s="988"/>
    </row>
    <row r="255" spans="1:10" s="637" customFormat="1" ht="15.75" thickBot="1" x14ac:dyDescent="0.25">
      <c r="A255" s="646"/>
      <c r="B255" s="647" t="s">
        <v>31</v>
      </c>
      <c r="C255" s="648"/>
      <c r="D255" s="648"/>
      <c r="E255" s="967"/>
      <c r="F255" s="967"/>
      <c r="G255" s="967"/>
      <c r="H255" s="966"/>
      <c r="I255" s="968"/>
      <c r="J255" s="987">
        <f>SUM(J223:J250)</f>
        <v>75520.72</v>
      </c>
    </row>
    <row r="256" spans="1:10" s="8" customFormat="1" ht="15" thickTop="1" x14ac:dyDescent="0.2">
      <c r="A256" s="638"/>
      <c r="B256" s="649"/>
      <c r="C256" s="10"/>
      <c r="D256" s="20"/>
      <c r="E256" s="975"/>
      <c r="F256" s="975"/>
      <c r="G256" s="975"/>
      <c r="H256" s="960"/>
      <c r="I256" s="961"/>
      <c r="J256" s="988"/>
    </row>
    <row r="257" spans="1:10" s="8" customFormat="1" ht="15" x14ac:dyDescent="0.2">
      <c r="A257" s="638"/>
      <c r="B257" s="639" t="s">
        <v>522</v>
      </c>
      <c r="C257" s="10"/>
      <c r="D257" s="20"/>
      <c r="E257" s="975"/>
      <c r="F257" s="975"/>
      <c r="G257" s="975"/>
      <c r="H257" s="960"/>
      <c r="I257" s="961"/>
      <c r="J257" s="988"/>
    </row>
    <row r="258" spans="1:10" s="8" customFormat="1" x14ac:dyDescent="0.2">
      <c r="A258" s="638"/>
      <c r="B258" s="649"/>
      <c r="C258" s="10"/>
      <c r="D258" s="20"/>
      <c r="E258" s="975"/>
      <c r="F258" s="975"/>
      <c r="G258" s="975"/>
      <c r="H258" s="960"/>
      <c r="I258" s="961"/>
      <c r="J258" s="988"/>
    </row>
    <row r="259" spans="1:10" s="8" customFormat="1" x14ac:dyDescent="0.2">
      <c r="A259" s="638"/>
      <c r="B259" s="640" t="s">
        <v>523</v>
      </c>
      <c r="C259" s="10"/>
      <c r="D259" s="20"/>
      <c r="E259" s="975"/>
      <c r="F259" s="975"/>
      <c r="G259" s="975"/>
      <c r="H259" s="960"/>
      <c r="I259" s="961"/>
      <c r="J259" s="988"/>
    </row>
    <row r="260" spans="1:10" s="8" customFormat="1" x14ac:dyDescent="0.2">
      <c r="A260" s="638"/>
      <c r="B260" s="649"/>
      <c r="C260" s="10"/>
      <c r="D260" s="20"/>
      <c r="E260" s="975"/>
      <c r="F260" s="975"/>
      <c r="G260" s="975"/>
      <c r="H260" s="960"/>
      <c r="I260" s="961"/>
      <c r="J260" s="988"/>
    </row>
    <row r="261" spans="1:10" s="8" customFormat="1" x14ac:dyDescent="0.2">
      <c r="A261" s="638"/>
      <c r="B261" s="640" t="s">
        <v>524</v>
      </c>
      <c r="C261" s="650"/>
      <c r="D261" s="652"/>
      <c r="E261" s="975"/>
      <c r="F261" s="975"/>
      <c r="G261" s="975"/>
      <c r="H261" s="960"/>
      <c r="I261" s="961"/>
      <c r="J261" s="988"/>
    </row>
    <row r="262" spans="1:10" s="8" customFormat="1" x14ac:dyDescent="0.2">
      <c r="A262" s="638"/>
      <c r="B262" s="640"/>
      <c r="C262" s="650"/>
      <c r="D262" s="652"/>
      <c r="E262" s="975"/>
      <c r="F262" s="975"/>
      <c r="G262" s="975"/>
      <c r="H262" s="960"/>
      <c r="I262" s="961"/>
      <c r="J262" s="988"/>
    </row>
    <row r="263" spans="1:10" s="8" customFormat="1" ht="58.5" customHeight="1" x14ac:dyDescent="0.2">
      <c r="A263" s="638"/>
      <c r="B263" s="640" t="s">
        <v>1439</v>
      </c>
      <c r="C263" s="650"/>
      <c r="D263" s="652"/>
      <c r="E263" s="975"/>
      <c r="F263" s="975"/>
      <c r="G263" s="975"/>
      <c r="H263" s="960"/>
      <c r="I263" s="961"/>
      <c r="J263" s="988"/>
    </row>
    <row r="264" spans="1:10" s="8" customFormat="1" x14ac:dyDescent="0.2">
      <c r="A264" s="638"/>
      <c r="B264" s="665"/>
      <c r="C264" s="650"/>
      <c r="D264" s="652"/>
      <c r="E264" s="975"/>
      <c r="F264" s="975"/>
      <c r="G264" s="975"/>
      <c r="H264" s="960"/>
      <c r="I264" s="961"/>
      <c r="J264" s="988"/>
    </row>
    <row r="265" spans="1:10" s="8" customFormat="1" ht="28.5" x14ac:dyDescent="0.2">
      <c r="A265" s="671" t="s">
        <v>11</v>
      </c>
      <c r="B265" s="666" t="s">
        <v>1440</v>
      </c>
      <c r="C265" s="705">
        <v>1</v>
      </c>
      <c r="D265" s="709" t="s">
        <v>2</v>
      </c>
      <c r="E265" s="960">
        <v>36169.67</v>
      </c>
      <c r="F265" s="975">
        <v>2583.5500000000002</v>
      </c>
      <c r="G265" s="975">
        <v>7750.64</v>
      </c>
      <c r="H265" s="960">
        <v>5167.1000000000004</v>
      </c>
      <c r="I265" s="961">
        <f>E265+F265+G265+H265</f>
        <v>51670.96</v>
      </c>
      <c r="J265" s="962">
        <f>I265*C265</f>
        <v>51670.96</v>
      </c>
    </row>
    <row r="266" spans="1:10" s="8" customFormat="1" x14ac:dyDescent="0.2">
      <c r="A266" s="671"/>
      <c r="B266" s="649"/>
      <c r="C266" s="10"/>
      <c r="D266" s="20"/>
      <c r="E266" s="975"/>
      <c r="F266" s="975"/>
      <c r="G266" s="975"/>
      <c r="H266" s="960"/>
      <c r="I266" s="961"/>
      <c r="J266" s="988"/>
    </row>
    <row r="267" spans="1:10" s="8" customFormat="1" x14ac:dyDescent="0.2">
      <c r="A267" s="671"/>
      <c r="B267" s="667" t="s">
        <v>525</v>
      </c>
      <c r="C267" s="650"/>
      <c r="D267" s="652"/>
      <c r="E267" s="975"/>
      <c r="F267" s="975"/>
      <c r="G267" s="975"/>
      <c r="H267" s="960"/>
      <c r="I267" s="961"/>
      <c r="J267" s="988"/>
    </row>
    <row r="268" spans="1:10" s="8" customFormat="1" x14ac:dyDescent="0.2">
      <c r="A268" s="671"/>
      <c r="B268" s="667"/>
      <c r="C268" s="650"/>
      <c r="D268" s="652"/>
      <c r="E268" s="975"/>
      <c r="F268" s="975"/>
      <c r="G268" s="975"/>
      <c r="H268" s="960"/>
      <c r="I268" s="961"/>
      <c r="J268" s="988"/>
    </row>
    <row r="269" spans="1:10" s="8" customFormat="1" ht="43.5" customHeight="1" x14ac:dyDescent="0.2">
      <c r="A269" s="671"/>
      <c r="B269" s="640" t="s">
        <v>1441</v>
      </c>
      <c r="C269" s="650"/>
      <c r="D269" s="652"/>
      <c r="E269" s="975"/>
      <c r="F269" s="975"/>
      <c r="G269" s="975"/>
      <c r="H269" s="960"/>
      <c r="I269" s="961"/>
      <c r="J269" s="988"/>
    </row>
    <row r="270" spans="1:10" s="8" customFormat="1" x14ac:dyDescent="0.2">
      <c r="A270" s="671"/>
      <c r="B270" s="666"/>
      <c r="C270" s="650"/>
      <c r="D270" s="652"/>
      <c r="E270" s="975"/>
      <c r="F270" s="975"/>
      <c r="G270" s="975"/>
      <c r="H270" s="960"/>
      <c r="I270" s="961"/>
      <c r="J270" s="988"/>
    </row>
    <row r="271" spans="1:10" s="8" customFormat="1" x14ac:dyDescent="0.2">
      <c r="A271" s="671" t="s">
        <v>12</v>
      </c>
      <c r="B271" s="666" t="s">
        <v>1442</v>
      </c>
      <c r="C271" s="650">
        <v>1</v>
      </c>
      <c r="D271" s="652" t="s">
        <v>2</v>
      </c>
      <c r="E271" s="960">
        <v>46202.66</v>
      </c>
      <c r="F271" s="975">
        <v>3300.19</v>
      </c>
      <c r="G271" s="975">
        <v>9900.57</v>
      </c>
      <c r="H271" s="960">
        <v>6600.38</v>
      </c>
      <c r="I271" s="961">
        <f>E271+F271+G271+H271</f>
        <v>66003.8</v>
      </c>
      <c r="J271" s="962">
        <f>I271*C271</f>
        <v>66003.8</v>
      </c>
    </row>
    <row r="272" spans="1:10" s="8" customFormat="1" x14ac:dyDescent="0.2">
      <c r="A272" s="671"/>
      <c r="B272" s="666"/>
      <c r="C272" s="650"/>
      <c r="D272" s="652"/>
      <c r="E272" s="975"/>
      <c r="F272" s="975"/>
      <c r="G272" s="975"/>
      <c r="H272" s="960"/>
      <c r="I272" s="961"/>
      <c r="J272" s="988"/>
    </row>
    <row r="273" spans="1:10" s="8" customFormat="1" x14ac:dyDescent="0.2">
      <c r="A273" s="671"/>
      <c r="B273" s="640" t="s">
        <v>526</v>
      </c>
      <c r="C273" s="650"/>
      <c r="D273" s="652"/>
      <c r="E273" s="975"/>
      <c r="F273" s="975"/>
      <c r="G273" s="975"/>
      <c r="H273" s="960"/>
      <c r="I273" s="961"/>
      <c r="J273" s="988"/>
    </row>
    <row r="274" spans="1:10" s="8" customFormat="1" x14ac:dyDescent="0.2">
      <c r="A274" s="671"/>
      <c r="B274" s="640"/>
      <c r="C274" s="650"/>
      <c r="D274" s="652"/>
      <c r="E274" s="975"/>
      <c r="F274" s="975"/>
      <c r="G274" s="975"/>
      <c r="H274" s="960"/>
      <c r="I274" s="961"/>
      <c r="J274" s="988"/>
    </row>
    <row r="275" spans="1:10" s="8" customFormat="1" ht="42.75" x14ac:dyDescent="0.2">
      <c r="A275" s="671"/>
      <c r="B275" s="640" t="s">
        <v>1443</v>
      </c>
      <c r="C275" s="650"/>
      <c r="D275" s="652"/>
      <c r="E275" s="975"/>
      <c r="F275" s="975"/>
      <c r="G275" s="975"/>
      <c r="H275" s="960"/>
      <c r="I275" s="961"/>
      <c r="J275" s="988"/>
    </row>
    <row r="276" spans="1:10" s="8" customFormat="1" x14ac:dyDescent="0.2">
      <c r="A276" s="671"/>
      <c r="B276" s="666"/>
      <c r="C276" s="650"/>
      <c r="D276" s="652"/>
      <c r="E276" s="975"/>
      <c r="F276" s="975"/>
      <c r="G276" s="975"/>
      <c r="H276" s="960"/>
      <c r="I276" s="961"/>
      <c r="J276" s="988"/>
    </row>
    <row r="277" spans="1:10" s="8" customFormat="1" x14ac:dyDescent="0.2">
      <c r="A277" s="671" t="s">
        <v>13</v>
      </c>
      <c r="B277" s="643" t="s">
        <v>386</v>
      </c>
      <c r="C277" s="650">
        <v>151</v>
      </c>
      <c r="D277" s="652" t="s">
        <v>25</v>
      </c>
      <c r="E277" s="960">
        <v>10.77</v>
      </c>
      <c r="F277" s="975">
        <v>0.77</v>
      </c>
      <c r="G277" s="975">
        <v>2.31</v>
      </c>
      <c r="H277" s="960">
        <v>1.54</v>
      </c>
      <c r="I277" s="961">
        <f>E277+F277+G277+H277</f>
        <v>15.39</v>
      </c>
      <c r="J277" s="962">
        <f>I277*C277</f>
        <v>2323.89</v>
      </c>
    </row>
    <row r="278" spans="1:10" s="8" customFormat="1" x14ac:dyDescent="0.2">
      <c r="A278" s="671"/>
      <c r="B278" s="665"/>
      <c r="C278" s="650"/>
      <c r="D278" s="652"/>
      <c r="E278" s="975"/>
      <c r="F278" s="975"/>
      <c r="G278" s="975"/>
      <c r="H278" s="960"/>
      <c r="I278" s="961"/>
      <c r="J278" s="988"/>
    </row>
    <row r="279" spans="1:10" s="8" customFormat="1" x14ac:dyDescent="0.2">
      <c r="A279" s="671" t="s">
        <v>14</v>
      </c>
      <c r="B279" s="643" t="s">
        <v>387</v>
      </c>
      <c r="C279" s="650">
        <v>41</v>
      </c>
      <c r="D279" s="652" t="s">
        <v>25</v>
      </c>
      <c r="E279" s="960">
        <v>11.5</v>
      </c>
      <c r="F279" s="975">
        <v>0.82</v>
      </c>
      <c r="G279" s="975">
        <v>2.46</v>
      </c>
      <c r="H279" s="960">
        <v>1.64</v>
      </c>
      <c r="I279" s="961">
        <f>E279+F279+G279+H279</f>
        <v>16.420000000000002</v>
      </c>
      <c r="J279" s="962">
        <f>I279*C279</f>
        <v>673.22</v>
      </c>
    </row>
    <row r="280" spans="1:10" s="8" customFormat="1" x14ac:dyDescent="0.2">
      <c r="A280" s="671"/>
      <c r="B280" s="643"/>
      <c r="C280" s="650"/>
      <c r="D280" s="652"/>
      <c r="E280" s="975"/>
      <c r="F280" s="975"/>
      <c r="G280" s="975"/>
      <c r="H280" s="960"/>
      <c r="I280" s="961"/>
      <c r="J280" s="988"/>
    </row>
    <row r="281" spans="1:10" s="8" customFormat="1" x14ac:dyDescent="0.2">
      <c r="A281" s="671"/>
      <c r="B281" s="643"/>
      <c r="C281" s="650"/>
      <c r="D281" s="652"/>
      <c r="E281" s="975"/>
      <c r="F281" s="975"/>
      <c r="G281" s="975"/>
      <c r="H281" s="960"/>
      <c r="I281" s="961"/>
      <c r="J281" s="988"/>
    </row>
    <row r="282" spans="1:10" s="8" customFormat="1" x14ac:dyDescent="0.2">
      <c r="A282" s="671"/>
      <c r="B282" s="643"/>
      <c r="C282" s="650"/>
      <c r="D282" s="652"/>
      <c r="E282" s="975"/>
      <c r="F282" s="975"/>
      <c r="G282" s="975"/>
      <c r="H282" s="960"/>
      <c r="I282" s="961"/>
      <c r="J282" s="988"/>
    </row>
    <row r="283" spans="1:10" s="8" customFormat="1" x14ac:dyDescent="0.2">
      <c r="A283" s="671"/>
      <c r="B283" s="643"/>
      <c r="C283" s="650"/>
      <c r="D283" s="652"/>
      <c r="E283" s="975"/>
      <c r="F283" s="975"/>
      <c r="G283" s="975"/>
      <c r="H283" s="960"/>
      <c r="I283" s="961"/>
      <c r="J283" s="988"/>
    </row>
    <row r="284" spans="1:10" s="8" customFormat="1" x14ac:dyDescent="0.2">
      <c r="A284" s="638"/>
      <c r="B284" s="643"/>
      <c r="C284" s="650"/>
      <c r="D284" s="652"/>
      <c r="E284" s="975"/>
      <c r="F284" s="975"/>
      <c r="G284" s="975"/>
      <c r="H284" s="960"/>
      <c r="I284" s="961"/>
      <c r="J284" s="988"/>
    </row>
    <row r="285" spans="1:10" s="8" customFormat="1" x14ac:dyDescent="0.2">
      <c r="A285" s="638"/>
      <c r="B285" s="666"/>
      <c r="C285" s="650"/>
      <c r="D285" s="652"/>
      <c r="E285" s="975"/>
      <c r="F285" s="975"/>
      <c r="G285" s="975"/>
      <c r="H285" s="960"/>
      <c r="I285" s="961"/>
      <c r="J285" s="988"/>
    </row>
    <row r="286" spans="1:10" s="8" customFormat="1" ht="14.25" customHeight="1" x14ac:dyDescent="0.2">
      <c r="A286" s="638"/>
      <c r="B286" s="666"/>
      <c r="C286" s="650"/>
      <c r="D286" s="652"/>
      <c r="E286" s="975"/>
      <c r="F286" s="975"/>
      <c r="G286" s="975"/>
      <c r="H286" s="960"/>
      <c r="I286" s="961"/>
      <c r="J286" s="988"/>
    </row>
    <row r="287" spans="1:10" s="637" customFormat="1" ht="15.75" thickBot="1" x14ac:dyDescent="0.25">
      <c r="A287" s="646"/>
      <c r="B287" s="647" t="s">
        <v>31</v>
      </c>
      <c r="C287" s="648"/>
      <c r="D287" s="648"/>
      <c r="E287" s="967"/>
      <c r="F287" s="967"/>
      <c r="G287" s="967"/>
      <c r="H287" s="966"/>
      <c r="I287" s="968"/>
      <c r="J287" s="987">
        <f>SUM(J263:J284)</f>
        <v>120671.87</v>
      </c>
    </row>
    <row r="288" spans="1:10" s="8" customFormat="1" ht="15" thickTop="1" x14ac:dyDescent="0.2">
      <c r="A288" s="638"/>
      <c r="B288" s="649"/>
      <c r="C288" s="10"/>
      <c r="D288" s="20"/>
      <c r="E288" s="975"/>
      <c r="F288" s="975"/>
      <c r="G288" s="975"/>
      <c r="H288" s="960"/>
      <c r="I288" s="961"/>
      <c r="J288" s="988"/>
    </row>
    <row r="289" spans="1:10" s="8" customFormat="1" ht="15" x14ac:dyDescent="0.2">
      <c r="A289" s="638"/>
      <c r="B289" s="639" t="s">
        <v>527</v>
      </c>
      <c r="C289" s="10"/>
      <c r="D289" s="20"/>
      <c r="E289" s="975"/>
      <c r="F289" s="975"/>
      <c r="G289" s="975"/>
      <c r="H289" s="960"/>
      <c r="I289" s="961"/>
      <c r="J289" s="988"/>
    </row>
    <row r="290" spans="1:10" s="8" customFormat="1" x14ac:dyDescent="0.2">
      <c r="A290" s="638"/>
      <c r="B290" s="649"/>
      <c r="C290" s="10"/>
      <c r="D290" s="20"/>
      <c r="E290" s="975"/>
      <c r="F290" s="975"/>
      <c r="G290" s="975"/>
      <c r="H290" s="960"/>
      <c r="I290" s="961"/>
      <c r="J290" s="988"/>
    </row>
    <row r="291" spans="1:10" s="8" customFormat="1" ht="28.5" x14ac:dyDescent="0.2">
      <c r="A291" s="638"/>
      <c r="B291" s="668" t="s">
        <v>1444</v>
      </c>
      <c r="C291" s="669"/>
      <c r="D291" s="652"/>
      <c r="E291" s="975"/>
      <c r="F291" s="975"/>
      <c r="G291" s="975"/>
      <c r="H291" s="960"/>
      <c r="I291" s="961"/>
      <c r="J291" s="988"/>
    </row>
    <row r="292" spans="1:10" s="8" customFormat="1" x14ac:dyDescent="0.2">
      <c r="A292" s="638"/>
      <c r="B292" s="670"/>
      <c r="C292" s="669"/>
      <c r="D292" s="652"/>
      <c r="E292" s="975"/>
      <c r="F292" s="975"/>
      <c r="G292" s="975"/>
      <c r="H292" s="960"/>
      <c r="I292" s="961"/>
      <c r="J292" s="988"/>
    </row>
    <row r="293" spans="1:10" s="201" customFormat="1" ht="42.75" x14ac:dyDescent="0.2">
      <c r="A293" s="671" t="s">
        <v>11</v>
      </c>
      <c r="B293" s="670" t="s">
        <v>1445</v>
      </c>
      <c r="C293" s="705">
        <v>2</v>
      </c>
      <c r="D293" s="709" t="s">
        <v>46</v>
      </c>
      <c r="E293" s="960">
        <v>7953.13</v>
      </c>
      <c r="F293" s="975">
        <v>568.08000000000004</v>
      </c>
      <c r="G293" s="975">
        <v>1704.24</v>
      </c>
      <c r="H293" s="960">
        <v>1136.1600000000001</v>
      </c>
      <c r="I293" s="961">
        <f>E293+F293+G293+H293</f>
        <v>11361.61</v>
      </c>
      <c r="J293" s="962">
        <f>I293*C293</f>
        <v>22723.22</v>
      </c>
    </row>
    <row r="294" spans="1:10" s="8" customFormat="1" x14ac:dyDescent="0.2">
      <c r="A294" s="638"/>
      <c r="B294" s="670"/>
      <c r="C294" s="669"/>
      <c r="D294" s="652"/>
      <c r="E294" s="975"/>
      <c r="F294" s="975"/>
      <c r="G294" s="975"/>
      <c r="H294" s="960"/>
      <c r="I294" s="961"/>
      <c r="J294" s="988"/>
    </row>
    <row r="295" spans="1:10" s="8" customFormat="1" x14ac:dyDescent="0.2">
      <c r="A295" s="638"/>
      <c r="B295" s="649"/>
      <c r="C295" s="10"/>
      <c r="D295" s="20"/>
      <c r="E295" s="975"/>
      <c r="F295" s="975"/>
      <c r="G295" s="975"/>
      <c r="H295" s="960"/>
      <c r="I295" s="961"/>
      <c r="J295" s="988"/>
    </row>
    <row r="296" spans="1:10" s="8" customFormat="1" x14ac:dyDescent="0.2">
      <c r="A296" s="638"/>
      <c r="B296" s="649"/>
      <c r="C296" s="10"/>
      <c r="D296" s="20"/>
      <c r="E296" s="975"/>
      <c r="F296" s="975"/>
      <c r="G296" s="975"/>
      <c r="H296" s="960"/>
      <c r="I296" s="961"/>
      <c r="J296" s="988"/>
    </row>
    <row r="297" spans="1:10" s="8" customFormat="1" x14ac:dyDescent="0.2">
      <c r="A297" s="638"/>
      <c r="B297" s="649"/>
      <c r="C297" s="10"/>
      <c r="D297" s="20"/>
      <c r="E297" s="975"/>
      <c r="F297" s="975"/>
      <c r="G297" s="975"/>
      <c r="H297" s="960"/>
      <c r="I297" s="961"/>
      <c r="J297" s="988"/>
    </row>
    <row r="298" spans="1:10" s="8" customFormat="1" x14ac:dyDescent="0.2">
      <c r="A298" s="638"/>
      <c r="B298" s="649"/>
      <c r="C298" s="10"/>
      <c r="D298" s="20"/>
      <c r="E298" s="975"/>
      <c r="F298" s="975"/>
      <c r="G298" s="975"/>
      <c r="H298" s="960"/>
      <c r="I298" s="961"/>
      <c r="J298" s="988"/>
    </row>
    <row r="299" spans="1:10" s="8" customFormat="1" x14ac:dyDescent="0.2">
      <c r="A299" s="638"/>
      <c r="B299" s="649"/>
      <c r="C299" s="10"/>
      <c r="D299" s="20"/>
      <c r="E299" s="975"/>
      <c r="F299" s="975"/>
      <c r="G299" s="975"/>
      <c r="H299" s="960"/>
      <c r="I299" s="961"/>
      <c r="J299" s="988"/>
    </row>
    <row r="300" spans="1:10" s="8" customFormat="1" x14ac:dyDescent="0.2">
      <c r="A300" s="638"/>
      <c r="B300" s="649"/>
      <c r="C300" s="10"/>
      <c r="D300" s="20"/>
      <c r="E300" s="975"/>
      <c r="F300" s="975"/>
      <c r="G300" s="975"/>
      <c r="H300" s="960"/>
      <c r="I300" s="961"/>
      <c r="J300" s="988"/>
    </row>
    <row r="301" spans="1:10" s="8" customFormat="1" x14ac:dyDescent="0.2">
      <c r="A301" s="638"/>
      <c r="B301" s="649"/>
      <c r="C301" s="10"/>
      <c r="D301" s="20"/>
      <c r="E301" s="975"/>
      <c r="F301" s="975"/>
      <c r="G301" s="975"/>
      <c r="H301" s="960"/>
      <c r="I301" s="961"/>
      <c r="J301" s="988"/>
    </row>
    <row r="302" spans="1:10" s="8" customFormat="1" x14ac:dyDescent="0.2">
      <c r="A302" s="638"/>
      <c r="B302" s="649"/>
      <c r="C302" s="10"/>
      <c r="D302" s="20"/>
      <c r="E302" s="975"/>
      <c r="F302" s="975"/>
      <c r="G302" s="975"/>
      <c r="H302" s="960"/>
      <c r="I302" s="961"/>
      <c r="J302" s="988"/>
    </row>
    <row r="303" spans="1:10" s="8" customFormat="1" x14ac:dyDescent="0.2">
      <c r="A303" s="638"/>
      <c r="B303" s="649"/>
      <c r="C303" s="10"/>
      <c r="D303" s="20"/>
      <c r="E303" s="975"/>
      <c r="F303" s="975"/>
      <c r="G303" s="975"/>
      <c r="H303" s="960"/>
      <c r="I303" s="961"/>
      <c r="J303" s="988"/>
    </row>
    <row r="304" spans="1:10" s="8" customFormat="1" x14ac:dyDescent="0.2">
      <c r="A304" s="638"/>
      <c r="B304" s="649"/>
      <c r="C304" s="10"/>
      <c r="D304" s="20"/>
      <c r="E304" s="975"/>
      <c r="F304" s="975"/>
      <c r="G304" s="975"/>
      <c r="H304" s="960"/>
      <c r="I304" s="961"/>
      <c r="J304" s="988"/>
    </row>
    <row r="305" spans="1:10" s="8" customFormat="1" x14ac:dyDescent="0.2">
      <c r="A305" s="638"/>
      <c r="B305" s="649"/>
      <c r="C305" s="10"/>
      <c r="D305" s="20"/>
      <c r="E305" s="975"/>
      <c r="F305" s="975"/>
      <c r="G305" s="975"/>
      <c r="H305" s="960"/>
      <c r="I305" s="961"/>
      <c r="J305" s="988"/>
    </row>
    <row r="306" spans="1:10" s="8" customFormat="1" x14ac:dyDescent="0.2">
      <c r="A306" s="638"/>
      <c r="B306" s="649"/>
      <c r="C306" s="10"/>
      <c r="D306" s="20"/>
      <c r="E306" s="975"/>
      <c r="F306" s="975"/>
      <c r="G306" s="975"/>
      <c r="H306" s="960"/>
      <c r="I306" s="961"/>
      <c r="J306" s="988"/>
    </row>
    <row r="307" spans="1:10" s="8" customFormat="1" x14ac:dyDescent="0.2">
      <c r="A307" s="638"/>
      <c r="B307" s="649"/>
      <c r="C307" s="10"/>
      <c r="D307" s="20"/>
      <c r="E307" s="975"/>
      <c r="F307" s="975"/>
      <c r="G307" s="975"/>
      <c r="H307" s="960"/>
      <c r="I307" s="961"/>
      <c r="J307" s="988"/>
    </row>
    <row r="308" spans="1:10" s="8" customFormat="1" x14ac:dyDescent="0.2">
      <c r="A308" s="638"/>
      <c r="B308" s="649"/>
      <c r="C308" s="10"/>
      <c r="D308" s="20"/>
      <c r="E308" s="975"/>
      <c r="F308" s="975"/>
      <c r="G308" s="975"/>
      <c r="H308" s="960"/>
      <c r="I308" s="961"/>
      <c r="J308" s="988"/>
    </row>
    <row r="309" spans="1:10" s="8" customFormat="1" x14ac:dyDescent="0.2">
      <c r="A309" s="638"/>
      <c r="B309" s="649"/>
      <c r="C309" s="10"/>
      <c r="D309" s="20"/>
      <c r="E309" s="975"/>
      <c r="F309" s="975"/>
      <c r="G309" s="975"/>
      <c r="H309" s="960"/>
      <c r="I309" s="961"/>
      <c r="J309" s="988"/>
    </row>
    <row r="310" spans="1:10" s="8" customFormat="1" x14ac:dyDescent="0.2">
      <c r="A310" s="638"/>
      <c r="B310" s="649"/>
      <c r="C310" s="10"/>
      <c r="D310" s="20"/>
      <c r="E310" s="975"/>
      <c r="F310" s="975"/>
      <c r="G310" s="975"/>
      <c r="H310" s="960"/>
      <c r="I310" s="961"/>
      <c r="J310" s="988"/>
    </row>
    <row r="311" spans="1:10" s="8" customFormat="1" x14ac:dyDescent="0.2">
      <c r="A311" s="638"/>
      <c r="B311" s="649"/>
      <c r="C311" s="10"/>
      <c r="D311" s="20"/>
      <c r="E311" s="975"/>
      <c r="F311" s="975"/>
      <c r="G311" s="975"/>
      <c r="H311" s="960"/>
      <c r="I311" s="961"/>
      <c r="J311" s="988"/>
    </row>
    <row r="312" spans="1:10" s="8" customFormat="1" x14ac:dyDescent="0.2">
      <c r="A312" s="638"/>
      <c r="B312" s="649"/>
      <c r="C312" s="10"/>
      <c r="D312" s="20"/>
      <c r="E312" s="975"/>
      <c r="F312" s="975"/>
      <c r="G312" s="975"/>
      <c r="H312" s="960"/>
      <c r="I312" s="961"/>
      <c r="J312" s="988"/>
    </row>
    <row r="313" spans="1:10" s="8" customFormat="1" x14ac:dyDescent="0.2">
      <c r="A313" s="638"/>
      <c r="B313" s="649"/>
      <c r="C313" s="10"/>
      <c r="D313" s="20"/>
      <c r="E313" s="975"/>
      <c r="F313" s="975"/>
      <c r="G313" s="975"/>
      <c r="H313" s="960"/>
      <c r="I313" s="961"/>
      <c r="J313" s="988"/>
    </row>
    <row r="314" spans="1:10" s="8" customFormat="1" x14ac:dyDescent="0.2">
      <c r="A314" s="638"/>
      <c r="B314" s="649"/>
      <c r="C314" s="10"/>
      <c r="D314" s="20"/>
      <c r="E314" s="975"/>
      <c r="F314" s="975"/>
      <c r="G314" s="975"/>
      <c r="H314" s="960"/>
      <c r="I314" s="961"/>
      <c r="J314" s="988"/>
    </row>
    <row r="315" spans="1:10" s="8" customFormat="1" x14ac:dyDescent="0.2">
      <c r="A315" s="638"/>
      <c r="B315" s="649"/>
      <c r="C315" s="10"/>
      <c r="D315" s="20"/>
      <c r="E315" s="975"/>
      <c r="F315" s="975"/>
      <c r="G315" s="975"/>
      <c r="H315" s="960"/>
      <c r="I315" s="961"/>
      <c r="J315" s="988"/>
    </row>
    <row r="316" spans="1:10" s="8" customFormat="1" x14ac:dyDescent="0.2">
      <c r="A316" s="638"/>
      <c r="B316" s="649"/>
      <c r="C316" s="10"/>
      <c r="D316" s="20"/>
      <c r="E316" s="975"/>
      <c r="F316" s="975"/>
      <c r="G316" s="975"/>
      <c r="H316" s="960"/>
      <c r="I316" s="961"/>
      <c r="J316" s="988"/>
    </row>
    <row r="317" spans="1:10" s="8" customFormat="1" x14ac:dyDescent="0.2">
      <c r="A317" s="638"/>
      <c r="B317" s="649"/>
      <c r="C317" s="10"/>
      <c r="D317" s="20"/>
      <c r="E317" s="975"/>
      <c r="F317" s="975"/>
      <c r="G317" s="975"/>
      <c r="H317" s="960"/>
      <c r="I317" s="961"/>
      <c r="J317" s="988"/>
    </row>
    <row r="318" spans="1:10" s="8" customFormat="1" x14ac:dyDescent="0.2">
      <c r="A318" s="638"/>
      <c r="B318" s="649"/>
      <c r="C318" s="10"/>
      <c r="D318" s="20"/>
      <c r="E318" s="975"/>
      <c r="F318" s="975"/>
      <c r="G318" s="975"/>
      <c r="H318" s="960"/>
      <c r="I318" s="961"/>
      <c r="J318" s="988"/>
    </row>
    <row r="319" spans="1:10" s="8" customFormat="1" x14ac:dyDescent="0.2">
      <c r="A319" s="638"/>
      <c r="B319" s="649"/>
      <c r="C319" s="10"/>
      <c r="D319" s="20"/>
      <c r="E319" s="975"/>
      <c r="F319" s="975"/>
      <c r="G319" s="975"/>
      <c r="H319" s="960"/>
      <c r="I319" s="961"/>
      <c r="J319" s="988"/>
    </row>
    <row r="320" spans="1:10" s="8" customFormat="1" x14ac:dyDescent="0.2">
      <c r="A320" s="638"/>
      <c r="B320" s="649"/>
      <c r="C320" s="10"/>
      <c r="D320" s="20"/>
      <c r="E320" s="975"/>
      <c r="F320" s="975"/>
      <c r="G320" s="975"/>
      <c r="H320" s="960"/>
      <c r="I320" s="961"/>
      <c r="J320" s="988"/>
    </row>
    <row r="321" spans="1:10" s="8" customFormat="1" x14ac:dyDescent="0.2">
      <c r="A321" s="638"/>
      <c r="B321" s="649"/>
      <c r="C321" s="10"/>
      <c r="D321" s="20"/>
      <c r="E321" s="975"/>
      <c r="F321" s="975"/>
      <c r="G321" s="975"/>
      <c r="H321" s="960"/>
      <c r="I321" s="961"/>
      <c r="J321" s="988"/>
    </row>
    <row r="322" spans="1:10" s="8" customFormat="1" x14ac:dyDescent="0.2">
      <c r="A322" s="638"/>
      <c r="B322" s="649"/>
      <c r="C322" s="10"/>
      <c r="D322" s="20"/>
      <c r="E322" s="975"/>
      <c r="F322" s="975"/>
      <c r="G322" s="975"/>
      <c r="H322" s="960"/>
      <c r="I322" s="961"/>
      <c r="J322" s="988"/>
    </row>
    <row r="323" spans="1:10" s="8" customFormat="1" ht="18" customHeight="1" x14ac:dyDescent="0.2">
      <c r="A323" s="638"/>
      <c r="B323" s="649"/>
      <c r="C323" s="10"/>
      <c r="D323" s="20"/>
      <c r="E323" s="975"/>
      <c r="F323" s="975"/>
      <c r="G323" s="975"/>
      <c r="H323" s="960"/>
      <c r="I323" s="961"/>
      <c r="J323" s="988"/>
    </row>
    <row r="324" spans="1:10" s="637" customFormat="1" ht="15.75" thickBot="1" x14ac:dyDescent="0.25">
      <c r="A324" s="646"/>
      <c r="B324" s="647" t="s">
        <v>31</v>
      </c>
      <c r="C324" s="648"/>
      <c r="D324" s="648"/>
      <c r="E324" s="967"/>
      <c r="F324" s="967"/>
      <c r="G324" s="967"/>
      <c r="H324" s="966"/>
      <c r="I324" s="968"/>
      <c r="J324" s="987">
        <f>SUM(J290:J318)</f>
        <v>22723.22</v>
      </c>
    </row>
    <row r="325" spans="1:10" s="8" customFormat="1" ht="15" thickTop="1" x14ac:dyDescent="0.2">
      <c r="A325" s="638"/>
      <c r="B325" s="649"/>
      <c r="C325" s="10"/>
      <c r="D325" s="20"/>
      <c r="E325" s="975"/>
      <c r="F325" s="975"/>
      <c r="G325" s="975"/>
      <c r="H325" s="960"/>
      <c r="I325" s="961"/>
      <c r="J325" s="988"/>
    </row>
    <row r="326" spans="1:10" s="8" customFormat="1" ht="15" x14ac:dyDescent="0.2">
      <c r="A326" s="638"/>
      <c r="B326" s="639" t="s">
        <v>528</v>
      </c>
      <c r="C326" s="10"/>
      <c r="D326" s="20"/>
      <c r="E326" s="975"/>
      <c r="F326" s="975"/>
      <c r="G326" s="975"/>
      <c r="H326" s="960"/>
      <c r="I326" s="961"/>
      <c r="J326" s="983"/>
    </row>
    <row r="327" spans="1:10" s="8" customFormat="1" x14ac:dyDescent="0.2">
      <c r="A327" s="638"/>
      <c r="B327" s="649"/>
      <c r="C327" s="10"/>
      <c r="D327" s="20"/>
      <c r="E327" s="975"/>
      <c r="F327" s="975"/>
      <c r="G327" s="975"/>
      <c r="H327" s="960"/>
      <c r="I327" s="961"/>
      <c r="J327" s="983"/>
    </row>
    <row r="328" spans="1:10" s="8" customFormat="1" ht="71.25" x14ac:dyDescent="0.2">
      <c r="A328" s="638"/>
      <c r="B328" s="640" t="s">
        <v>1446</v>
      </c>
      <c r="C328" s="10"/>
      <c r="D328" s="20"/>
      <c r="E328" s="975"/>
      <c r="F328" s="975"/>
      <c r="G328" s="975"/>
      <c r="H328" s="960"/>
      <c r="I328" s="961"/>
      <c r="J328" s="983"/>
    </row>
    <row r="329" spans="1:10" s="8" customFormat="1" x14ac:dyDescent="0.2">
      <c r="A329" s="638"/>
      <c r="B329" s="649"/>
      <c r="C329" s="10"/>
      <c r="D329" s="20"/>
      <c r="E329" s="975"/>
      <c r="F329" s="975"/>
      <c r="G329" s="975"/>
      <c r="H329" s="960"/>
      <c r="I329" s="961"/>
      <c r="J329" s="983"/>
    </row>
    <row r="330" spans="1:10" s="8" customFormat="1" ht="18" customHeight="1" x14ac:dyDescent="0.2">
      <c r="A330" s="671" t="s">
        <v>11</v>
      </c>
      <c r="B330" s="704" t="s">
        <v>1447</v>
      </c>
      <c r="C330" s="9">
        <v>3301</v>
      </c>
      <c r="D330" s="474" t="s">
        <v>30</v>
      </c>
      <c r="E330" s="960">
        <v>7.53</v>
      </c>
      <c r="F330" s="975">
        <v>0.54</v>
      </c>
      <c r="G330" s="975">
        <v>1.61</v>
      </c>
      <c r="H330" s="960">
        <v>1.08</v>
      </c>
      <c r="I330" s="961">
        <f>E330+F330+G330+H330</f>
        <v>10.76</v>
      </c>
      <c r="J330" s="962">
        <f>I330*C330</f>
        <v>35518.76</v>
      </c>
    </row>
    <row r="331" spans="1:10" s="8" customFormat="1" x14ac:dyDescent="0.2">
      <c r="A331" s="671"/>
      <c r="B331" s="643"/>
      <c r="C331" s="102"/>
      <c r="D331" s="103"/>
      <c r="E331" s="975"/>
      <c r="F331" s="975"/>
      <c r="G331" s="975"/>
      <c r="H331" s="960"/>
      <c r="I331" s="961"/>
      <c r="J331" s="983"/>
    </row>
    <row r="332" spans="1:10" s="8" customFormat="1" ht="28.5" x14ac:dyDescent="0.2">
      <c r="A332" s="671" t="s">
        <v>12</v>
      </c>
      <c r="B332" s="643" t="s">
        <v>1448</v>
      </c>
      <c r="C332" s="102">
        <v>3400</v>
      </c>
      <c r="D332" s="103" t="s">
        <v>30</v>
      </c>
      <c r="E332" s="960">
        <v>7.53</v>
      </c>
      <c r="F332" s="975">
        <v>0.54</v>
      </c>
      <c r="G332" s="975">
        <v>1.61</v>
      </c>
      <c r="H332" s="960">
        <v>1.08</v>
      </c>
      <c r="I332" s="961">
        <f>E332+F332+G332+H332</f>
        <v>10.76</v>
      </c>
      <c r="J332" s="962">
        <f>I332*C332</f>
        <v>36584</v>
      </c>
    </row>
    <row r="333" spans="1:10" s="8" customFormat="1" x14ac:dyDescent="0.2">
      <c r="A333" s="671"/>
      <c r="B333" s="643"/>
      <c r="C333" s="102"/>
      <c r="D333" s="103"/>
      <c r="E333" s="975"/>
      <c r="F333" s="975"/>
      <c r="G333" s="975"/>
      <c r="H333" s="960"/>
      <c r="I333" s="961"/>
      <c r="J333" s="983"/>
    </row>
    <row r="334" spans="1:10" s="8" customFormat="1" x14ac:dyDescent="0.2">
      <c r="A334" s="671" t="s">
        <v>13</v>
      </c>
      <c r="B334" s="643" t="s">
        <v>1449</v>
      </c>
      <c r="C334" s="102">
        <v>7290</v>
      </c>
      <c r="D334" s="103" t="s">
        <v>30</v>
      </c>
      <c r="E334" s="960">
        <v>7.53</v>
      </c>
      <c r="F334" s="975">
        <v>0.54</v>
      </c>
      <c r="G334" s="975">
        <v>1.61</v>
      </c>
      <c r="H334" s="960">
        <v>1.08</v>
      </c>
      <c r="I334" s="961">
        <f>E334+F334+G334+H334</f>
        <v>10.76</v>
      </c>
      <c r="J334" s="962">
        <f>I334*C334</f>
        <v>78440.399999999994</v>
      </c>
    </row>
    <row r="335" spans="1:10" s="8" customFormat="1" x14ac:dyDescent="0.2">
      <c r="A335" s="671"/>
      <c r="B335" s="643"/>
      <c r="C335" s="102"/>
      <c r="D335" s="103"/>
      <c r="E335" s="975"/>
      <c r="F335" s="975"/>
      <c r="G335" s="975"/>
      <c r="H335" s="960"/>
      <c r="I335" s="961"/>
      <c r="J335" s="983"/>
    </row>
    <row r="336" spans="1:10" s="8" customFormat="1" ht="28.5" x14ac:dyDescent="0.2">
      <c r="A336" s="671" t="s">
        <v>14</v>
      </c>
      <c r="B336" s="643" t="s">
        <v>1451</v>
      </c>
      <c r="C336" s="102">
        <v>6319</v>
      </c>
      <c r="D336" s="103" t="s">
        <v>30</v>
      </c>
      <c r="E336" s="960">
        <v>7.53</v>
      </c>
      <c r="F336" s="975">
        <v>0.54</v>
      </c>
      <c r="G336" s="975">
        <v>1.61</v>
      </c>
      <c r="H336" s="960">
        <v>1.08</v>
      </c>
      <c r="I336" s="961">
        <f>E336+F336+G336+H336</f>
        <v>10.76</v>
      </c>
      <c r="J336" s="962">
        <f>I336*C336</f>
        <v>67992.44</v>
      </c>
    </row>
    <row r="337" spans="1:10" s="8" customFormat="1" x14ac:dyDescent="0.2">
      <c r="A337" s="671"/>
      <c r="B337" s="643"/>
      <c r="C337" s="102"/>
      <c r="D337" s="103"/>
      <c r="E337" s="975"/>
      <c r="F337" s="975"/>
      <c r="G337" s="975"/>
      <c r="H337" s="960"/>
      <c r="I337" s="961"/>
      <c r="J337" s="983"/>
    </row>
    <row r="338" spans="1:10" s="8" customFormat="1" ht="14.25" customHeight="1" x14ac:dyDescent="0.2">
      <c r="A338" s="671" t="s">
        <v>15</v>
      </c>
      <c r="B338" s="704" t="s">
        <v>1450</v>
      </c>
      <c r="C338" s="102">
        <v>4086</v>
      </c>
      <c r="D338" s="103" t="s">
        <v>30</v>
      </c>
      <c r="E338" s="960">
        <v>7.53</v>
      </c>
      <c r="F338" s="975">
        <v>0.54</v>
      </c>
      <c r="G338" s="975">
        <v>1.61</v>
      </c>
      <c r="H338" s="960">
        <v>1.08</v>
      </c>
      <c r="I338" s="961">
        <f>E338+F338+G338+H338</f>
        <v>10.76</v>
      </c>
      <c r="J338" s="962">
        <f>I338*C338</f>
        <v>43965.36</v>
      </c>
    </row>
    <row r="339" spans="1:10" s="8" customFormat="1" x14ac:dyDescent="0.2">
      <c r="A339" s="638"/>
      <c r="B339" s="643"/>
      <c r="C339" s="10"/>
      <c r="D339" s="20"/>
      <c r="E339" s="975"/>
      <c r="F339" s="975"/>
      <c r="G339" s="975"/>
      <c r="H339" s="960"/>
      <c r="I339" s="961"/>
      <c r="J339" s="983"/>
    </row>
    <row r="340" spans="1:10" s="8" customFormat="1" x14ac:dyDescent="0.2">
      <c r="A340" s="638"/>
      <c r="B340" s="643"/>
      <c r="C340" s="10"/>
      <c r="D340" s="20"/>
      <c r="E340" s="975"/>
      <c r="F340" s="975"/>
      <c r="G340" s="975"/>
      <c r="H340" s="960"/>
      <c r="I340" s="961"/>
      <c r="J340" s="983"/>
    </row>
    <row r="341" spans="1:10" s="8" customFormat="1" x14ac:dyDescent="0.2">
      <c r="A341" s="638"/>
      <c r="B341" s="643"/>
      <c r="C341" s="10"/>
      <c r="D341" s="20"/>
      <c r="E341" s="975"/>
      <c r="F341" s="975"/>
      <c r="G341" s="975"/>
      <c r="H341" s="960"/>
      <c r="I341" s="961"/>
      <c r="J341" s="983"/>
    </row>
    <row r="342" spans="1:10" s="8" customFormat="1" x14ac:dyDescent="0.2">
      <c r="A342" s="638"/>
      <c r="B342" s="643"/>
      <c r="C342" s="10"/>
      <c r="D342" s="20"/>
      <c r="E342" s="975"/>
      <c r="F342" s="975"/>
      <c r="G342" s="975"/>
      <c r="H342" s="960"/>
      <c r="I342" s="961"/>
      <c r="J342" s="983"/>
    </row>
    <row r="343" spans="1:10" s="8" customFormat="1" x14ac:dyDescent="0.2">
      <c r="A343" s="638"/>
      <c r="B343" s="643"/>
      <c r="C343" s="10"/>
      <c r="D343" s="20"/>
      <c r="E343" s="975"/>
      <c r="F343" s="975"/>
      <c r="G343" s="975"/>
      <c r="H343" s="960"/>
      <c r="I343" s="961"/>
      <c r="J343" s="983"/>
    </row>
    <row r="344" spans="1:10" s="8" customFormat="1" x14ac:dyDescent="0.2">
      <c r="A344" s="638"/>
      <c r="B344" s="643"/>
      <c r="C344" s="10"/>
      <c r="D344" s="20"/>
      <c r="E344" s="975"/>
      <c r="F344" s="975"/>
      <c r="G344" s="975"/>
      <c r="H344" s="960"/>
      <c r="I344" s="961"/>
      <c r="J344" s="983"/>
    </row>
    <row r="345" spans="1:10" s="8" customFormat="1" x14ac:dyDescent="0.2">
      <c r="A345" s="638"/>
      <c r="B345" s="643"/>
      <c r="C345" s="10"/>
      <c r="D345" s="20"/>
      <c r="E345" s="975"/>
      <c r="F345" s="975"/>
      <c r="G345" s="975"/>
      <c r="H345" s="960"/>
      <c r="I345" s="961"/>
      <c r="J345" s="983"/>
    </row>
    <row r="346" spans="1:10" s="8" customFormat="1" x14ac:dyDescent="0.2">
      <c r="A346" s="638"/>
      <c r="B346" s="643"/>
      <c r="C346" s="10"/>
      <c r="D346" s="20"/>
      <c r="E346" s="975"/>
      <c r="F346" s="975"/>
      <c r="G346" s="975"/>
      <c r="H346" s="960"/>
      <c r="I346" s="961"/>
      <c r="J346" s="983"/>
    </row>
    <row r="347" spans="1:10" s="8" customFormat="1" x14ac:dyDescent="0.2">
      <c r="A347" s="638"/>
      <c r="B347" s="643"/>
      <c r="C347" s="10"/>
      <c r="D347" s="20"/>
      <c r="E347" s="975"/>
      <c r="F347" s="975"/>
      <c r="G347" s="975"/>
      <c r="H347" s="960"/>
      <c r="I347" s="961"/>
      <c r="J347" s="983"/>
    </row>
    <row r="348" spans="1:10" s="8" customFormat="1" x14ac:dyDescent="0.2">
      <c r="A348" s="638"/>
      <c r="B348" s="643"/>
      <c r="C348" s="10"/>
      <c r="D348" s="20"/>
      <c r="E348" s="975"/>
      <c r="F348" s="975"/>
      <c r="G348" s="975"/>
      <c r="H348" s="960"/>
      <c r="I348" s="961"/>
      <c r="J348" s="983"/>
    </row>
    <row r="349" spans="1:10" s="8" customFormat="1" x14ac:dyDescent="0.2">
      <c r="A349" s="638"/>
      <c r="B349" s="643"/>
      <c r="C349" s="10"/>
      <c r="D349" s="20"/>
      <c r="E349" s="975"/>
      <c r="F349" s="975"/>
      <c r="G349" s="975"/>
      <c r="H349" s="960"/>
      <c r="I349" s="961"/>
      <c r="J349" s="983"/>
    </row>
    <row r="350" spans="1:10" s="8" customFormat="1" x14ac:dyDescent="0.2">
      <c r="A350" s="638"/>
      <c r="B350" s="643"/>
      <c r="C350" s="10"/>
      <c r="D350" s="20"/>
      <c r="E350" s="975"/>
      <c r="F350" s="975"/>
      <c r="G350" s="975"/>
      <c r="H350" s="960"/>
      <c r="I350" s="961"/>
      <c r="J350" s="983"/>
    </row>
    <row r="351" spans="1:10" s="8" customFormat="1" x14ac:dyDescent="0.2">
      <c r="A351" s="638"/>
      <c r="B351" s="643"/>
      <c r="C351" s="10"/>
      <c r="D351" s="20"/>
      <c r="E351" s="975"/>
      <c r="F351" s="975"/>
      <c r="G351" s="975"/>
      <c r="H351" s="960"/>
      <c r="I351" s="961"/>
      <c r="J351" s="983"/>
    </row>
    <row r="352" spans="1:10" s="8" customFormat="1" x14ac:dyDescent="0.2">
      <c r="A352" s="638"/>
      <c r="B352" s="643"/>
      <c r="C352" s="10"/>
      <c r="D352" s="20"/>
      <c r="E352" s="975"/>
      <c r="F352" s="975"/>
      <c r="G352" s="975"/>
      <c r="H352" s="960"/>
      <c r="I352" s="961"/>
      <c r="J352" s="983"/>
    </row>
    <row r="353" spans="1:10" s="8" customFormat="1" x14ac:dyDescent="0.2">
      <c r="A353" s="638"/>
      <c r="B353" s="643"/>
      <c r="C353" s="10"/>
      <c r="D353" s="20"/>
      <c r="E353" s="975"/>
      <c r="F353" s="975"/>
      <c r="G353" s="975"/>
      <c r="H353" s="960"/>
      <c r="I353" s="961"/>
      <c r="J353" s="983"/>
    </row>
    <row r="354" spans="1:10" s="8" customFormat="1" x14ac:dyDescent="0.2">
      <c r="A354" s="638"/>
      <c r="B354" s="643"/>
      <c r="C354" s="10"/>
      <c r="D354" s="20"/>
      <c r="E354" s="975"/>
      <c r="F354" s="975"/>
      <c r="G354" s="975"/>
      <c r="H354" s="960"/>
      <c r="I354" s="961"/>
      <c r="J354" s="983"/>
    </row>
    <row r="355" spans="1:10" s="8" customFormat="1" x14ac:dyDescent="0.2">
      <c r="A355" s="638"/>
      <c r="B355" s="643"/>
      <c r="C355" s="10"/>
      <c r="D355" s="20"/>
      <c r="E355" s="975"/>
      <c r="F355" s="975"/>
      <c r="G355" s="975"/>
      <c r="H355" s="960"/>
      <c r="I355" s="961"/>
      <c r="J355" s="983"/>
    </row>
    <row r="356" spans="1:10" s="8" customFormat="1" x14ac:dyDescent="0.2">
      <c r="A356" s="638"/>
      <c r="B356" s="643"/>
      <c r="C356" s="10"/>
      <c r="D356" s="20"/>
      <c r="E356" s="975"/>
      <c r="F356" s="975"/>
      <c r="G356" s="975"/>
      <c r="H356" s="960"/>
      <c r="I356" s="961"/>
      <c r="J356" s="983"/>
    </row>
    <row r="357" spans="1:10" s="8" customFormat="1" ht="13.5" customHeight="1" x14ac:dyDescent="0.2">
      <c r="A357" s="638"/>
      <c r="B357" s="649"/>
      <c r="C357" s="10"/>
      <c r="D357" s="20"/>
      <c r="E357" s="975"/>
      <c r="F357" s="975"/>
      <c r="G357" s="975"/>
      <c r="H357" s="960"/>
      <c r="I357" s="961"/>
      <c r="J357" s="983"/>
    </row>
    <row r="358" spans="1:10" s="637" customFormat="1" ht="15.75" thickBot="1" x14ac:dyDescent="0.25">
      <c r="A358" s="646"/>
      <c r="B358" s="647" t="s">
        <v>31</v>
      </c>
      <c r="C358" s="648"/>
      <c r="D358" s="648"/>
      <c r="E358" s="967"/>
      <c r="F358" s="967"/>
      <c r="G358" s="967"/>
      <c r="H358" s="966"/>
      <c r="I358" s="968"/>
      <c r="J358" s="987">
        <f>SUM(J328:J355)</f>
        <v>262500.96000000002</v>
      </c>
    </row>
    <row r="359" spans="1:10" s="8" customFormat="1" ht="15" thickTop="1" x14ac:dyDescent="0.2">
      <c r="A359" s="638"/>
      <c r="B359" s="649"/>
      <c r="C359" s="10"/>
      <c r="D359" s="20"/>
      <c r="E359" s="975"/>
      <c r="F359" s="975"/>
      <c r="G359" s="975"/>
      <c r="H359" s="960"/>
      <c r="I359" s="961"/>
      <c r="J359" s="983"/>
    </row>
    <row r="360" spans="1:10" s="8" customFormat="1" ht="15" x14ac:dyDescent="0.2">
      <c r="A360" s="638"/>
      <c r="B360" s="639" t="s">
        <v>529</v>
      </c>
      <c r="C360" s="10"/>
      <c r="D360" s="20"/>
      <c r="E360" s="975"/>
      <c r="F360" s="975"/>
      <c r="G360" s="975"/>
      <c r="H360" s="960"/>
      <c r="I360" s="961"/>
      <c r="J360" s="983"/>
    </row>
    <row r="361" spans="1:10" s="8" customFormat="1" x14ac:dyDescent="0.2">
      <c r="A361" s="638"/>
      <c r="B361" s="649"/>
      <c r="C361" s="10"/>
      <c r="D361" s="20"/>
      <c r="E361" s="975"/>
      <c r="F361" s="975"/>
      <c r="G361" s="975"/>
      <c r="H361" s="960"/>
      <c r="I361" s="961"/>
      <c r="J361" s="983"/>
    </row>
    <row r="362" spans="1:10" s="8" customFormat="1" ht="85.5" x14ac:dyDescent="0.2">
      <c r="A362" s="638"/>
      <c r="B362" s="640" t="s">
        <v>530</v>
      </c>
      <c r="C362" s="10"/>
      <c r="D362" s="20"/>
      <c r="E362" s="975"/>
      <c r="F362" s="975"/>
      <c r="G362" s="975"/>
      <c r="H362" s="960"/>
      <c r="I362" s="961"/>
      <c r="J362" s="983"/>
    </row>
    <row r="363" spans="1:10" s="8" customFormat="1" x14ac:dyDescent="0.2">
      <c r="A363" s="638"/>
      <c r="B363" s="649"/>
      <c r="C363" s="10"/>
      <c r="D363" s="20"/>
      <c r="E363" s="975"/>
      <c r="F363" s="975"/>
      <c r="G363" s="975"/>
      <c r="H363" s="960"/>
      <c r="I363" s="961"/>
      <c r="J363" s="983"/>
    </row>
    <row r="364" spans="1:10" s="201" customFormat="1" ht="28.5" x14ac:dyDescent="0.2">
      <c r="A364" s="671" t="s">
        <v>11</v>
      </c>
      <c r="B364" s="643" t="s">
        <v>1452</v>
      </c>
      <c r="C364" s="102">
        <v>11162</v>
      </c>
      <c r="D364" s="103" t="s">
        <v>30</v>
      </c>
      <c r="E364" s="960">
        <v>7.53</v>
      </c>
      <c r="F364" s="975">
        <v>0.54</v>
      </c>
      <c r="G364" s="975">
        <v>1.61</v>
      </c>
      <c r="H364" s="960">
        <v>1.08</v>
      </c>
      <c r="I364" s="961">
        <f>E364+F364+G364+H364</f>
        <v>10.76</v>
      </c>
      <c r="J364" s="962">
        <f>I364*C364</f>
        <v>120103.12</v>
      </c>
    </row>
    <row r="365" spans="1:10" s="8" customFormat="1" x14ac:dyDescent="0.2">
      <c r="A365" s="638"/>
      <c r="B365" s="643"/>
      <c r="C365" s="10"/>
      <c r="D365" s="20"/>
      <c r="E365" s="975"/>
      <c r="F365" s="975"/>
      <c r="G365" s="975"/>
      <c r="H365" s="960"/>
      <c r="I365" s="961"/>
      <c r="J365" s="983"/>
    </row>
    <row r="366" spans="1:10" s="8" customFormat="1" x14ac:dyDescent="0.2">
      <c r="A366" s="638" t="s">
        <v>12</v>
      </c>
      <c r="B366" s="643" t="s">
        <v>531</v>
      </c>
      <c r="C366" s="10">
        <v>19593</v>
      </c>
      <c r="D366" s="20" t="s">
        <v>30</v>
      </c>
      <c r="E366" s="960">
        <v>7.53</v>
      </c>
      <c r="F366" s="975">
        <v>0.54</v>
      </c>
      <c r="G366" s="975">
        <v>1.61</v>
      </c>
      <c r="H366" s="960">
        <v>1.08</v>
      </c>
      <c r="I366" s="961">
        <f>E366+F366+G366+H366</f>
        <v>10.76</v>
      </c>
      <c r="J366" s="962">
        <f>I366*C366</f>
        <v>210820.68</v>
      </c>
    </row>
    <row r="367" spans="1:10" s="8" customFormat="1" x14ac:dyDescent="0.2">
      <c r="A367" s="638"/>
      <c r="B367" s="649"/>
      <c r="C367" s="10"/>
      <c r="D367" s="20"/>
      <c r="E367" s="975"/>
      <c r="F367" s="975"/>
      <c r="G367" s="975"/>
      <c r="H367" s="960"/>
      <c r="I367" s="961"/>
      <c r="J367" s="983"/>
    </row>
    <row r="368" spans="1:10" s="8" customFormat="1" ht="15" x14ac:dyDescent="0.2">
      <c r="A368" s="638"/>
      <c r="B368" s="651" t="s">
        <v>532</v>
      </c>
      <c r="C368" s="10"/>
      <c r="D368" s="20"/>
      <c r="E368" s="975"/>
      <c r="F368" s="975"/>
      <c r="G368" s="975"/>
      <c r="H368" s="960"/>
      <c r="I368" s="961"/>
      <c r="J368" s="983"/>
    </row>
    <row r="369" spans="1:10" s="8" customFormat="1" x14ac:dyDescent="0.2">
      <c r="A369" s="638"/>
      <c r="B369" s="653"/>
      <c r="C369" s="10"/>
      <c r="D369" s="20"/>
      <c r="E369" s="975"/>
      <c r="F369" s="975"/>
      <c r="G369" s="975"/>
      <c r="H369" s="960"/>
      <c r="I369" s="961"/>
      <c r="J369" s="983"/>
    </row>
    <row r="370" spans="1:10" s="8" customFormat="1" ht="42.75" x14ac:dyDescent="0.2">
      <c r="A370" s="638"/>
      <c r="B370" s="640" t="s">
        <v>1453</v>
      </c>
      <c r="C370" s="10"/>
      <c r="D370" s="20"/>
      <c r="E370" s="975"/>
      <c r="F370" s="975"/>
      <c r="G370" s="975"/>
      <c r="H370" s="960"/>
      <c r="I370" s="961"/>
      <c r="J370" s="983"/>
    </row>
    <row r="371" spans="1:10" s="8" customFormat="1" x14ac:dyDescent="0.2">
      <c r="A371" s="638"/>
      <c r="B371" s="657"/>
      <c r="C371" s="10"/>
      <c r="D371" s="20"/>
      <c r="E371" s="975"/>
      <c r="F371" s="975"/>
      <c r="G371" s="975"/>
      <c r="H371" s="960"/>
      <c r="I371" s="961"/>
      <c r="J371" s="983"/>
    </row>
    <row r="372" spans="1:10" s="8" customFormat="1" x14ac:dyDescent="0.2">
      <c r="A372" s="638" t="s">
        <v>13</v>
      </c>
      <c r="B372" s="643" t="s">
        <v>1455</v>
      </c>
      <c r="C372" s="10">
        <v>51</v>
      </c>
      <c r="D372" s="20" t="s">
        <v>30</v>
      </c>
      <c r="E372" s="960">
        <v>55.72</v>
      </c>
      <c r="F372" s="975">
        <v>3.98</v>
      </c>
      <c r="G372" s="975">
        <v>11.94</v>
      </c>
      <c r="H372" s="960">
        <v>7.96</v>
      </c>
      <c r="I372" s="961">
        <f>E372+F372+G372+H372</f>
        <v>79.599999999999994</v>
      </c>
      <c r="J372" s="962">
        <f>I372*C372</f>
        <v>4059.6</v>
      </c>
    </row>
    <row r="373" spans="1:10" s="8" customFormat="1" x14ac:dyDescent="0.2">
      <c r="A373" s="638"/>
      <c r="B373" s="643"/>
      <c r="C373" s="10"/>
      <c r="D373" s="20"/>
      <c r="E373" s="975"/>
      <c r="F373" s="975"/>
      <c r="G373" s="975"/>
      <c r="H373" s="960"/>
      <c r="I373" s="961"/>
      <c r="J373" s="983"/>
    </row>
    <row r="374" spans="1:10" s="8" customFormat="1" ht="42.75" x14ac:dyDescent="0.2">
      <c r="A374" s="638"/>
      <c r="B374" s="640" t="s">
        <v>1454</v>
      </c>
      <c r="C374" s="10"/>
      <c r="D374" s="20"/>
      <c r="E374" s="975"/>
      <c r="F374" s="975"/>
      <c r="G374" s="975"/>
      <c r="H374" s="960"/>
      <c r="I374" s="961"/>
      <c r="J374" s="983"/>
    </row>
    <row r="375" spans="1:10" s="8" customFormat="1" x14ac:dyDescent="0.2">
      <c r="A375" s="638"/>
      <c r="B375" s="643"/>
      <c r="C375" s="10"/>
      <c r="D375" s="20"/>
      <c r="E375" s="975"/>
      <c r="F375" s="975"/>
      <c r="G375" s="975"/>
      <c r="H375" s="960"/>
      <c r="I375" s="961"/>
      <c r="J375" s="983"/>
    </row>
    <row r="376" spans="1:10" s="201" customFormat="1" ht="28.5" x14ac:dyDescent="0.2">
      <c r="A376" s="671" t="s">
        <v>14</v>
      </c>
      <c r="B376" s="645" t="s">
        <v>1456</v>
      </c>
      <c r="C376" s="102">
        <v>72</v>
      </c>
      <c r="D376" s="103" t="s">
        <v>30</v>
      </c>
      <c r="E376" s="960">
        <v>79.81</v>
      </c>
      <c r="F376" s="975">
        <v>5.7</v>
      </c>
      <c r="G376" s="975">
        <v>17.100000000000001</v>
      </c>
      <c r="H376" s="960">
        <v>11.4</v>
      </c>
      <c r="I376" s="961">
        <f>E376+F376+G376+H376</f>
        <v>114.01</v>
      </c>
      <c r="J376" s="962">
        <f>I376*C376</f>
        <v>8208.7199999999993</v>
      </c>
    </row>
    <row r="377" spans="1:10" s="8" customFormat="1" x14ac:dyDescent="0.2">
      <c r="A377" s="638"/>
      <c r="B377" s="643"/>
      <c r="C377" s="10"/>
      <c r="D377" s="20"/>
      <c r="E377" s="975"/>
      <c r="F377" s="975"/>
      <c r="G377" s="975"/>
      <c r="H377" s="960"/>
      <c r="I377" s="961"/>
      <c r="J377" s="983"/>
    </row>
    <row r="378" spans="1:10" s="8" customFormat="1" x14ac:dyDescent="0.2">
      <c r="A378" s="638"/>
      <c r="B378" s="654"/>
      <c r="C378" s="650"/>
      <c r="D378" s="652"/>
      <c r="E378" s="975"/>
      <c r="F378" s="975"/>
      <c r="G378" s="975"/>
      <c r="H378" s="960"/>
      <c r="I378" s="961"/>
      <c r="J378" s="983"/>
    </row>
    <row r="379" spans="1:10" s="8" customFormat="1" x14ac:dyDescent="0.2">
      <c r="A379" s="638"/>
      <c r="B379" s="665"/>
      <c r="C379" s="650"/>
      <c r="D379" s="652"/>
      <c r="E379" s="975"/>
      <c r="F379" s="975"/>
      <c r="G379" s="975"/>
      <c r="H379" s="960"/>
      <c r="I379" s="961"/>
      <c r="J379" s="983"/>
    </row>
    <row r="380" spans="1:10" s="8" customFormat="1" x14ac:dyDescent="0.2">
      <c r="A380" s="638"/>
      <c r="B380" s="643"/>
      <c r="C380" s="650"/>
      <c r="D380" s="652"/>
      <c r="E380" s="975"/>
      <c r="F380" s="975"/>
      <c r="G380" s="975"/>
      <c r="H380" s="960"/>
      <c r="I380" s="961"/>
      <c r="J380" s="983"/>
    </row>
    <row r="381" spans="1:10" s="8" customFormat="1" x14ac:dyDescent="0.2">
      <c r="A381" s="638"/>
      <c r="B381" s="643"/>
      <c r="C381" s="650"/>
      <c r="D381" s="652"/>
      <c r="E381" s="975"/>
      <c r="F381" s="975"/>
      <c r="G381" s="975"/>
      <c r="H381" s="960"/>
      <c r="I381" s="961"/>
      <c r="J381" s="988"/>
    </row>
    <row r="382" spans="1:10" s="8" customFormat="1" x14ac:dyDescent="0.2">
      <c r="A382" s="638"/>
      <c r="B382" s="643"/>
      <c r="C382" s="650"/>
      <c r="D382" s="652"/>
      <c r="E382" s="975"/>
      <c r="F382" s="975"/>
      <c r="G382" s="975"/>
      <c r="H382" s="960"/>
      <c r="I382" s="961"/>
      <c r="J382" s="988"/>
    </row>
    <row r="383" spans="1:10" s="8" customFormat="1" x14ac:dyDescent="0.2">
      <c r="A383" s="638"/>
      <c r="B383" s="643"/>
      <c r="C383" s="650"/>
      <c r="D383" s="652"/>
      <c r="E383" s="975"/>
      <c r="F383" s="975"/>
      <c r="G383" s="975"/>
      <c r="H383" s="960"/>
      <c r="I383" s="961"/>
      <c r="J383" s="988"/>
    </row>
    <row r="384" spans="1:10" s="8" customFormat="1" x14ac:dyDescent="0.2">
      <c r="A384" s="638"/>
      <c r="B384" s="643"/>
      <c r="C384" s="650"/>
      <c r="D384" s="652"/>
      <c r="E384" s="975"/>
      <c r="F384" s="975"/>
      <c r="G384" s="975"/>
      <c r="H384" s="960"/>
      <c r="I384" s="961"/>
      <c r="J384" s="988"/>
    </row>
    <row r="385" spans="1:10" s="8" customFormat="1" x14ac:dyDescent="0.2">
      <c r="A385" s="638"/>
      <c r="B385" s="643"/>
      <c r="C385" s="650"/>
      <c r="D385" s="652"/>
      <c r="E385" s="975"/>
      <c r="F385" s="975"/>
      <c r="G385" s="975"/>
      <c r="H385" s="960"/>
      <c r="I385" s="961"/>
      <c r="J385" s="988"/>
    </row>
    <row r="386" spans="1:10" s="8" customFormat="1" ht="15.75" customHeight="1" x14ac:dyDescent="0.2">
      <c r="A386" s="638"/>
      <c r="B386" s="643"/>
      <c r="C386" s="650"/>
      <c r="D386" s="652"/>
      <c r="E386" s="975"/>
      <c r="F386" s="975"/>
      <c r="G386" s="975"/>
      <c r="H386" s="960"/>
      <c r="I386" s="961"/>
      <c r="J386" s="988"/>
    </row>
    <row r="387" spans="1:10" s="637" customFormat="1" ht="15.75" thickBot="1" x14ac:dyDescent="0.25">
      <c r="A387" s="646"/>
      <c r="B387" s="647" t="s">
        <v>31</v>
      </c>
      <c r="C387" s="648"/>
      <c r="D387" s="648"/>
      <c r="E387" s="967"/>
      <c r="F387" s="967"/>
      <c r="G387" s="967"/>
      <c r="H387" s="966"/>
      <c r="I387" s="968"/>
      <c r="J387" s="987">
        <f>SUM(J362:J383)</f>
        <v>343192.12</v>
      </c>
    </row>
    <row r="388" spans="1:10" s="637" customFormat="1" ht="15.75" thickTop="1" x14ac:dyDescent="0.2">
      <c r="A388" s="638"/>
      <c r="B388" s="649"/>
      <c r="C388" s="10"/>
      <c r="D388" s="20"/>
      <c r="E388" s="975"/>
      <c r="F388" s="975"/>
      <c r="G388" s="975"/>
      <c r="H388" s="960"/>
      <c r="I388" s="961"/>
      <c r="J388" s="983"/>
    </row>
    <row r="389" spans="1:10" s="637" customFormat="1" ht="15" x14ac:dyDescent="0.2">
      <c r="A389" s="638"/>
      <c r="B389" s="639" t="s">
        <v>533</v>
      </c>
      <c r="C389" s="10"/>
      <c r="D389" s="20"/>
      <c r="E389" s="975"/>
      <c r="F389" s="975"/>
      <c r="G389" s="975"/>
      <c r="H389" s="960"/>
      <c r="I389" s="961"/>
      <c r="J389" s="983"/>
    </row>
    <row r="390" spans="1:10" s="637" customFormat="1" ht="15" x14ac:dyDescent="0.2">
      <c r="A390" s="638"/>
      <c r="B390" s="649"/>
      <c r="C390" s="10"/>
      <c r="D390" s="20"/>
      <c r="E390" s="975"/>
      <c r="F390" s="975"/>
      <c r="G390" s="975"/>
      <c r="H390" s="960"/>
      <c r="I390" s="961"/>
      <c r="J390" s="983"/>
    </row>
    <row r="391" spans="1:10" s="637" customFormat="1" ht="28.5" x14ac:dyDescent="0.2">
      <c r="A391" s="638"/>
      <c r="B391" s="672" t="s">
        <v>1457</v>
      </c>
      <c r="C391" s="650"/>
      <c r="D391" s="652"/>
      <c r="E391" s="975"/>
      <c r="F391" s="975"/>
      <c r="G391" s="975"/>
      <c r="H391" s="960"/>
      <c r="I391" s="961"/>
      <c r="J391" s="983"/>
    </row>
    <row r="392" spans="1:10" s="637" customFormat="1" ht="15" x14ac:dyDescent="0.2">
      <c r="A392" s="638"/>
      <c r="B392" s="673"/>
      <c r="C392" s="650"/>
      <c r="D392" s="652"/>
      <c r="E392" s="975"/>
      <c r="F392" s="975"/>
      <c r="G392" s="975"/>
      <c r="H392" s="960"/>
      <c r="I392" s="961"/>
      <c r="J392" s="983"/>
    </row>
    <row r="393" spans="1:10" s="637" customFormat="1" ht="15" x14ac:dyDescent="0.2">
      <c r="A393" s="638" t="s">
        <v>11</v>
      </c>
      <c r="B393" s="673" t="s">
        <v>534</v>
      </c>
      <c r="C393" s="650">
        <v>9</v>
      </c>
      <c r="D393" s="652" t="s">
        <v>46</v>
      </c>
      <c r="E393" s="960">
        <v>68.430000000000007</v>
      </c>
      <c r="F393" s="975">
        <v>4.8899999999999997</v>
      </c>
      <c r="G393" s="975">
        <v>14.66</v>
      </c>
      <c r="H393" s="960">
        <v>9.7799999999999994</v>
      </c>
      <c r="I393" s="961">
        <f>E393+F393+G393+H393</f>
        <v>97.76</v>
      </c>
      <c r="J393" s="962">
        <f>I393*C393</f>
        <v>879.84</v>
      </c>
    </row>
    <row r="394" spans="1:10" s="637" customFormat="1" ht="15" x14ac:dyDescent="0.2">
      <c r="A394" s="638"/>
      <c r="B394" s="673"/>
      <c r="C394" s="650"/>
      <c r="D394" s="652"/>
      <c r="E394" s="975"/>
      <c r="F394" s="975"/>
      <c r="G394" s="975"/>
      <c r="H394" s="960"/>
      <c r="I394" s="961"/>
      <c r="J394" s="983"/>
    </row>
    <row r="395" spans="1:10" s="637" customFormat="1" ht="15" x14ac:dyDescent="0.2">
      <c r="A395" s="638" t="s">
        <v>12</v>
      </c>
      <c r="B395" s="673" t="s">
        <v>535</v>
      </c>
      <c r="C395" s="650">
        <v>1</v>
      </c>
      <c r="D395" s="652" t="s">
        <v>46</v>
      </c>
      <c r="E395" s="960">
        <v>82.78</v>
      </c>
      <c r="F395" s="975">
        <v>5.91</v>
      </c>
      <c r="G395" s="975">
        <v>17.739999999999998</v>
      </c>
      <c r="H395" s="960">
        <v>11.83</v>
      </c>
      <c r="I395" s="961">
        <f>E395+F395+G395+H395</f>
        <v>118.26</v>
      </c>
      <c r="J395" s="962">
        <f>I395*C395</f>
        <v>118.26</v>
      </c>
    </row>
    <row r="396" spans="1:10" s="637" customFormat="1" ht="15" x14ac:dyDescent="0.2">
      <c r="A396" s="638"/>
      <c r="B396" s="673"/>
      <c r="C396" s="650"/>
      <c r="D396" s="652"/>
      <c r="E396" s="975"/>
      <c r="F396" s="975"/>
      <c r="G396" s="975"/>
      <c r="H396" s="960"/>
      <c r="I396" s="961"/>
      <c r="J396" s="983"/>
    </row>
    <row r="397" spans="1:10" s="637" customFormat="1" ht="15" x14ac:dyDescent="0.2">
      <c r="A397" s="638" t="s">
        <v>13</v>
      </c>
      <c r="B397" s="673" t="s">
        <v>536</v>
      </c>
      <c r="C397" s="650">
        <v>16</v>
      </c>
      <c r="D397" s="652" t="s">
        <v>46</v>
      </c>
      <c r="E397" s="960">
        <v>75.94</v>
      </c>
      <c r="F397" s="975">
        <v>5.42</v>
      </c>
      <c r="G397" s="975">
        <v>16.27</v>
      </c>
      <c r="H397" s="960">
        <v>10.85</v>
      </c>
      <c r="I397" s="961">
        <f>E397+F397+G397+H397</f>
        <v>108.48</v>
      </c>
      <c r="J397" s="962">
        <f>I397*C397</f>
        <v>1735.68</v>
      </c>
    </row>
    <row r="398" spans="1:10" s="637" customFormat="1" ht="15" x14ac:dyDescent="0.2">
      <c r="A398" s="638"/>
      <c r="B398" s="673"/>
      <c r="C398" s="650"/>
      <c r="D398" s="652"/>
      <c r="E398" s="975"/>
      <c r="F398" s="975"/>
      <c r="G398" s="975"/>
      <c r="H398" s="960"/>
      <c r="I398" s="961"/>
      <c r="J398" s="983"/>
    </row>
    <row r="399" spans="1:10" s="637" customFormat="1" ht="15" x14ac:dyDescent="0.2">
      <c r="A399" s="638" t="s">
        <v>14</v>
      </c>
      <c r="B399" s="673" t="s">
        <v>537</v>
      </c>
      <c r="C399" s="650">
        <v>1</v>
      </c>
      <c r="D399" s="652" t="s">
        <v>46</v>
      </c>
      <c r="E399" s="960">
        <v>84.94</v>
      </c>
      <c r="F399" s="975">
        <v>6.07</v>
      </c>
      <c r="G399" s="975">
        <v>18.2</v>
      </c>
      <c r="H399" s="960">
        <v>12.13</v>
      </c>
      <c r="I399" s="961">
        <f>E399+F399+G399+H399</f>
        <v>121.34</v>
      </c>
      <c r="J399" s="962">
        <f>I399*C399</f>
        <v>121.34</v>
      </c>
    </row>
    <row r="400" spans="1:10" s="637" customFormat="1" ht="15" x14ac:dyDescent="0.2">
      <c r="A400" s="638"/>
      <c r="B400" s="673"/>
      <c r="C400" s="650"/>
      <c r="D400" s="652"/>
      <c r="E400" s="975"/>
      <c r="F400" s="975"/>
      <c r="G400" s="975"/>
      <c r="H400" s="960"/>
      <c r="I400" s="961"/>
      <c r="J400" s="988"/>
    </row>
    <row r="401" spans="1:10" s="637" customFormat="1" ht="15" x14ac:dyDescent="0.2">
      <c r="A401" s="674" t="s">
        <v>15</v>
      </c>
      <c r="B401" s="673" t="s">
        <v>538</v>
      </c>
      <c r="C401" s="650">
        <v>1</v>
      </c>
      <c r="D401" s="652" t="s">
        <v>46</v>
      </c>
      <c r="E401" s="960">
        <v>82.78</v>
      </c>
      <c r="F401" s="975">
        <v>5.91</v>
      </c>
      <c r="G401" s="975">
        <v>17.739999999999998</v>
      </c>
      <c r="H401" s="960">
        <v>11.83</v>
      </c>
      <c r="I401" s="961">
        <f>E401+F401+G401+H401</f>
        <v>118.26</v>
      </c>
      <c r="J401" s="962">
        <f>I401*C401</f>
        <v>118.26</v>
      </c>
    </row>
    <row r="402" spans="1:10" s="637" customFormat="1" ht="15" x14ac:dyDescent="0.2">
      <c r="A402" s="674"/>
      <c r="B402" s="673"/>
      <c r="C402" s="650"/>
      <c r="D402" s="652"/>
      <c r="E402" s="975"/>
      <c r="F402" s="975"/>
      <c r="G402" s="975"/>
      <c r="H402" s="960"/>
      <c r="I402" s="961"/>
      <c r="J402" s="983"/>
    </row>
    <row r="403" spans="1:10" s="637" customFormat="1" ht="15" x14ac:dyDescent="0.2">
      <c r="A403" s="674" t="s">
        <v>28</v>
      </c>
      <c r="B403" s="673" t="s">
        <v>539</v>
      </c>
      <c r="C403" s="650">
        <v>148</v>
      </c>
      <c r="D403" s="652" t="s">
        <v>46</v>
      </c>
      <c r="E403" s="960">
        <v>93.14</v>
      </c>
      <c r="F403" s="975">
        <v>6.65</v>
      </c>
      <c r="G403" s="975">
        <v>19.96</v>
      </c>
      <c r="H403" s="960">
        <v>13.31</v>
      </c>
      <c r="I403" s="961">
        <f>E403+F403+G403+H403</f>
        <v>133.06</v>
      </c>
      <c r="J403" s="962">
        <f>I403*C403</f>
        <v>19692.88</v>
      </c>
    </row>
    <row r="404" spans="1:10" s="637" customFormat="1" ht="15" x14ac:dyDescent="0.2">
      <c r="A404" s="674"/>
      <c r="B404" s="673"/>
      <c r="C404" s="650"/>
      <c r="D404" s="652"/>
      <c r="E404" s="975"/>
      <c r="F404" s="975"/>
      <c r="G404" s="975"/>
      <c r="H404" s="960"/>
      <c r="I404" s="961"/>
      <c r="J404" s="983"/>
    </row>
    <row r="405" spans="1:10" s="637" customFormat="1" ht="15" x14ac:dyDescent="0.2">
      <c r="A405" s="674" t="s">
        <v>40</v>
      </c>
      <c r="B405" s="673" t="s">
        <v>540</v>
      </c>
      <c r="C405" s="650">
        <v>2</v>
      </c>
      <c r="D405" s="652" t="s">
        <v>46</v>
      </c>
      <c r="E405" s="960">
        <v>111.36</v>
      </c>
      <c r="F405" s="975">
        <v>7.95</v>
      </c>
      <c r="G405" s="975">
        <v>23.86</v>
      </c>
      <c r="H405" s="960">
        <v>15.91</v>
      </c>
      <c r="I405" s="961">
        <f>E405+F405+G405+H405</f>
        <v>159.08000000000001</v>
      </c>
      <c r="J405" s="962">
        <f>I405*C405</f>
        <v>318.16000000000003</v>
      </c>
    </row>
    <row r="406" spans="1:10" s="637" customFormat="1" ht="15" x14ac:dyDescent="0.2">
      <c r="A406" s="674"/>
      <c r="B406" s="673"/>
      <c r="C406" s="650"/>
      <c r="D406" s="652"/>
      <c r="E406" s="975"/>
      <c r="F406" s="975"/>
      <c r="G406" s="975"/>
      <c r="H406" s="960"/>
      <c r="I406" s="961"/>
      <c r="J406" s="983"/>
    </row>
    <row r="407" spans="1:10" s="8" customFormat="1" x14ac:dyDescent="0.2">
      <c r="A407" s="674" t="s">
        <v>42</v>
      </c>
      <c r="B407" s="673" t="s">
        <v>541</v>
      </c>
      <c r="C407" s="650">
        <v>5</v>
      </c>
      <c r="D407" s="652" t="s">
        <v>46</v>
      </c>
      <c r="E407" s="960">
        <v>100.75</v>
      </c>
      <c r="F407" s="975">
        <v>7.2</v>
      </c>
      <c r="G407" s="975">
        <v>21.59</v>
      </c>
      <c r="H407" s="960">
        <v>14.39</v>
      </c>
      <c r="I407" s="961">
        <f>E407+F407+G407+H407</f>
        <v>143.93</v>
      </c>
      <c r="J407" s="962">
        <f>I407*C407</f>
        <v>719.65</v>
      </c>
    </row>
    <row r="408" spans="1:10" s="8" customFormat="1" x14ac:dyDescent="0.2">
      <c r="A408" s="674"/>
      <c r="B408" s="673"/>
      <c r="C408" s="650"/>
      <c r="D408" s="652"/>
      <c r="E408" s="975"/>
      <c r="F408" s="975"/>
      <c r="G408" s="975"/>
      <c r="H408" s="960"/>
      <c r="I408" s="961"/>
      <c r="J408" s="983"/>
    </row>
    <row r="409" spans="1:10" s="8" customFormat="1" x14ac:dyDescent="0.2">
      <c r="A409" s="674" t="s">
        <v>51</v>
      </c>
      <c r="B409" s="673" t="s">
        <v>542</v>
      </c>
      <c r="C409" s="650">
        <v>3</v>
      </c>
      <c r="D409" s="652" t="s">
        <v>46</v>
      </c>
      <c r="E409" s="960">
        <v>111.36</v>
      </c>
      <c r="F409" s="975">
        <v>7.95</v>
      </c>
      <c r="G409" s="975">
        <v>23.86</v>
      </c>
      <c r="H409" s="960">
        <v>15.91</v>
      </c>
      <c r="I409" s="961">
        <f>E409+F409+G409+H409</f>
        <v>159.08000000000001</v>
      </c>
      <c r="J409" s="962">
        <f>I409*C409</f>
        <v>477.24</v>
      </c>
    </row>
    <row r="410" spans="1:10" s="8" customFormat="1" x14ac:dyDescent="0.2">
      <c r="A410" s="674"/>
      <c r="B410" s="673"/>
      <c r="C410" s="650"/>
      <c r="D410" s="652"/>
      <c r="E410" s="975"/>
      <c r="F410" s="975"/>
      <c r="G410" s="975"/>
      <c r="H410" s="960"/>
      <c r="I410" s="961"/>
      <c r="J410" s="983"/>
    </row>
    <row r="411" spans="1:10" s="8" customFormat="1" x14ac:dyDescent="0.2">
      <c r="A411" s="674" t="s">
        <v>52</v>
      </c>
      <c r="B411" s="673" t="s">
        <v>543</v>
      </c>
      <c r="C411" s="650">
        <v>3</v>
      </c>
      <c r="D411" s="652" t="s">
        <v>46</v>
      </c>
      <c r="E411" s="960">
        <v>121.21</v>
      </c>
      <c r="F411" s="975">
        <v>8.66</v>
      </c>
      <c r="G411" s="975">
        <v>25.97</v>
      </c>
      <c r="H411" s="960">
        <v>17.32</v>
      </c>
      <c r="I411" s="961">
        <f>E411+F411+G411+H411</f>
        <v>173.16</v>
      </c>
      <c r="J411" s="962">
        <f>I411*C411</f>
        <v>519.48</v>
      </c>
    </row>
    <row r="412" spans="1:10" s="8" customFormat="1" ht="15" x14ac:dyDescent="0.2">
      <c r="A412" s="675"/>
      <c r="B412" s="635"/>
      <c r="C412" s="636"/>
      <c r="D412" s="652"/>
      <c r="E412" s="970"/>
      <c r="F412" s="970"/>
      <c r="G412" s="970"/>
      <c r="H412" s="969"/>
      <c r="I412" s="971"/>
      <c r="J412" s="1029"/>
    </row>
    <row r="413" spans="1:10" s="8" customFormat="1" x14ac:dyDescent="0.2">
      <c r="A413" s="674" t="s">
        <v>53</v>
      </c>
      <c r="B413" s="673" t="s">
        <v>544</v>
      </c>
      <c r="C413" s="650">
        <v>5</v>
      </c>
      <c r="D413" s="652" t="s">
        <v>46</v>
      </c>
      <c r="E413" s="960">
        <v>107.92</v>
      </c>
      <c r="F413" s="975">
        <v>7.71</v>
      </c>
      <c r="G413" s="975">
        <v>23.13</v>
      </c>
      <c r="H413" s="960">
        <v>15.42</v>
      </c>
      <c r="I413" s="961">
        <f>E413+F413+G413+H413</f>
        <v>154.18</v>
      </c>
      <c r="J413" s="962">
        <f>I413*C413</f>
        <v>770.9</v>
      </c>
    </row>
    <row r="414" spans="1:10" s="8" customFormat="1" x14ac:dyDescent="0.2">
      <c r="A414" s="638"/>
      <c r="B414" s="673"/>
      <c r="C414" s="650"/>
      <c r="D414" s="652"/>
      <c r="E414" s="975"/>
      <c r="F414" s="975"/>
      <c r="G414" s="975"/>
      <c r="H414" s="960"/>
      <c r="I414" s="961"/>
      <c r="J414" s="983"/>
    </row>
    <row r="415" spans="1:10" s="8" customFormat="1" x14ac:dyDescent="0.2">
      <c r="A415" s="674" t="s">
        <v>173</v>
      </c>
      <c r="B415" s="60" t="s">
        <v>545</v>
      </c>
      <c r="C415" s="650">
        <v>1</v>
      </c>
      <c r="D415" s="652" t="s">
        <v>46</v>
      </c>
      <c r="E415" s="960">
        <v>114.72</v>
      </c>
      <c r="F415" s="975">
        <v>8.19</v>
      </c>
      <c r="G415" s="975">
        <v>24.58</v>
      </c>
      <c r="H415" s="960">
        <v>16.39</v>
      </c>
      <c r="I415" s="961">
        <f>E415+F415+G415+H415</f>
        <v>163.88</v>
      </c>
      <c r="J415" s="962">
        <f>I415*C415</f>
        <v>163.88</v>
      </c>
    </row>
    <row r="416" spans="1:10" s="8" customFormat="1" x14ac:dyDescent="0.2">
      <c r="A416" s="674"/>
      <c r="B416" s="60"/>
      <c r="C416" s="650"/>
      <c r="D416" s="652"/>
      <c r="E416" s="975"/>
      <c r="F416" s="975"/>
      <c r="G416" s="975"/>
      <c r="H416" s="960"/>
      <c r="I416" s="961"/>
      <c r="J416" s="983"/>
    </row>
    <row r="417" spans="1:10" s="8" customFormat="1" x14ac:dyDescent="0.2">
      <c r="A417" s="674" t="s">
        <v>175</v>
      </c>
      <c r="B417" s="60" t="s">
        <v>546</v>
      </c>
      <c r="C417" s="650">
        <v>1</v>
      </c>
      <c r="D417" s="652" t="s">
        <v>46</v>
      </c>
      <c r="E417" s="960">
        <v>127.46</v>
      </c>
      <c r="F417" s="975">
        <v>9.1</v>
      </c>
      <c r="G417" s="975">
        <v>27.31</v>
      </c>
      <c r="H417" s="960">
        <v>18.21</v>
      </c>
      <c r="I417" s="961">
        <f>E417+F417+G417+H417</f>
        <v>182.08</v>
      </c>
      <c r="J417" s="962">
        <f>I417*C417</f>
        <v>182.08</v>
      </c>
    </row>
    <row r="418" spans="1:10" s="8" customFormat="1" x14ac:dyDescent="0.2">
      <c r="A418" s="674"/>
      <c r="B418" s="60"/>
      <c r="C418" s="650"/>
      <c r="D418" s="652"/>
      <c r="E418" s="975"/>
      <c r="F418" s="975"/>
      <c r="G418" s="975"/>
      <c r="H418" s="960"/>
      <c r="I418" s="961"/>
      <c r="J418" s="983"/>
    </row>
    <row r="419" spans="1:10" s="8" customFormat="1" x14ac:dyDescent="0.2">
      <c r="A419" s="674" t="s">
        <v>177</v>
      </c>
      <c r="B419" s="60" t="s">
        <v>547</v>
      </c>
      <c r="C419" s="650">
        <v>1</v>
      </c>
      <c r="D419" s="652" t="s">
        <v>46</v>
      </c>
      <c r="E419" s="960">
        <v>139.31</v>
      </c>
      <c r="F419" s="975">
        <v>9.9499999999999993</v>
      </c>
      <c r="G419" s="975">
        <v>29.85</v>
      </c>
      <c r="H419" s="960">
        <v>19.899999999999999</v>
      </c>
      <c r="I419" s="961">
        <f>E419+F419+G419+H419</f>
        <v>199.01</v>
      </c>
      <c r="J419" s="962">
        <f>I419*C419</f>
        <v>199.01</v>
      </c>
    </row>
    <row r="420" spans="1:10" s="8" customFormat="1" x14ac:dyDescent="0.2">
      <c r="A420" s="674"/>
      <c r="B420" s="60"/>
      <c r="C420" s="650"/>
      <c r="D420" s="652"/>
      <c r="E420" s="975"/>
      <c r="F420" s="975"/>
      <c r="G420" s="975"/>
      <c r="H420" s="960"/>
      <c r="I420" s="961"/>
      <c r="J420" s="983"/>
    </row>
    <row r="421" spans="1:10" s="8" customFormat="1" x14ac:dyDescent="0.2">
      <c r="A421" s="674"/>
      <c r="B421" s="60"/>
      <c r="C421" s="650"/>
      <c r="D421" s="652"/>
      <c r="E421" s="975"/>
      <c r="F421" s="975"/>
      <c r="G421" s="975"/>
      <c r="H421" s="960"/>
      <c r="I421" s="961"/>
      <c r="J421" s="983"/>
    </row>
    <row r="422" spans="1:10" s="8" customFormat="1" x14ac:dyDescent="0.2">
      <c r="A422" s="674"/>
      <c r="B422" s="60"/>
      <c r="C422" s="650"/>
      <c r="D422" s="652"/>
      <c r="E422" s="975"/>
      <c r="F422" s="975"/>
      <c r="G422" s="975"/>
      <c r="H422" s="960"/>
      <c r="I422" s="961"/>
      <c r="J422" s="983"/>
    </row>
    <row r="423" spans="1:10" s="8" customFormat="1" x14ac:dyDescent="0.2">
      <c r="A423" s="674"/>
      <c r="B423" s="60"/>
      <c r="C423" s="650"/>
      <c r="D423" s="652"/>
      <c r="E423" s="975"/>
      <c r="F423" s="975"/>
      <c r="G423" s="975"/>
      <c r="H423" s="960"/>
      <c r="I423" s="961"/>
      <c r="J423" s="983"/>
    </row>
    <row r="424" spans="1:10" s="8" customFormat="1" ht="18.75" customHeight="1" x14ac:dyDescent="0.2">
      <c r="A424" s="674"/>
      <c r="B424" s="60"/>
      <c r="C424" s="650"/>
      <c r="D424" s="676"/>
      <c r="E424" s="975"/>
      <c r="F424" s="975"/>
      <c r="G424" s="975"/>
      <c r="H424" s="960"/>
      <c r="I424" s="961"/>
      <c r="J424" s="983"/>
    </row>
    <row r="425" spans="1:10" ht="15.75" thickBot="1" x14ac:dyDescent="0.25">
      <c r="A425" s="677"/>
      <c r="B425" s="647" t="s">
        <v>31</v>
      </c>
      <c r="C425" s="648"/>
      <c r="D425" s="648"/>
      <c r="E425" s="967"/>
      <c r="F425" s="967"/>
      <c r="G425" s="967"/>
      <c r="H425" s="966"/>
      <c r="I425" s="968"/>
      <c r="J425" s="987">
        <f>SUM(J392:J424)</f>
        <v>26016.66</v>
      </c>
    </row>
    <row r="426" spans="1:10" ht="15" thickTop="1" x14ac:dyDescent="0.2">
      <c r="A426" s="638"/>
      <c r="B426" s="649"/>
      <c r="C426" s="10"/>
      <c r="D426" s="20"/>
      <c r="E426" s="975"/>
      <c r="F426" s="975"/>
      <c r="G426" s="975"/>
      <c r="H426" s="960"/>
      <c r="I426" s="961"/>
      <c r="J426" s="983"/>
    </row>
    <row r="427" spans="1:10" ht="15" x14ac:dyDescent="0.2">
      <c r="A427" s="638"/>
      <c r="B427" s="639" t="s">
        <v>533</v>
      </c>
      <c r="C427" s="10"/>
      <c r="D427" s="20"/>
      <c r="E427" s="975"/>
      <c r="F427" s="975"/>
      <c r="G427" s="975"/>
      <c r="H427" s="960"/>
      <c r="I427" s="961"/>
      <c r="J427" s="983"/>
    </row>
    <row r="428" spans="1:10" x14ac:dyDescent="0.2">
      <c r="A428" s="638"/>
      <c r="B428" s="649"/>
      <c r="C428" s="10"/>
      <c r="D428" s="20"/>
      <c r="E428" s="975"/>
      <c r="F428" s="975"/>
      <c r="G428" s="975"/>
      <c r="H428" s="960"/>
      <c r="I428" s="961"/>
      <c r="J428" s="983"/>
    </row>
    <row r="429" spans="1:10" ht="28.5" x14ac:dyDescent="0.2">
      <c r="A429" s="638"/>
      <c r="B429" s="672" t="s">
        <v>1457</v>
      </c>
      <c r="C429" s="650"/>
      <c r="D429" s="652"/>
      <c r="E429" s="975"/>
      <c r="F429" s="975"/>
      <c r="G429" s="975"/>
      <c r="H429" s="960"/>
      <c r="I429" s="961"/>
      <c r="J429" s="983"/>
    </row>
    <row r="430" spans="1:10" x14ac:dyDescent="0.2">
      <c r="A430" s="674"/>
      <c r="B430" s="60"/>
      <c r="C430" s="650"/>
      <c r="D430" s="676"/>
      <c r="E430" s="975"/>
      <c r="F430" s="975"/>
      <c r="G430" s="975"/>
      <c r="H430" s="960"/>
      <c r="I430" s="961"/>
      <c r="J430" s="983"/>
    </row>
    <row r="431" spans="1:10" x14ac:dyDescent="0.2">
      <c r="A431" s="674" t="s">
        <v>11</v>
      </c>
      <c r="B431" s="60" t="s">
        <v>548</v>
      </c>
      <c r="C431" s="650">
        <v>3</v>
      </c>
      <c r="D431" s="652" t="s">
        <v>46</v>
      </c>
      <c r="E431" s="960">
        <v>134.96</v>
      </c>
      <c r="F431" s="975">
        <v>9.64</v>
      </c>
      <c r="G431" s="975">
        <v>28.92</v>
      </c>
      <c r="H431" s="960">
        <v>19.28</v>
      </c>
      <c r="I431" s="961">
        <f>E431+F431+G431+H431</f>
        <v>192.8</v>
      </c>
      <c r="J431" s="962">
        <f>I431*C431</f>
        <v>578.4</v>
      </c>
    </row>
    <row r="432" spans="1:10" x14ac:dyDescent="0.2">
      <c r="A432" s="674"/>
      <c r="B432" s="60"/>
      <c r="C432" s="650"/>
      <c r="D432" s="676"/>
      <c r="E432" s="975"/>
      <c r="F432" s="975"/>
      <c r="G432" s="975"/>
      <c r="H432" s="960"/>
      <c r="I432" s="961"/>
      <c r="J432" s="983"/>
    </row>
    <row r="433" spans="1:10" x14ac:dyDescent="0.2">
      <c r="A433" s="674" t="s">
        <v>12</v>
      </c>
      <c r="B433" s="60" t="s">
        <v>549</v>
      </c>
      <c r="C433" s="650">
        <v>1</v>
      </c>
      <c r="D433" s="652" t="s">
        <v>46</v>
      </c>
      <c r="E433" s="960">
        <v>147.74</v>
      </c>
      <c r="F433" s="975">
        <v>10.55</v>
      </c>
      <c r="G433" s="975">
        <v>31.66</v>
      </c>
      <c r="H433" s="960">
        <v>21.11</v>
      </c>
      <c r="I433" s="961">
        <f>E433+F433+G433+H433</f>
        <v>211.06</v>
      </c>
      <c r="J433" s="962">
        <f>I433*C433</f>
        <v>211.06</v>
      </c>
    </row>
    <row r="434" spans="1:10" x14ac:dyDescent="0.2">
      <c r="A434" s="674"/>
      <c r="B434" s="60"/>
      <c r="C434" s="650"/>
      <c r="D434" s="676"/>
      <c r="E434" s="975"/>
      <c r="F434" s="975"/>
      <c r="G434" s="975"/>
      <c r="H434" s="960"/>
      <c r="I434" s="961"/>
      <c r="J434" s="983"/>
    </row>
    <row r="435" spans="1:10" x14ac:dyDescent="0.2">
      <c r="A435" s="638" t="s">
        <v>13</v>
      </c>
      <c r="B435" s="60" t="s">
        <v>550</v>
      </c>
      <c r="C435" s="650">
        <v>19</v>
      </c>
      <c r="D435" s="652" t="s">
        <v>46</v>
      </c>
      <c r="E435" s="960">
        <v>171.23</v>
      </c>
      <c r="F435" s="975">
        <v>12.23</v>
      </c>
      <c r="G435" s="975">
        <v>36.69</v>
      </c>
      <c r="H435" s="960">
        <v>24.46</v>
      </c>
      <c r="I435" s="961">
        <f>E435+F435+G435+H435</f>
        <v>244.61</v>
      </c>
      <c r="J435" s="962">
        <f>I435*C435</f>
        <v>4647.59</v>
      </c>
    </row>
    <row r="436" spans="1:10" x14ac:dyDescent="0.2">
      <c r="A436" s="638"/>
      <c r="B436" s="60"/>
      <c r="C436" s="650"/>
      <c r="D436" s="676"/>
      <c r="E436" s="975"/>
      <c r="F436" s="975"/>
      <c r="G436" s="975"/>
      <c r="H436" s="960"/>
      <c r="I436" s="961"/>
      <c r="J436" s="983"/>
    </row>
    <row r="437" spans="1:10" x14ac:dyDescent="0.2">
      <c r="A437" s="638" t="s">
        <v>14</v>
      </c>
      <c r="B437" s="60" t="s">
        <v>551</v>
      </c>
      <c r="C437" s="650">
        <v>403</v>
      </c>
      <c r="D437" s="652" t="s">
        <v>46</v>
      </c>
      <c r="E437" s="960">
        <v>249.66</v>
      </c>
      <c r="F437" s="975">
        <v>17.829999999999998</v>
      </c>
      <c r="G437" s="975">
        <v>53.5</v>
      </c>
      <c r="H437" s="960">
        <v>35.67</v>
      </c>
      <c r="I437" s="961">
        <f>E437+F437+G437+H437</f>
        <v>356.66</v>
      </c>
      <c r="J437" s="962">
        <f>I437*C437</f>
        <v>143733.98000000001</v>
      </c>
    </row>
    <row r="438" spans="1:10" x14ac:dyDescent="0.2">
      <c r="A438" s="674"/>
      <c r="B438" s="60"/>
      <c r="C438" s="650"/>
      <c r="D438" s="676"/>
      <c r="E438" s="975"/>
      <c r="F438" s="975"/>
      <c r="G438" s="975"/>
      <c r="H438" s="960"/>
      <c r="I438" s="961"/>
      <c r="J438" s="983"/>
    </row>
    <row r="439" spans="1:10" x14ac:dyDescent="0.2">
      <c r="A439" s="638" t="s">
        <v>15</v>
      </c>
      <c r="B439" s="60" t="s">
        <v>552</v>
      </c>
      <c r="C439" s="650">
        <v>11</v>
      </c>
      <c r="D439" s="652" t="s">
        <v>46</v>
      </c>
      <c r="E439" s="960">
        <v>345.03</v>
      </c>
      <c r="F439" s="975">
        <v>24.65</v>
      </c>
      <c r="G439" s="975">
        <v>73.94</v>
      </c>
      <c r="H439" s="960">
        <v>49.29</v>
      </c>
      <c r="I439" s="961">
        <f>E439+F439+G439+H439</f>
        <v>492.91</v>
      </c>
      <c r="J439" s="962">
        <f>I439*C439</f>
        <v>5422.01</v>
      </c>
    </row>
    <row r="440" spans="1:10" x14ac:dyDescent="0.2">
      <c r="A440" s="638"/>
      <c r="B440" s="60"/>
      <c r="C440" s="10"/>
      <c r="D440" s="676"/>
      <c r="E440" s="975"/>
      <c r="F440" s="975"/>
      <c r="G440" s="975"/>
      <c r="H440" s="960"/>
      <c r="I440" s="961"/>
      <c r="J440" s="983"/>
    </row>
    <row r="441" spans="1:10" ht="42.75" x14ac:dyDescent="0.2">
      <c r="A441" s="638"/>
      <c r="B441" s="672" t="s">
        <v>1458</v>
      </c>
      <c r="C441" s="10"/>
      <c r="D441" s="20"/>
      <c r="E441" s="975"/>
      <c r="F441" s="975"/>
      <c r="G441" s="975"/>
      <c r="H441" s="960"/>
      <c r="I441" s="961"/>
      <c r="J441" s="983"/>
    </row>
    <row r="442" spans="1:10" x14ac:dyDescent="0.2">
      <c r="A442" s="638"/>
      <c r="B442" s="60"/>
      <c r="C442" s="10"/>
      <c r="D442" s="20"/>
      <c r="E442" s="975"/>
      <c r="F442" s="975"/>
      <c r="G442" s="975"/>
      <c r="H442" s="960"/>
      <c r="I442" s="961"/>
      <c r="J442" s="983"/>
    </row>
    <row r="443" spans="1:10" x14ac:dyDescent="0.2">
      <c r="A443" s="638" t="s">
        <v>28</v>
      </c>
      <c r="B443" s="60" t="s">
        <v>553</v>
      </c>
      <c r="C443" s="10">
        <v>1</v>
      </c>
      <c r="D443" s="652" t="s">
        <v>46</v>
      </c>
      <c r="E443" s="960">
        <v>292.17</v>
      </c>
      <c r="F443" s="975">
        <v>20.87</v>
      </c>
      <c r="G443" s="975">
        <v>62.61</v>
      </c>
      <c r="H443" s="960">
        <v>41.74</v>
      </c>
      <c r="I443" s="961">
        <f>E443+F443+G443+H443</f>
        <v>417.39</v>
      </c>
      <c r="J443" s="962">
        <f>I443*C443</f>
        <v>417.39</v>
      </c>
    </row>
    <row r="444" spans="1:10" x14ac:dyDescent="0.2">
      <c r="A444" s="638"/>
      <c r="B444" s="60"/>
      <c r="C444" s="10"/>
      <c r="D444" s="20"/>
      <c r="E444" s="975"/>
      <c r="F444" s="975"/>
      <c r="G444" s="975"/>
      <c r="H444" s="960"/>
      <c r="I444" s="961"/>
      <c r="J444" s="983"/>
    </row>
    <row r="445" spans="1:10" ht="28.5" x14ac:dyDescent="0.2">
      <c r="A445" s="638"/>
      <c r="B445" s="672" t="s">
        <v>1459</v>
      </c>
      <c r="C445" s="10"/>
      <c r="D445" s="20"/>
      <c r="E445" s="975"/>
      <c r="F445" s="975"/>
      <c r="G445" s="975"/>
      <c r="H445" s="960"/>
      <c r="I445" s="961"/>
      <c r="J445" s="983"/>
    </row>
    <row r="446" spans="1:10" x14ac:dyDescent="0.2">
      <c r="A446" s="638"/>
      <c r="B446" s="672"/>
      <c r="C446" s="10"/>
      <c r="D446" s="20"/>
      <c r="E446" s="975"/>
      <c r="F446" s="975"/>
      <c r="G446" s="975"/>
      <c r="H446" s="960"/>
      <c r="I446" s="961"/>
      <c r="J446" s="983"/>
    </row>
    <row r="447" spans="1:10" x14ac:dyDescent="0.2">
      <c r="A447" s="638" t="s">
        <v>40</v>
      </c>
      <c r="B447" s="60" t="s">
        <v>554</v>
      </c>
      <c r="C447" s="10">
        <v>1</v>
      </c>
      <c r="D447" s="652" t="s">
        <v>46</v>
      </c>
      <c r="E447" s="960">
        <v>97.09</v>
      </c>
      <c r="F447" s="975">
        <v>6.94</v>
      </c>
      <c r="G447" s="975">
        <v>20.81</v>
      </c>
      <c r="H447" s="960">
        <v>13.87</v>
      </c>
      <c r="I447" s="961">
        <f>E447+F447+G447+H447</f>
        <v>138.71</v>
      </c>
      <c r="J447" s="962">
        <f>I447*C447</f>
        <v>138.71</v>
      </c>
    </row>
    <row r="448" spans="1:10" x14ac:dyDescent="0.2">
      <c r="A448" s="638"/>
      <c r="B448" s="678"/>
      <c r="C448" s="10"/>
      <c r="D448" s="20"/>
      <c r="E448" s="975"/>
      <c r="F448" s="975"/>
      <c r="G448" s="975"/>
      <c r="H448" s="960"/>
      <c r="I448" s="961"/>
      <c r="J448" s="983"/>
    </row>
    <row r="449" spans="1:10" ht="42.75" x14ac:dyDescent="0.2">
      <c r="A449" s="638"/>
      <c r="B449" s="672" t="s">
        <v>1460</v>
      </c>
      <c r="C449" s="10"/>
      <c r="D449" s="20"/>
      <c r="E449" s="975"/>
      <c r="F449" s="975"/>
      <c r="G449" s="975"/>
      <c r="H449" s="960"/>
      <c r="I449" s="961"/>
      <c r="J449" s="988"/>
    </row>
    <row r="450" spans="1:10" x14ac:dyDescent="0.2">
      <c r="A450" s="638"/>
      <c r="B450" s="679"/>
      <c r="C450" s="10"/>
      <c r="D450" s="20"/>
      <c r="E450" s="975"/>
      <c r="F450" s="975"/>
      <c r="G450" s="975"/>
      <c r="H450" s="960"/>
      <c r="I450" s="961"/>
      <c r="J450" s="988"/>
    </row>
    <row r="451" spans="1:10" x14ac:dyDescent="0.2">
      <c r="A451" s="638" t="s">
        <v>42</v>
      </c>
      <c r="B451" s="679" t="s">
        <v>555</v>
      </c>
      <c r="C451" s="10">
        <v>1</v>
      </c>
      <c r="D451" s="652" t="s">
        <v>46</v>
      </c>
      <c r="E451" s="960">
        <v>1118.6300000000001</v>
      </c>
      <c r="F451" s="975">
        <v>79.900000000000006</v>
      </c>
      <c r="G451" s="975">
        <v>239.71</v>
      </c>
      <c r="H451" s="960">
        <v>159.80000000000001</v>
      </c>
      <c r="I451" s="961">
        <f>E451+F451+G451+H451</f>
        <v>1598.04</v>
      </c>
      <c r="J451" s="962">
        <f>I451*C451</f>
        <v>1598.04</v>
      </c>
    </row>
    <row r="452" spans="1:10" x14ac:dyDescent="0.2">
      <c r="A452" s="638"/>
      <c r="B452" s="679"/>
      <c r="C452" s="10"/>
      <c r="D452" s="20"/>
      <c r="E452" s="975"/>
      <c r="F452" s="975"/>
      <c r="G452" s="975"/>
      <c r="H452" s="960"/>
      <c r="I452" s="961"/>
      <c r="J452" s="988"/>
    </row>
    <row r="453" spans="1:10" x14ac:dyDescent="0.2">
      <c r="A453" s="638" t="s">
        <v>51</v>
      </c>
      <c r="B453" s="679" t="s">
        <v>556</v>
      </c>
      <c r="C453" s="10">
        <v>20</v>
      </c>
      <c r="D453" s="652" t="s">
        <v>46</v>
      </c>
      <c r="E453" s="960">
        <v>1666.13</v>
      </c>
      <c r="F453" s="975">
        <v>119.01</v>
      </c>
      <c r="G453" s="975">
        <v>357.03</v>
      </c>
      <c r="H453" s="960">
        <v>238.02</v>
      </c>
      <c r="I453" s="961">
        <f>E453+F453+G453+H453</f>
        <v>2380.19</v>
      </c>
      <c r="J453" s="962">
        <f>I453*C453</f>
        <v>47603.8</v>
      </c>
    </row>
    <row r="454" spans="1:10" x14ac:dyDescent="0.2">
      <c r="A454" s="638"/>
      <c r="B454" s="678"/>
      <c r="C454" s="10"/>
      <c r="D454" s="20"/>
      <c r="E454" s="975"/>
      <c r="F454" s="975"/>
      <c r="G454" s="975"/>
      <c r="H454" s="960"/>
      <c r="I454" s="961"/>
      <c r="J454" s="988"/>
    </row>
    <row r="455" spans="1:10" x14ac:dyDescent="0.2">
      <c r="A455" s="638"/>
      <c r="B455" s="678"/>
      <c r="C455" s="10"/>
      <c r="D455" s="20"/>
      <c r="E455" s="975"/>
      <c r="F455" s="975"/>
      <c r="G455" s="975"/>
      <c r="H455" s="960"/>
      <c r="I455" s="961"/>
      <c r="J455" s="988"/>
    </row>
    <row r="456" spans="1:10" x14ac:dyDescent="0.2">
      <c r="A456" s="638"/>
      <c r="B456" s="678"/>
      <c r="C456" s="10"/>
      <c r="D456" s="20"/>
      <c r="E456" s="975"/>
      <c r="F456" s="975"/>
      <c r="G456" s="975"/>
      <c r="H456" s="960"/>
      <c r="I456" s="961"/>
      <c r="J456" s="988"/>
    </row>
    <row r="457" spans="1:10" x14ac:dyDescent="0.2">
      <c r="A457" s="638"/>
      <c r="B457" s="678"/>
      <c r="C457" s="10"/>
      <c r="D457" s="20"/>
      <c r="E457" s="975"/>
      <c r="F457" s="975"/>
      <c r="G457" s="975"/>
      <c r="H457" s="960"/>
      <c r="I457" s="961"/>
      <c r="J457" s="988"/>
    </row>
    <row r="458" spans="1:10" ht="15.75" customHeight="1" x14ac:dyDescent="0.2">
      <c r="A458" s="638"/>
      <c r="B458" s="678"/>
      <c r="C458" s="10"/>
      <c r="D458" s="20"/>
      <c r="E458" s="975"/>
      <c r="F458" s="975"/>
      <c r="G458" s="975"/>
      <c r="H458" s="960"/>
      <c r="I458" s="961"/>
      <c r="J458" s="988"/>
    </row>
    <row r="459" spans="1:10" ht="15.75" thickBot="1" x14ac:dyDescent="0.25">
      <c r="A459" s="677"/>
      <c r="B459" s="647" t="s">
        <v>31</v>
      </c>
      <c r="C459" s="648"/>
      <c r="D459" s="648"/>
      <c r="E459" s="967"/>
      <c r="F459" s="967"/>
      <c r="G459" s="967"/>
      <c r="H459" s="966"/>
      <c r="I459" s="968"/>
      <c r="J459" s="987">
        <f>SUM(J431:J456)</f>
        <v>204350.98</v>
      </c>
    </row>
    <row r="460" spans="1:10" ht="15" thickTop="1" x14ac:dyDescent="0.2">
      <c r="A460" s="638"/>
      <c r="B460" s="649"/>
      <c r="C460" s="10"/>
      <c r="D460" s="20"/>
      <c r="E460" s="975"/>
      <c r="F460" s="975"/>
      <c r="G460" s="975"/>
      <c r="H460" s="960"/>
      <c r="I460" s="961"/>
      <c r="J460" s="983"/>
    </row>
    <row r="461" spans="1:10" ht="15" x14ac:dyDescent="0.2">
      <c r="A461" s="638"/>
      <c r="B461" s="639" t="s">
        <v>533</v>
      </c>
      <c r="C461" s="10"/>
      <c r="D461" s="20"/>
      <c r="E461" s="975"/>
      <c r="F461" s="975"/>
      <c r="G461" s="975"/>
      <c r="H461" s="960"/>
      <c r="I461" s="961"/>
      <c r="J461" s="983"/>
    </row>
    <row r="462" spans="1:10" x14ac:dyDescent="0.2">
      <c r="A462" s="638"/>
      <c r="B462" s="678"/>
      <c r="C462" s="10"/>
      <c r="D462" s="20"/>
      <c r="E462" s="975"/>
      <c r="F462" s="975"/>
      <c r="G462" s="975"/>
      <c r="H462" s="960"/>
      <c r="I462" s="961"/>
      <c r="J462" s="983"/>
    </row>
    <row r="463" spans="1:10" ht="29.25" customHeight="1" x14ac:dyDescent="0.2">
      <c r="A463" s="638"/>
      <c r="B463" s="451" t="s">
        <v>1461</v>
      </c>
      <c r="C463" s="10"/>
      <c r="D463" s="20"/>
      <c r="E463" s="975"/>
      <c r="F463" s="975"/>
      <c r="G463" s="975"/>
      <c r="H463" s="960"/>
      <c r="I463" s="961"/>
      <c r="J463" s="988"/>
    </row>
    <row r="464" spans="1:10" x14ac:dyDescent="0.2">
      <c r="A464" s="638"/>
      <c r="B464" s="679"/>
      <c r="C464" s="10"/>
      <c r="D464" s="20"/>
      <c r="E464" s="975"/>
      <c r="F464" s="975"/>
      <c r="G464" s="975"/>
      <c r="H464" s="960"/>
      <c r="I464" s="961"/>
      <c r="J464" s="988"/>
    </row>
    <row r="465" spans="1:10" x14ac:dyDescent="0.2">
      <c r="A465" s="638"/>
      <c r="B465" s="680" t="s">
        <v>1152</v>
      </c>
      <c r="C465" s="10"/>
      <c r="D465" s="20"/>
      <c r="E465" s="975"/>
      <c r="F465" s="975"/>
      <c r="G465" s="975"/>
      <c r="H465" s="960"/>
      <c r="I465" s="961"/>
      <c r="J465" s="988"/>
    </row>
    <row r="466" spans="1:10" x14ac:dyDescent="0.2">
      <c r="A466" s="638"/>
      <c r="B466" s="679"/>
      <c r="C466" s="10"/>
      <c r="D466" s="20"/>
      <c r="E466" s="975"/>
      <c r="F466" s="975"/>
      <c r="G466" s="975"/>
      <c r="H466" s="960"/>
      <c r="I466" s="961"/>
      <c r="J466" s="988"/>
    </row>
    <row r="467" spans="1:10" x14ac:dyDescent="0.2">
      <c r="A467" s="638" t="s">
        <v>11</v>
      </c>
      <c r="B467" s="679" t="s">
        <v>400</v>
      </c>
      <c r="C467" s="10">
        <v>74</v>
      </c>
      <c r="D467" s="652" t="s">
        <v>25</v>
      </c>
      <c r="E467" s="960">
        <v>31.61</v>
      </c>
      <c r="F467" s="975">
        <v>2.2599999999999998</v>
      </c>
      <c r="G467" s="975">
        <v>6.77</v>
      </c>
      <c r="H467" s="960">
        <v>4.5199999999999996</v>
      </c>
      <c r="I467" s="961">
        <f>E467+F467+G467+H467</f>
        <v>45.16</v>
      </c>
      <c r="J467" s="962">
        <f>I467*C467</f>
        <v>3341.84</v>
      </c>
    </row>
    <row r="468" spans="1:10" x14ac:dyDescent="0.2">
      <c r="A468" s="638"/>
      <c r="B468" s="679"/>
      <c r="C468" s="10"/>
      <c r="D468" s="20"/>
      <c r="E468" s="975"/>
      <c r="F468" s="975"/>
      <c r="G468" s="975"/>
      <c r="H468" s="960"/>
      <c r="I468" s="961"/>
      <c r="J468" s="988"/>
    </row>
    <row r="469" spans="1:10" x14ac:dyDescent="0.2">
      <c r="A469" s="638" t="s">
        <v>12</v>
      </c>
      <c r="B469" s="679" t="s">
        <v>355</v>
      </c>
      <c r="C469" s="10">
        <v>39</v>
      </c>
      <c r="D469" s="652" t="s">
        <v>25</v>
      </c>
      <c r="E469" s="960">
        <v>41.64</v>
      </c>
      <c r="F469" s="975">
        <v>2.97</v>
      </c>
      <c r="G469" s="975">
        <v>8.92</v>
      </c>
      <c r="H469" s="960">
        <v>5.95</v>
      </c>
      <c r="I469" s="961">
        <f>E469+F469+G469+H469</f>
        <v>59.48</v>
      </c>
      <c r="J469" s="962">
        <f>I469*C469</f>
        <v>2319.7199999999998</v>
      </c>
    </row>
    <row r="470" spans="1:10" x14ac:dyDescent="0.2">
      <c r="A470" s="638"/>
      <c r="B470" s="679"/>
      <c r="C470" s="10"/>
      <c r="D470" s="20"/>
      <c r="E470" s="975"/>
      <c r="F470" s="975"/>
      <c r="G470" s="975"/>
      <c r="H470" s="960"/>
      <c r="I470" s="961"/>
      <c r="J470" s="988"/>
    </row>
    <row r="471" spans="1:10" x14ac:dyDescent="0.2">
      <c r="A471" s="638" t="s">
        <v>13</v>
      </c>
      <c r="B471" s="679" t="s">
        <v>443</v>
      </c>
      <c r="C471" s="10">
        <v>15</v>
      </c>
      <c r="D471" s="652" t="s">
        <v>25</v>
      </c>
      <c r="E471" s="960">
        <v>48.67</v>
      </c>
      <c r="F471" s="975">
        <v>3.48</v>
      </c>
      <c r="G471" s="975">
        <v>10.43</v>
      </c>
      <c r="H471" s="960">
        <v>6.95</v>
      </c>
      <c r="I471" s="961">
        <f>E471+F471+G471+H471</f>
        <v>69.53</v>
      </c>
      <c r="J471" s="962">
        <f>I471*C471</f>
        <v>1042.95</v>
      </c>
    </row>
    <row r="472" spans="1:10" x14ac:dyDescent="0.2">
      <c r="A472" s="638"/>
      <c r="B472" s="679"/>
      <c r="C472" s="10"/>
      <c r="D472" s="20"/>
      <c r="E472" s="975"/>
      <c r="F472" s="975"/>
      <c r="G472" s="975"/>
      <c r="H472" s="960"/>
      <c r="I472" s="961"/>
      <c r="J472" s="988"/>
    </row>
    <row r="473" spans="1:10" x14ac:dyDescent="0.2">
      <c r="A473" s="638"/>
      <c r="B473" s="678"/>
      <c r="C473" s="10"/>
      <c r="D473" s="20"/>
      <c r="E473" s="975"/>
      <c r="F473" s="975"/>
      <c r="G473" s="975"/>
      <c r="H473" s="960"/>
      <c r="I473" s="961"/>
      <c r="J473" s="983"/>
    </row>
    <row r="474" spans="1:10" x14ac:dyDescent="0.2">
      <c r="A474" s="638"/>
      <c r="B474" s="678"/>
      <c r="C474" s="10"/>
      <c r="D474" s="20"/>
      <c r="E474" s="975"/>
      <c r="F474" s="975"/>
      <c r="G474" s="975"/>
      <c r="H474" s="960"/>
      <c r="I474" s="961"/>
      <c r="J474" s="983"/>
    </row>
    <row r="475" spans="1:10" x14ac:dyDescent="0.2">
      <c r="A475" s="638"/>
      <c r="B475" s="678"/>
      <c r="C475" s="10"/>
      <c r="D475" s="20"/>
      <c r="E475" s="975"/>
      <c r="F475" s="975"/>
      <c r="G475" s="975"/>
      <c r="H475" s="960"/>
      <c r="I475" s="961"/>
      <c r="J475" s="983"/>
    </row>
    <row r="476" spans="1:10" x14ac:dyDescent="0.2">
      <c r="A476" s="638"/>
      <c r="B476" s="678"/>
      <c r="C476" s="10"/>
      <c r="D476" s="20"/>
      <c r="E476" s="975"/>
      <c r="F476" s="975"/>
      <c r="G476" s="975"/>
      <c r="H476" s="960"/>
      <c r="I476" s="961"/>
      <c r="J476" s="983"/>
    </row>
    <row r="477" spans="1:10" x14ac:dyDescent="0.2">
      <c r="A477" s="638"/>
      <c r="B477" s="678"/>
      <c r="C477" s="10"/>
      <c r="D477" s="20"/>
      <c r="E477" s="975"/>
      <c r="F477" s="975"/>
      <c r="G477" s="975"/>
      <c r="H477" s="960"/>
      <c r="I477" s="961"/>
      <c r="J477" s="983"/>
    </row>
    <row r="478" spans="1:10" x14ac:dyDescent="0.2">
      <c r="A478" s="638"/>
      <c r="B478" s="678"/>
      <c r="C478" s="10"/>
      <c r="D478" s="20"/>
      <c r="E478" s="975"/>
      <c r="F478" s="975"/>
      <c r="G478" s="975"/>
      <c r="H478" s="960"/>
      <c r="I478" s="961"/>
      <c r="J478" s="983"/>
    </row>
    <row r="479" spans="1:10" x14ac:dyDescent="0.2">
      <c r="A479" s="638"/>
      <c r="B479" s="678"/>
      <c r="C479" s="10"/>
      <c r="D479" s="20"/>
      <c r="E479" s="975"/>
      <c r="F479" s="975"/>
      <c r="G479" s="975"/>
      <c r="H479" s="960"/>
      <c r="I479" s="961"/>
      <c r="J479" s="983"/>
    </row>
    <row r="480" spans="1:10" x14ac:dyDescent="0.2">
      <c r="A480" s="638"/>
      <c r="B480" s="678"/>
      <c r="C480" s="10"/>
      <c r="D480" s="20"/>
      <c r="E480" s="975"/>
      <c r="F480" s="975"/>
      <c r="G480" s="975"/>
      <c r="H480" s="960"/>
      <c r="I480" s="961"/>
      <c r="J480" s="983"/>
    </row>
    <row r="481" spans="1:10" x14ac:dyDescent="0.2">
      <c r="A481" s="638"/>
      <c r="B481" s="678"/>
      <c r="C481" s="10"/>
      <c r="D481" s="20"/>
      <c r="E481" s="975"/>
      <c r="F481" s="975"/>
      <c r="G481" s="975"/>
      <c r="H481" s="960"/>
      <c r="I481" s="961"/>
      <c r="J481" s="983"/>
    </row>
    <row r="482" spans="1:10" x14ac:dyDescent="0.2">
      <c r="A482" s="638"/>
      <c r="B482" s="678"/>
      <c r="C482" s="10"/>
      <c r="D482" s="20"/>
      <c r="E482" s="975"/>
      <c r="F482" s="975"/>
      <c r="G482" s="975"/>
      <c r="H482" s="960"/>
      <c r="I482" s="961"/>
      <c r="J482" s="983"/>
    </row>
    <row r="483" spans="1:10" x14ac:dyDescent="0.2">
      <c r="A483" s="638"/>
      <c r="B483" s="678"/>
      <c r="C483" s="10"/>
      <c r="D483" s="20"/>
      <c r="E483" s="975"/>
      <c r="F483" s="975"/>
      <c r="G483" s="975"/>
      <c r="H483" s="960"/>
      <c r="I483" s="961"/>
      <c r="J483" s="983"/>
    </row>
    <row r="484" spans="1:10" x14ac:dyDescent="0.2">
      <c r="A484" s="638"/>
      <c r="B484" s="678"/>
      <c r="C484" s="10"/>
      <c r="D484" s="20"/>
      <c r="E484" s="975"/>
      <c r="F484" s="975"/>
      <c r="G484" s="975"/>
      <c r="H484" s="960"/>
      <c r="I484" s="961"/>
      <c r="J484" s="983"/>
    </row>
    <row r="485" spans="1:10" x14ac:dyDescent="0.2">
      <c r="A485" s="638"/>
      <c r="B485" s="678"/>
      <c r="C485" s="10"/>
      <c r="D485" s="20"/>
      <c r="E485" s="975"/>
      <c r="F485" s="975"/>
      <c r="G485" s="975"/>
      <c r="H485" s="960"/>
      <c r="I485" s="961"/>
      <c r="J485" s="983"/>
    </row>
    <row r="486" spans="1:10" x14ac:dyDescent="0.2">
      <c r="A486" s="638"/>
      <c r="B486" s="678"/>
      <c r="C486" s="10"/>
      <c r="D486" s="20"/>
      <c r="E486" s="975"/>
      <c r="F486" s="975"/>
      <c r="G486" s="975"/>
      <c r="H486" s="960"/>
      <c r="I486" s="961"/>
      <c r="J486" s="983"/>
    </row>
    <row r="487" spans="1:10" x14ac:dyDescent="0.2">
      <c r="A487" s="638"/>
      <c r="B487" s="678"/>
      <c r="C487" s="10"/>
      <c r="D487" s="20"/>
      <c r="E487" s="975"/>
      <c r="F487" s="975"/>
      <c r="G487" s="975"/>
      <c r="H487" s="960"/>
      <c r="I487" s="961"/>
      <c r="J487" s="983"/>
    </row>
    <row r="488" spans="1:10" x14ac:dyDescent="0.2">
      <c r="A488" s="638"/>
      <c r="B488" s="678"/>
      <c r="C488" s="10"/>
      <c r="D488" s="20"/>
      <c r="E488" s="975"/>
      <c r="F488" s="975"/>
      <c r="G488" s="975"/>
      <c r="H488" s="960"/>
      <c r="I488" s="961"/>
      <c r="J488" s="983"/>
    </row>
    <row r="489" spans="1:10" x14ac:dyDescent="0.2">
      <c r="A489" s="638"/>
      <c r="B489" s="678"/>
      <c r="C489" s="10"/>
      <c r="D489" s="20"/>
      <c r="E489" s="975"/>
      <c r="F489" s="975"/>
      <c r="G489" s="975"/>
      <c r="H489" s="960"/>
      <c r="I489" s="961"/>
      <c r="J489" s="983"/>
    </row>
    <row r="490" spans="1:10" x14ac:dyDescent="0.2">
      <c r="A490" s="638"/>
      <c r="B490" s="678"/>
      <c r="C490" s="10"/>
      <c r="D490" s="20"/>
      <c r="E490" s="975"/>
      <c r="F490" s="975"/>
      <c r="G490" s="975"/>
      <c r="H490" s="960"/>
      <c r="I490" s="961"/>
      <c r="J490" s="983"/>
    </row>
    <row r="491" spans="1:10" x14ac:dyDescent="0.2">
      <c r="A491" s="638"/>
      <c r="B491" s="678"/>
      <c r="C491" s="10"/>
      <c r="D491" s="20"/>
      <c r="E491" s="975"/>
      <c r="F491" s="975"/>
      <c r="G491" s="975"/>
      <c r="H491" s="960"/>
      <c r="I491" s="961"/>
      <c r="J491" s="983"/>
    </row>
    <row r="492" spans="1:10" x14ac:dyDescent="0.2">
      <c r="A492" s="638"/>
      <c r="B492" s="678"/>
      <c r="C492" s="10"/>
      <c r="D492" s="20"/>
      <c r="E492" s="975"/>
      <c r="F492" s="975"/>
      <c r="G492" s="975"/>
      <c r="H492" s="960"/>
      <c r="I492" s="961"/>
      <c r="J492" s="983"/>
    </row>
    <row r="493" spans="1:10" x14ac:dyDescent="0.2">
      <c r="A493" s="638"/>
      <c r="B493" s="678"/>
      <c r="C493" s="10"/>
      <c r="D493" s="20"/>
      <c r="E493" s="975"/>
      <c r="F493" s="975"/>
      <c r="G493" s="975"/>
      <c r="H493" s="960"/>
      <c r="I493" s="961"/>
      <c r="J493" s="983"/>
    </row>
    <row r="494" spans="1:10" x14ac:dyDescent="0.2">
      <c r="A494" s="638"/>
      <c r="B494" s="678"/>
      <c r="C494" s="10"/>
      <c r="D494" s="20"/>
      <c r="E494" s="975"/>
      <c r="F494" s="975"/>
      <c r="G494" s="975"/>
      <c r="H494" s="960"/>
      <c r="I494" s="961"/>
      <c r="J494" s="983"/>
    </row>
    <row r="495" spans="1:10" x14ac:dyDescent="0.2">
      <c r="A495" s="638"/>
      <c r="B495" s="678"/>
      <c r="C495" s="10"/>
      <c r="D495" s="20"/>
      <c r="E495" s="975"/>
      <c r="F495" s="975"/>
      <c r="G495" s="975"/>
      <c r="H495" s="960"/>
      <c r="I495" s="961"/>
      <c r="J495" s="983"/>
    </row>
    <row r="496" spans="1:10" x14ac:dyDescent="0.2">
      <c r="A496" s="638"/>
      <c r="B496" s="678"/>
      <c r="C496" s="10"/>
      <c r="D496" s="20"/>
      <c r="E496" s="975"/>
      <c r="F496" s="975"/>
      <c r="G496" s="975"/>
      <c r="H496" s="960"/>
      <c r="I496" s="961"/>
      <c r="J496" s="983"/>
    </row>
    <row r="497" spans="1:10" ht="10.5" customHeight="1" x14ac:dyDescent="0.2">
      <c r="A497" s="638"/>
      <c r="B497" s="678"/>
      <c r="C497" s="10"/>
      <c r="D497" s="20"/>
      <c r="E497" s="975"/>
      <c r="F497" s="975"/>
      <c r="G497" s="975"/>
      <c r="H497" s="960"/>
      <c r="I497" s="961"/>
      <c r="J497" s="983"/>
    </row>
    <row r="498" spans="1:10" ht="5.25" customHeight="1" x14ac:dyDescent="0.2">
      <c r="A498" s="638"/>
      <c r="B498" s="678"/>
      <c r="C498" s="10"/>
      <c r="D498" s="20"/>
      <c r="E498" s="975"/>
      <c r="F498" s="975"/>
      <c r="G498" s="975"/>
      <c r="H498" s="960"/>
      <c r="I498" s="961"/>
      <c r="J498" s="983"/>
    </row>
    <row r="499" spans="1:10" ht="15.75" thickBot="1" x14ac:dyDescent="0.25">
      <c r="A499" s="677"/>
      <c r="B499" s="647" t="s">
        <v>31</v>
      </c>
      <c r="C499" s="648"/>
      <c r="D499" s="648"/>
      <c r="E499" s="967"/>
      <c r="F499" s="967"/>
      <c r="G499" s="967"/>
      <c r="H499" s="966"/>
      <c r="I499" s="968"/>
      <c r="J499" s="987">
        <f>SUM(J463:J494)</f>
        <v>6704.51</v>
      </c>
    </row>
    <row r="500" spans="1:10" ht="15.75" thickTop="1" x14ac:dyDescent="0.2">
      <c r="A500" s="675"/>
      <c r="B500" s="635"/>
      <c r="C500" s="636"/>
      <c r="D500" s="636"/>
      <c r="E500" s="970"/>
      <c r="F500" s="970"/>
      <c r="G500" s="970"/>
      <c r="H500" s="969"/>
      <c r="I500" s="971"/>
      <c r="J500" s="1029"/>
    </row>
    <row r="501" spans="1:10" ht="15" x14ac:dyDescent="0.2">
      <c r="A501" s="681"/>
      <c r="B501" s="639" t="s">
        <v>557</v>
      </c>
      <c r="C501" s="10"/>
      <c r="D501" s="20"/>
      <c r="E501" s="975"/>
      <c r="F501" s="975"/>
      <c r="G501" s="975"/>
      <c r="H501" s="960"/>
      <c r="I501" s="961"/>
      <c r="J501" s="988"/>
    </row>
    <row r="502" spans="1:10" ht="15" x14ac:dyDescent="0.2">
      <c r="A502" s="681"/>
      <c r="B502" s="682"/>
      <c r="C502" s="10"/>
      <c r="D502" s="20"/>
      <c r="E502" s="975"/>
      <c r="F502" s="975"/>
      <c r="G502" s="975"/>
      <c r="H502" s="960"/>
      <c r="I502" s="961"/>
      <c r="J502" s="988"/>
    </row>
    <row r="503" spans="1:10" ht="42.75" x14ac:dyDescent="0.2">
      <c r="A503" s="681"/>
      <c r="B503" s="672" t="s">
        <v>1462</v>
      </c>
      <c r="C503" s="10"/>
      <c r="D503" s="20"/>
      <c r="E503" s="975"/>
      <c r="F503" s="975"/>
      <c r="G503" s="975"/>
      <c r="H503" s="960"/>
      <c r="I503" s="961"/>
      <c r="J503" s="988"/>
    </row>
    <row r="504" spans="1:10" x14ac:dyDescent="0.2">
      <c r="A504" s="638"/>
      <c r="B504" s="679"/>
      <c r="C504" s="10"/>
      <c r="D504" s="20"/>
      <c r="E504" s="975"/>
      <c r="F504" s="975"/>
      <c r="G504" s="975"/>
      <c r="H504" s="960"/>
      <c r="I504" s="961"/>
      <c r="J504" s="988"/>
    </row>
    <row r="505" spans="1:10" x14ac:dyDescent="0.2">
      <c r="A505" s="638" t="s">
        <v>11</v>
      </c>
      <c r="B505" s="902" t="s">
        <v>558</v>
      </c>
      <c r="C505" s="10">
        <v>1</v>
      </c>
      <c r="D505" s="652" t="s">
        <v>46</v>
      </c>
      <c r="E505" s="960">
        <v>587.27</v>
      </c>
      <c r="F505" s="975">
        <v>41.95</v>
      </c>
      <c r="G505" s="975">
        <v>125.84</v>
      </c>
      <c r="H505" s="960">
        <v>83.9</v>
      </c>
      <c r="I505" s="961">
        <f>E505+F505+G505+H505</f>
        <v>838.96</v>
      </c>
      <c r="J505" s="962">
        <f>I505*C505</f>
        <v>838.96</v>
      </c>
    </row>
    <row r="506" spans="1:10" x14ac:dyDescent="0.2">
      <c r="A506" s="638"/>
      <c r="B506" s="678"/>
      <c r="C506" s="10"/>
      <c r="D506" s="20"/>
      <c r="E506" s="975"/>
      <c r="F506" s="975"/>
      <c r="G506" s="975"/>
      <c r="H506" s="960"/>
      <c r="I506" s="961"/>
      <c r="J506" s="988"/>
    </row>
    <row r="507" spans="1:10" x14ac:dyDescent="0.2">
      <c r="A507" s="638" t="s">
        <v>12</v>
      </c>
      <c r="B507" s="902" t="s">
        <v>559</v>
      </c>
      <c r="C507" s="10">
        <v>1</v>
      </c>
      <c r="D507" s="652" t="s">
        <v>46</v>
      </c>
      <c r="E507" s="960">
        <v>587.27</v>
      </c>
      <c r="F507" s="975">
        <v>41.95</v>
      </c>
      <c r="G507" s="975">
        <v>125.84</v>
      </c>
      <c r="H507" s="960">
        <v>83.9</v>
      </c>
      <c r="I507" s="961">
        <f>E507+F507+G507+H507</f>
        <v>838.96</v>
      </c>
      <c r="J507" s="962">
        <f>I507*C507</f>
        <v>838.96</v>
      </c>
    </row>
    <row r="508" spans="1:10" x14ac:dyDescent="0.2">
      <c r="A508" s="638"/>
      <c r="B508" s="678"/>
      <c r="C508" s="10"/>
      <c r="D508" s="20"/>
      <c r="E508" s="975"/>
      <c r="F508" s="975"/>
      <c r="G508" s="975"/>
      <c r="H508" s="960"/>
      <c r="I508" s="961"/>
      <c r="J508" s="988"/>
    </row>
    <row r="509" spans="1:10" ht="28.5" x14ac:dyDescent="0.2">
      <c r="A509" s="671" t="s">
        <v>13</v>
      </c>
      <c r="B509" s="678" t="s">
        <v>1484</v>
      </c>
      <c r="C509" s="102">
        <v>2</v>
      </c>
      <c r="D509" s="709" t="s">
        <v>46</v>
      </c>
      <c r="E509" s="960">
        <v>714.35</v>
      </c>
      <c r="F509" s="975">
        <v>51.03</v>
      </c>
      <c r="G509" s="975">
        <v>153.08000000000001</v>
      </c>
      <c r="H509" s="960">
        <v>102.05</v>
      </c>
      <c r="I509" s="961">
        <f>E509+F509+G509+H509</f>
        <v>1020.51</v>
      </c>
      <c r="J509" s="962">
        <f>I509*C509</f>
        <v>2041.02</v>
      </c>
    </row>
    <row r="510" spans="1:10" x14ac:dyDescent="0.2">
      <c r="A510" s="638"/>
      <c r="B510" s="678"/>
      <c r="C510" s="10"/>
      <c r="D510" s="20"/>
      <c r="E510" s="975"/>
      <c r="F510" s="975"/>
      <c r="G510" s="975"/>
      <c r="H510" s="960"/>
      <c r="I510" s="961"/>
      <c r="J510" s="988"/>
    </row>
    <row r="511" spans="1:10" x14ac:dyDescent="0.2">
      <c r="A511" s="638" t="s">
        <v>14</v>
      </c>
      <c r="B511" s="678" t="s">
        <v>560</v>
      </c>
      <c r="C511" s="10">
        <v>1</v>
      </c>
      <c r="D511" s="652" t="s">
        <v>46</v>
      </c>
      <c r="E511" s="960">
        <v>1076.04</v>
      </c>
      <c r="F511" s="975">
        <v>76.86</v>
      </c>
      <c r="G511" s="975">
        <v>230.58</v>
      </c>
      <c r="H511" s="960">
        <v>153.72</v>
      </c>
      <c r="I511" s="961">
        <f>E511+F511+G511+H511</f>
        <v>1537.2</v>
      </c>
      <c r="J511" s="962">
        <f>I511*C511</f>
        <v>1537.2</v>
      </c>
    </row>
    <row r="512" spans="1:10" x14ac:dyDescent="0.2">
      <c r="A512" s="638"/>
      <c r="B512" s="678"/>
      <c r="C512" s="10"/>
      <c r="D512" s="20"/>
      <c r="E512" s="975"/>
      <c r="F512" s="975"/>
      <c r="G512" s="975"/>
      <c r="H512" s="960"/>
      <c r="I512" s="961"/>
      <c r="J512" s="988"/>
    </row>
    <row r="513" spans="1:10" x14ac:dyDescent="0.2">
      <c r="A513" s="638" t="s">
        <v>15</v>
      </c>
      <c r="B513" s="678" t="s">
        <v>561</v>
      </c>
      <c r="C513" s="10">
        <v>1</v>
      </c>
      <c r="D513" s="652" t="s">
        <v>46</v>
      </c>
      <c r="E513" s="960">
        <v>1187.45</v>
      </c>
      <c r="F513" s="975">
        <v>84.82</v>
      </c>
      <c r="G513" s="975">
        <v>254.45</v>
      </c>
      <c r="H513" s="960">
        <v>169.64</v>
      </c>
      <c r="I513" s="961">
        <f>E513+F513+G513+H513</f>
        <v>1696.36</v>
      </c>
      <c r="J513" s="962">
        <f>I513*C513</f>
        <v>1696.36</v>
      </c>
    </row>
    <row r="514" spans="1:10" x14ac:dyDescent="0.2">
      <c r="A514" s="638"/>
      <c r="B514" s="678"/>
      <c r="C514" s="10"/>
      <c r="D514" s="20"/>
      <c r="E514" s="975"/>
      <c r="F514" s="975"/>
      <c r="G514" s="975"/>
      <c r="H514" s="960"/>
      <c r="I514" s="961"/>
      <c r="J514" s="988"/>
    </row>
    <row r="515" spans="1:10" x14ac:dyDescent="0.2">
      <c r="A515" s="638" t="s">
        <v>28</v>
      </c>
      <c r="B515" s="678" t="s">
        <v>562</v>
      </c>
      <c r="C515" s="10">
        <v>1</v>
      </c>
      <c r="D515" s="652" t="s">
        <v>46</v>
      </c>
      <c r="E515" s="960">
        <v>1282.97</v>
      </c>
      <c r="F515" s="975">
        <v>91.64</v>
      </c>
      <c r="G515" s="975">
        <v>274.92</v>
      </c>
      <c r="H515" s="960">
        <v>183.28</v>
      </c>
      <c r="I515" s="961">
        <f>E515+F515+G515+H515</f>
        <v>1832.81</v>
      </c>
      <c r="J515" s="962">
        <f>I515*C515</f>
        <v>1832.81</v>
      </c>
    </row>
    <row r="516" spans="1:10" x14ac:dyDescent="0.2">
      <c r="A516" s="638"/>
      <c r="B516" s="678"/>
      <c r="C516" s="10"/>
      <c r="D516" s="20"/>
      <c r="E516" s="975"/>
      <c r="F516" s="975"/>
      <c r="G516" s="975"/>
      <c r="H516" s="960"/>
      <c r="I516" s="961"/>
      <c r="J516" s="988"/>
    </row>
    <row r="517" spans="1:10" x14ac:dyDescent="0.2">
      <c r="A517" s="638" t="s">
        <v>40</v>
      </c>
      <c r="B517" s="678" t="s">
        <v>563</v>
      </c>
      <c r="C517" s="10">
        <v>1</v>
      </c>
      <c r="D517" s="652" t="s">
        <v>46</v>
      </c>
      <c r="E517" s="960">
        <v>1299.03</v>
      </c>
      <c r="F517" s="975">
        <v>92.79</v>
      </c>
      <c r="G517" s="975">
        <v>278.36</v>
      </c>
      <c r="H517" s="960">
        <v>185.58</v>
      </c>
      <c r="I517" s="961">
        <f>E517+F517+G517+H517</f>
        <v>1855.76</v>
      </c>
      <c r="J517" s="962">
        <f>I517*C517</f>
        <v>1855.76</v>
      </c>
    </row>
    <row r="518" spans="1:10" x14ac:dyDescent="0.2">
      <c r="A518" s="638"/>
      <c r="B518" s="678"/>
      <c r="C518" s="10"/>
      <c r="D518" s="20"/>
      <c r="E518" s="975"/>
      <c r="F518" s="975"/>
      <c r="G518" s="975"/>
      <c r="H518" s="960"/>
      <c r="I518" s="961"/>
      <c r="J518" s="988"/>
    </row>
    <row r="519" spans="1:10" x14ac:dyDescent="0.2">
      <c r="A519" s="638" t="s">
        <v>42</v>
      </c>
      <c r="B519" s="678" t="s">
        <v>564</v>
      </c>
      <c r="C519" s="10">
        <v>1</v>
      </c>
      <c r="D519" s="652" t="s">
        <v>46</v>
      </c>
      <c r="E519" s="960">
        <v>3269.75</v>
      </c>
      <c r="F519" s="975">
        <v>233.55</v>
      </c>
      <c r="G519" s="975">
        <v>700.66</v>
      </c>
      <c r="H519" s="960">
        <v>467.11</v>
      </c>
      <c r="I519" s="961">
        <f>E519+F519+G519+H519</f>
        <v>4671.07</v>
      </c>
      <c r="J519" s="962">
        <f>I519*C519</f>
        <v>4671.07</v>
      </c>
    </row>
    <row r="520" spans="1:10" x14ac:dyDescent="0.2">
      <c r="A520" s="638"/>
      <c r="B520" s="678"/>
      <c r="C520" s="10"/>
      <c r="D520" s="20"/>
      <c r="E520" s="975"/>
      <c r="F520" s="975"/>
      <c r="G520" s="975"/>
      <c r="H520" s="960"/>
      <c r="I520" s="961"/>
      <c r="J520" s="988"/>
    </row>
    <row r="521" spans="1:10" x14ac:dyDescent="0.2">
      <c r="A521" s="638" t="s">
        <v>51</v>
      </c>
      <c r="B521" s="678" t="s">
        <v>565</v>
      </c>
      <c r="C521" s="10">
        <v>1</v>
      </c>
      <c r="D521" s="652" t="s">
        <v>46</v>
      </c>
      <c r="E521" s="960">
        <v>4565.21</v>
      </c>
      <c r="F521" s="975">
        <v>326.08999999999997</v>
      </c>
      <c r="G521" s="975">
        <v>978.26</v>
      </c>
      <c r="H521" s="960">
        <v>652.16999999999996</v>
      </c>
      <c r="I521" s="961">
        <f>E521+F521+G521+H521</f>
        <v>6521.73</v>
      </c>
      <c r="J521" s="962">
        <f>I521*C521</f>
        <v>6521.73</v>
      </c>
    </row>
    <row r="522" spans="1:10" x14ac:dyDescent="0.2">
      <c r="A522" s="638"/>
      <c r="B522" s="678"/>
      <c r="C522" s="10"/>
      <c r="D522" s="20"/>
      <c r="E522" s="975"/>
      <c r="F522" s="975"/>
      <c r="G522" s="975"/>
      <c r="H522" s="960"/>
      <c r="I522" s="961"/>
      <c r="J522" s="988"/>
    </row>
    <row r="523" spans="1:10" x14ac:dyDescent="0.2">
      <c r="A523" s="638" t="s">
        <v>52</v>
      </c>
      <c r="B523" s="678" t="s">
        <v>566</v>
      </c>
      <c r="C523" s="10">
        <v>1</v>
      </c>
      <c r="D523" s="652" t="s">
        <v>46</v>
      </c>
      <c r="E523" s="960">
        <v>5528.52</v>
      </c>
      <c r="F523" s="975">
        <v>394.89</v>
      </c>
      <c r="G523" s="975">
        <v>1184.68</v>
      </c>
      <c r="H523" s="960">
        <v>789.79</v>
      </c>
      <c r="I523" s="961">
        <f>E523+F523+G523+H523</f>
        <v>7897.88</v>
      </c>
      <c r="J523" s="962">
        <f>I523*C523</f>
        <v>7897.88</v>
      </c>
    </row>
    <row r="524" spans="1:10" x14ac:dyDescent="0.2">
      <c r="A524" s="638"/>
      <c r="B524" s="678"/>
      <c r="C524" s="10"/>
      <c r="D524" s="20"/>
      <c r="E524" s="975"/>
      <c r="F524" s="975"/>
      <c r="G524" s="975"/>
      <c r="H524" s="960"/>
      <c r="I524" s="961"/>
      <c r="J524" s="988"/>
    </row>
    <row r="525" spans="1:10" x14ac:dyDescent="0.2">
      <c r="A525" s="638" t="s">
        <v>53</v>
      </c>
      <c r="B525" s="678" t="s">
        <v>567</v>
      </c>
      <c r="C525" s="10">
        <v>10</v>
      </c>
      <c r="D525" s="652" t="s">
        <v>46</v>
      </c>
      <c r="E525" s="960">
        <v>5577.96</v>
      </c>
      <c r="F525" s="975">
        <v>398.43</v>
      </c>
      <c r="G525" s="975">
        <v>1195.28</v>
      </c>
      <c r="H525" s="960">
        <v>796.85</v>
      </c>
      <c r="I525" s="961">
        <f>E525+F525+G525+H525</f>
        <v>7968.52</v>
      </c>
      <c r="J525" s="962">
        <f>I525*C525</f>
        <v>79685.2</v>
      </c>
    </row>
    <row r="526" spans="1:10" x14ac:dyDescent="0.2">
      <c r="A526" s="638"/>
      <c r="B526" s="678"/>
      <c r="C526" s="10"/>
      <c r="D526" s="652"/>
      <c r="E526" s="975"/>
      <c r="F526" s="975"/>
      <c r="G526" s="975"/>
      <c r="H526" s="960"/>
      <c r="I526" s="961"/>
      <c r="J526" s="988"/>
    </row>
    <row r="527" spans="1:10" x14ac:dyDescent="0.2">
      <c r="A527" s="638" t="s">
        <v>173</v>
      </c>
      <c r="B527" s="678" t="s">
        <v>568</v>
      </c>
      <c r="C527" s="10">
        <v>10</v>
      </c>
      <c r="D527" s="652" t="s">
        <v>46</v>
      </c>
      <c r="E527" s="960">
        <v>5577.96</v>
      </c>
      <c r="F527" s="975">
        <v>398.43</v>
      </c>
      <c r="G527" s="975">
        <v>1195.28</v>
      </c>
      <c r="H527" s="960">
        <v>796.85</v>
      </c>
      <c r="I527" s="961">
        <f>E527+F527+G527+H527</f>
        <v>7968.52</v>
      </c>
      <c r="J527" s="962">
        <f>I527*C527</f>
        <v>79685.2</v>
      </c>
    </row>
    <row r="528" spans="1:10" x14ac:dyDescent="0.2">
      <c r="A528" s="638"/>
      <c r="B528" s="679"/>
      <c r="C528" s="10"/>
      <c r="D528" s="652"/>
      <c r="E528" s="975"/>
      <c r="F528" s="975"/>
      <c r="G528" s="975"/>
      <c r="H528" s="960"/>
      <c r="I528" s="961"/>
      <c r="J528" s="988"/>
    </row>
    <row r="529" spans="1:10" x14ac:dyDescent="0.2">
      <c r="A529" s="638"/>
      <c r="B529" s="679"/>
      <c r="C529" s="10"/>
      <c r="D529" s="652"/>
      <c r="E529" s="975"/>
      <c r="F529" s="975"/>
      <c r="G529" s="975"/>
      <c r="H529" s="960"/>
      <c r="I529" s="961"/>
      <c r="J529" s="988"/>
    </row>
    <row r="530" spans="1:10" x14ac:dyDescent="0.2">
      <c r="A530" s="638"/>
      <c r="B530" s="679"/>
      <c r="C530" s="10"/>
      <c r="D530" s="652"/>
      <c r="E530" s="975"/>
      <c r="F530" s="975"/>
      <c r="G530" s="975"/>
      <c r="H530" s="960"/>
      <c r="I530" s="961"/>
      <c r="J530" s="988"/>
    </row>
    <row r="531" spans="1:10" x14ac:dyDescent="0.2">
      <c r="A531" s="638"/>
      <c r="B531" s="679"/>
      <c r="C531" s="10"/>
      <c r="D531" s="652"/>
      <c r="E531" s="975"/>
      <c r="F531" s="975"/>
      <c r="G531" s="975"/>
      <c r="H531" s="960"/>
      <c r="I531" s="961"/>
      <c r="J531" s="988"/>
    </row>
    <row r="532" spans="1:10" x14ac:dyDescent="0.2">
      <c r="A532" s="638"/>
      <c r="B532" s="679"/>
      <c r="C532" s="10"/>
      <c r="D532" s="652"/>
      <c r="E532" s="975"/>
      <c r="F532" s="975"/>
      <c r="G532" s="975"/>
      <c r="H532" s="960"/>
      <c r="I532" s="961"/>
      <c r="J532" s="988"/>
    </row>
    <row r="533" spans="1:10" x14ac:dyDescent="0.2">
      <c r="A533" s="638"/>
      <c r="B533" s="679"/>
      <c r="C533" s="10"/>
      <c r="D533" s="652"/>
      <c r="E533" s="975"/>
      <c r="F533" s="975"/>
      <c r="G533" s="975"/>
      <c r="H533" s="960"/>
      <c r="I533" s="961"/>
      <c r="J533" s="988"/>
    </row>
    <row r="534" spans="1:10" x14ac:dyDescent="0.2">
      <c r="A534" s="638"/>
      <c r="B534" s="679"/>
      <c r="C534" s="10"/>
      <c r="D534" s="652"/>
      <c r="E534" s="975"/>
      <c r="F534" s="975"/>
      <c r="G534" s="975"/>
      <c r="H534" s="960"/>
      <c r="I534" s="961"/>
      <c r="J534" s="988"/>
    </row>
    <row r="535" spans="1:10" x14ac:dyDescent="0.2">
      <c r="A535" s="638"/>
      <c r="B535" s="679"/>
      <c r="C535" s="10"/>
      <c r="D535" s="652"/>
      <c r="E535" s="975"/>
      <c r="F535" s="975"/>
      <c r="G535" s="975"/>
      <c r="H535" s="960"/>
      <c r="I535" s="961"/>
      <c r="J535" s="988"/>
    </row>
    <row r="536" spans="1:10" ht="15.75" thickBot="1" x14ac:dyDescent="0.25">
      <c r="A536" s="677"/>
      <c r="B536" s="647" t="s">
        <v>31</v>
      </c>
      <c r="C536" s="648"/>
      <c r="D536" s="648"/>
      <c r="E536" s="967"/>
      <c r="F536" s="967"/>
      <c r="G536" s="967"/>
      <c r="H536" s="966"/>
      <c r="I536" s="968"/>
      <c r="J536" s="987">
        <f>SUM(J503:J530)</f>
        <v>189102.15</v>
      </c>
    </row>
    <row r="537" spans="1:10" ht="15" thickTop="1" x14ac:dyDescent="0.2">
      <c r="A537" s="638"/>
      <c r="B537" s="679"/>
      <c r="C537" s="10"/>
      <c r="D537" s="652"/>
      <c r="E537" s="975"/>
      <c r="F537" s="975"/>
      <c r="G537" s="975"/>
      <c r="H537" s="960"/>
      <c r="I537" s="961"/>
      <c r="J537" s="988"/>
    </row>
    <row r="538" spans="1:10" ht="15" x14ac:dyDescent="0.2">
      <c r="A538" s="638"/>
      <c r="B538" s="639" t="s">
        <v>569</v>
      </c>
      <c r="C538" s="10"/>
      <c r="D538" s="652"/>
      <c r="E538" s="975"/>
      <c r="F538" s="975"/>
      <c r="G538" s="975"/>
      <c r="H538" s="960"/>
      <c r="I538" s="961"/>
      <c r="J538" s="988"/>
    </row>
    <row r="539" spans="1:10" x14ac:dyDescent="0.2">
      <c r="A539" s="638"/>
      <c r="B539" s="672" t="s">
        <v>570</v>
      </c>
      <c r="C539" s="10"/>
      <c r="D539" s="652"/>
      <c r="E539" s="975"/>
      <c r="F539" s="975"/>
      <c r="G539" s="975"/>
      <c r="H539" s="960"/>
      <c r="I539" s="961"/>
      <c r="J539" s="988"/>
    </row>
    <row r="540" spans="1:10" x14ac:dyDescent="0.2">
      <c r="A540" s="638"/>
      <c r="B540" s="679"/>
      <c r="C540" s="10"/>
      <c r="D540" s="652"/>
      <c r="E540" s="975"/>
      <c r="F540" s="975"/>
      <c r="G540" s="975"/>
      <c r="H540" s="960"/>
      <c r="I540" s="961"/>
      <c r="J540" s="988"/>
    </row>
    <row r="541" spans="1:10" ht="28.5" x14ac:dyDescent="0.2">
      <c r="A541" s="671" t="s">
        <v>11</v>
      </c>
      <c r="B541" s="679" t="s">
        <v>571</v>
      </c>
      <c r="C541" s="102">
        <v>1</v>
      </c>
      <c r="D541" s="709" t="s">
        <v>46</v>
      </c>
      <c r="E541" s="960">
        <v>0</v>
      </c>
      <c r="F541" s="975">
        <v>0</v>
      </c>
      <c r="G541" s="975">
        <v>0</v>
      </c>
      <c r="H541" s="960">
        <v>0</v>
      </c>
      <c r="I541" s="961">
        <f>E541+F541+G541+H541</f>
        <v>0</v>
      </c>
      <c r="J541" s="962" t="s">
        <v>1507</v>
      </c>
    </row>
    <row r="542" spans="1:10" x14ac:dyDescent="0.2">
      <c r="A542" s="671"/>
      <c r="B542" s="679"/>
      <c r="C542" s="102"/>
      <c r="D542" s="709"/>
      <c r="E542" s="975"/>
      <c r="F542" s="975"/>
      <c r="G542" s="975"/>
      <c r="H542" s="960"/>
      <c r="I542" s="961"/>
      <c r="J542" s="988"/>
    </row>
    <row r="543" spans="1:10" ht="28.5" x14ac:dyDescent="0.2">
      <c r="A543" s="671" t="s">
        <v>12</v>
      </c>
      <c r="B543" s="679" t="s">
        <v>572</v>
      </c>
      <c r="C543" s="102">
        <v>1</v>
      </c>
      <c r="D543" s="709" t="s">
        <v>46</v>
      </c>
      <c r="E543" s="960">
        <v>0</v>
      </c>
      <c r="F543" s="975">
        <v>0</v>
      </c>
      <c r="G543" s="975">
        <v>0</v>
      </c>
      <c r="H543" s="960">
        <v>0</v>
      </c>
      <c r="I543" s="961">
        <f>E543+F543+G543+H543</f>
        <v>0</v>
      </c>
      <c r="J543" s="962" t="s">
        <v>1507</v>
      </c>
    </row>
    <row r="544" spans="1:10" x14ac:dyDescent="0.2">
      <c r="A544" s="671"/>
      <c r="B544" s="679"/>
      <c r="C544" s="102"/>
      <c r="D544" s="709"/>
      <c r="E544" s="975"/>
      <c r="F544" s="975"/>
      <c r="G544" s="975"/>
      <c r="H544" s="960"/>
      <c r="I544" s="961"/>
      <c r="J544" s="988"/>
    </row>
    <row r="545" spans="1:10" ht="28.5" x14ac:dyDescent="0.2">
      <c r="A545" s="671" t="s">
        <v>13</v>
      </c>
      <c r="B545" s="679" t="s">
        <v>573</v>
      </c>
      <c r="C545" s="102">
        <v>1</v>
      </c>
      <c r="D545" s="709" t="s">
        <v>46</v>
      </c>
      <c r="E545" s="960">
        <v>0</v>
      </c>
      <c r="F545" s="975">
        <v>0</v>
      </c>
      <c r="G545" s="975">
        <v>0</v>
      </c>
      <c r="H545" s="960">
        <v>0</v>
      </c>
      <c r="I545" s="961">
        <f>E545+F545+G545+H545</f>
        <v>0</v>
      </c>
      <c r="J545" s="962" t="s">
        <v>1507</v>
      </c>
    </row>
    <row r="546" spans="1:10" x14ac:dyDescent="0.2">
      <c r="A546" s="671"/>
      <c r="B546" s="679"/>
      <c r="C546" s="102"/>
      <c r="D546" s="709"/>
      <c r="E546" s="975"/>
      <c r="F546" s="975"/>
      <c r="G546" s="975"/>
      <c r="H546" s="960"/>
      <c r="I546" s="961"/>
      <c r="J546" s="988"/>
    </row>
    <row r="547" spans="1:10" ht="28.5" x14ac:dyDescent="0.2">
      <c r="A547" s="671" t="s">
        <v>14</v>
      </c>
      <c r="B547" s="679" t="s">
        <v>574</v>
      </c>
      <c r="C547" s="102">
        <v>1</v>
      </c>
      <c r="D547" s="709" t="s">
        <v>46</v>
      </c>
      <c r="E547" s="960">
        <v>0</v>
      </c>
      <c r="F547" s="975">
        <v>0</v>
      </c>
      <c r="G547" s="975">
        <v>0</v>
      </c>
      <c r="H547" s="960">
        <v>0</v>
      </c>
      <c r="I547" s="961">
        <f>E547+F547+G547+H547</f>
        <v>0</v>
      </c>
      <c r="J547" s="962" t="s">
        <v>1507</v>
      </c>
    </row>
    <row r="548" spans="1:10" x14ac:dyDescent="0.2">
      <c r="A548" s="671"/>
      <c r="B548" s="679"/>
      <c r="C548" s="102"/>
      <c r="D548" s="709"/>
      <c r="E548" s="975"/>
      <c r="F548" s="975"/>
      <c r="G548" s="975"/>
      <c r="H548" s="960"/>
      <c r="I548" s="961"/>
      <c r="J548" s="988"/>
    </row>
    <row r="549" spans="1:10" ht="28.5" x14ac:dyDescent="0.2">
      <c r="A549" s="671" t="s">
        <v>15</v>
      </c>
      <c r="B549" s="679" t="s">
        <v>575</v>
      </c>
      <c r="C549" s="102">
        <v>1</v>
      </c>
      <c r="D549" s="709" t="s">
        <v>46</v>
      </c>
      <c r="E549" s="960">
        <v>0</v>
      </c>
      <c r="F549" s="975">
        <v>0</v>
      </c>
      <c r="G549" s="975">
        <v>0</v>
      </c>
      <c r="H549" s="960">
        <v>0</v>
      </c>
      <c r="I549" s="961">
        <f>E549+F549+G549+H549</f>
        <v>0</v>
      </c>
      <c r="J549" s="962" t="s">
        <v>1507</v>
      </c>
    </row>
    <row r="550" spans="1:10" x14ac:dyDescent="0.2">
      <c r="A550" s="671"/>
      <c r="B550" s="679"/>
      <c r="C550" s="102"/>
      <c r="D550" s="709"/>
      <c r="E550" s="975"/>
      <c r="F550" s="975"/>
      <c r="G550" s="975"/>
      <c r="H550" s="960"/>
      <c r="I550" s="961"/>
      <c r="J550" s="988"/>
    </row>
    <row r="551" spans="1:10" ht="28.5" x14ac:dyDescent="0.2">
      <c r="A551" s="671" t="s">
        <v>28</v>
      </c>
      <c r="B551" s="679" t="s">
        <v>576</v>
      </c>
      <c r="C551" s="102">
        <v>1</v>
      </c>
      <c r="D551" s="709" t="s">
        <v>46</v>
      </c>
      <c r="E551" s="960">
        <v>0</v>
      </c>
      <c r="F551" s="975">
        <v>0</v>
      </c>
      <c r="G551" s="975">
        <v>0</v>
      </c>
      <c r="H551" s="960">
        <v>0</v>
      </c>
      <c r="I551" s="961">
        <f>E551+F551+G551+H551</f>
        <v>0</v>
      </c>
      <c r="J551" s="962" t="s">
        <v>1507</v>
      </c>
    </row>
    <row r="552" spans="1:10" x14ac:dyDescent="0.2">
      <c r="A552" s="671"/>
      <c r="B552" s="679"/>
      <c r="C552" s="102"/>
      <c r="D552" s="709"/>
      <c r="E552" s="975"/>
      <c r="F552" s="975"/>
      <c r="G552" s="975"/>
      <c r="H552" s="960"/>
      <c r="I552" s="961"/>
      <c r="J552" s="988"/>
    </row>
    <row r="553" spans="1:10" ht="28.5" x14ac:dyDescent="0.2">
      <c r="A553" s="671" t="s">
        <v>40</v>
      </c>
      <c r="B553" s="679" t="s">
        <v>577</v>
      </c>
      <c r="C553" s="102">
        <v>1</v>
      </c>
      <c r="D553" s="709" t="s">
        <v>46</v>
      </c>
      <c r="E553" s="960">
        <v>0</v>
      </c>
      <c r="F553" s="975">
        <v>0</v>
      </c>
      <c r="G553" s="975">
        <v>0</v>
      </c>
      <c r="H553" s="960">
        <v>0</v>
      </c>
      <c r="I553" s="961">
        <f>E553+F553+G553+H553</f>
        <v>0</v>
      </c>
      <c r="J553" s="962" t="s">
        <v>1507</v>
      </c>
    </row>
    <row r="554" spans="1:10" x14ac:dyDescent="0.2">
      <c r="A554" s="671"/>
      <c r="B554" s="679"/>
      <c r="C554" s="102"/>
      <c r="D554" s="103"/>
      <c r="E554" s="975"/>
      <c r="F554" s="975"/>
      <c r="G554" s="975"/>
      <c r="H554" s="960"/>
      <c r="I554" s="961"/>
      <c r="J554" s="988"/>
    </row>
    <row r="555" spans="1:10" x14ac:dyDescent="0.2">
      <c r="A555" s="671"/>
      <c r="B555" s="680" t="s">
        <v>1167</v>
      </c>
      <c r="C555" s="102"/>
      <c r="D555" s="103"/>
      <c r="E555" s="975"/>
      <c r="F555" s="975"/>
      <c r="G555" s="975"/>
      <c r="H555" s="960"/>
      <c r="I555" s="961"/>
      <c r="J555" s="988"/>
    </row>
    <row r="556" spans="1:10" x14ac:dyDescent="0.2">
      <c r="A556" s="671"/>
      <c r="B556" s="679"/>
      <c r="C556" s="102"/>
      <c r="D556" s="103"/>
      <c r="E556" s="975"/>
      <c r="F556" s="975"/>
      <c r="G556" s="975"/>
      <c r="H556" s="960"/>
      <c r="I556" s="961"/>
      <c r="J556" s="988"/>
    </row>
    <row r="557" spans="1:10" x14ac:dyDescent="0.2">
      <c r="A557" s="671" t="s">
        <v>42</v>
      </c>
      <c r="B557" s="679" t="s">
        <v>578</v>
      </c>
      <c r="C557" s="102">
        <v>1</v>
      </c>
      <c r="D557" s="709" t="s">
        <v>46</v>
      </c>
      <c r="E557" s="960">
        <v>1069.47</v>
      </c>
      <c r="F557" s="975">
        <v>76.39</v>
      </c>
      <c r="G557" s="975">
        <v>229.17</v>
      </c>
      <c r="H557" s="960">
        <v>152.78</v>
      </c>
      <c r="I557" s="961">
        <f>E557+F557+G557+H557</f>
        <v>1527.81</v>
      </c>
      <c r="J557" s="962">
        <f>I557*C557</f>
        <v>1527.81</v>
      </c>
    </row>
    <row r="558" spans="1:10" x14ac:dyDescent="0.2">
      <c r="A558" s="671"/>
      <c r="B558" s="679"/>
      <c r="C558" s="102"/>
      <c r="D558" s="103"/>
      <c r="E558" s="975"/>
      <c r="F558" s="975"/>
      <c r="G558" s="975"/>
      <c r="H558" s="960"/>
      <c r="I558" s="961"/>
      <c r="J558" s="988"/>
    </row>
    <row r="559" spans="1:10" x14ac:dyDescent="0.2">
      <c r="A559" s="671" t="s">
        <v>51</v>
      </c>
      <c r="B559" s="679" t="s">
        <v>579</v>
      </c>
      <c r="C559" s="102">
        <v>1</v>
      </c>
      <c r="D559" s="709" t="s">
        <v>46</v>
      </c>
      <c r="E559" s="960">
        <v>1737.88</v>
      </c>
      <c r="F559" s="975">
        <v>124.13</v>
      </c>
      <c r="G559" s="975">
        <v>372.4</v>
      </c>
      <c r="H559" s="960">
        <v>248.27</v>
      </c>
      <c r="I559" s="961">
        <f>E559+F559+G559+H559</f>
        <v>2482.6799999999998</v>
      </c>
      <c r="J559" s="962">
        <f>I559*C559</f>
        <v>2482.6799999999998</v>
      </c>
    </row>
    <row r="560" spans="1:10" x14ac:dyDescent="0.2">
      <c r="A560" s="671"/>
      <c r="B560" s="679"/>
      <c r="C560" s="102"/>
      <c r="D560" s="103"/>
      <c r="E560" s="975"/>
      <c r="F560" s="975"/>
      <c r="G560" s="975"/>
      <c r="H560" s="960"/>
      <c r="I560" s="961"/>
      <c r="J560" s="988"/>
    </row>
    <row r="561" spans="1:10" ht="28.5" x14ac:dyDescent="0.2">
      <c r="A561" s="671" t="s">
        <v>52</v>
      </c>
      <c r="B561" s="679" t="s">
        <v>580</v>
      </c>
      <c r="C561" s="102">
        <v>1</v>
      </c>
      <c r="D561" s="709" t="s">
        <v>46</v>
      </c>
      <c r="E561" s="960">
        <v>0</v>
      </c>
      <c r="F561" s="975">
        <v>0</v>
      </c>
      <c r="G561" s="975">
        <v>0</v>
      </c>
      <c r="H561" s="960">
        <v>0</v>
      </c>
      <c r="I561" s="961">
        <f>E561+F561+G561+H561</f>
        <v>0</v>
      </c>
      <c r="J561" s="962" t="s">
        <v>1507</v>
      </c>
    </row>
    <row r="562" spans="1:10" x14ac:dyDescent="0.2">
      <c r="A562" s="671"/>
      <c r="B562" s="679"/>
      <c r="C562" s="102"/>
      <c r="D562" s="709"/>
      <c r="E562" s="975"/>
      <c r="F562" s="975"/>
      <c r="G562" s="975"/>
      <c r="H562" s="960"/>
      <c r="I562" s="961"/>
      <c r="J562" s="988"/>
    </row>
    <row r="563" spans="1:10" x14ac:dyDescent="0.2">
      <c r="A563" s="671"/>
      <c r="B563" s="679"/>
      <c r="C563" s="102"/>
      <c r="D563" s="709"/>
      <c r="E563" s="975"/>
      <c r="F563" s="975"/>
      <c r="G563" s="975"/>
      <c r="H563" s="960"/>
      <c r="I563" s="961"/>
      <c r="J563" s="988"/>
    </row>
    <row r="564" spans="1:10" x14ac:dyDescent="0.2">
      <c r="A564" s="671"/>
      <c r="B564" s="679"/>
      <c r="C564" s="10"/>
      <c r="D564" s="20"/>
      <c r="E564" s="975"/>
      <c r="F564" s="975"/>
      <c r="G564" s="975"/>
      <c r="H564" s="960"/>
      <c r="I564" s="961"/>
      <c r="J564" s="988"/>
    </row>
    <row r="565" spans="1:10" x14ac:dyDescent="0.2">
      <c r="A565" s="638"/>
      <c r="B565" s="679"/>
      <c r="C565" s="10"/>
      <c r="D565" s="20"/>
      <c r="E565" s="975"/>
      <c r="F565" s="975"/>
      <c r="G565" s="975"/>
      <c r="H565" s="960"/>
      <c r="I565" s="961"/>
      <c r="J565" s="988"/>
    </row>
    <row r="566" spans="1:10" x14ac:dyDescent="0.2">
      <c r="A566" s="638"/>
      <c r="B566" s="679"/>
      <c r="C566" s="10"/>
      <c r="D566" s="20"/>
      <c r="E566" s="975"/>
      <c r="F566" s="975"/>
      <c r="G566" s="975"/>
      <c r="H566" s="960"/>
      <c r="I566" s="961"/>
      <c r="J566" s="988"/>
    </row>
    <row r="567" spans="1:10" ht="15" customHeight="1" x14ac:dyDescent="0.2">
      <c r="A567" s="638"/>
      <c r="B567" s="679"/>
      <c r="C567" s="10"/>
      <c r="D567" s="20"/>
      <c r="E567" s="975"/>
      <c r="F567" s="975"/>
      <c r="G567" s="975"/>
      <c r="H567" s="960"/>
      <c r="I567" s="961"/>
      <c r="J567" s="988"/>
    </row>
    <row r="568" spans="1:10" ht="15.75" thickBot="1" x14ac:dyDescent="0.25">
      <c r="A568" s="677"/>
      <c r="B568" s="647" t="s">
        <v>31</v>
      </c>
      <c r="C568" s="648"/>
      <c r="D568" s="648"/>
      <c r="E568" s="967"/>
      <c r="F568" s="967"/>
      <c r="G568" s="967"/>
      <c r="H568" s="966"/>
      <c r="I568" s="968"/>
      <c r="J568" s="987">
        <f>SUM(J541:J564)</f>
        <v>4010.49</v>
      </c>
    </row>
    <row r="569" spans="1:10" ht="15" thickTop="1" x14ac:dyDescent="0.2">
      <c r="A569" s="638"/>
      <c r="B569" s="679"/>
      <c r="C569" s="10"/>
      <c r="D569" s="20"/>
      <c r="E569" s="975"/>
      <c r="F569" s="975"/>
      <c r="G569" s="975"/>
      <c r="H569" s="960"/>
      <c r="I569" s="961"/>
      <c r="J569" s="988"/>
    </row>
    <row r="570" spans="1:10" ht="15" x14ac:dyDescent="0.2">
      <c r="A570" s="683"/>
      <c r="B570" s="639" t="s">
        <v>569</v>
      </c>
      <c r="C570" s="10"/>
      <c r="D570" s="20"/>
      <c r="E570" s="975"/>
      <c r="F570" s="975"/>
      <c r="G570" s="975"/>
      <c r="H570" s="960"/>
      <c r="I570" s="961"/>
      <c r="J570" s="988"/>
    </row>
    <row r="571" spans="1:10" x14ac:dyDescent="0.2">
      <c r="A571" s="638"/>
      <c r="B571" s="679"/>
      <c r="C571" s="10"/>
      <c r="D571" s="20"/>
      <c r="E571" s="975"/>
      <c r="F571" s="975"/>
      <c r="G571" s="975"/>
      <c r="H571" s="960"/>
      <c r="I571" s="961"/>
      <c r="J571" s="988"/>
    </row>
    <row r="572" spans="1:10" ht="42.75" x14ac:dyDescent="0.2">
      <c r="A572" s="683"/>
      <c r="B572" s="672" t="s">
        <v>1463</v>
      </c>
      <c r="C572" s="10"/>
      <c r="D572" s="20"/>
      <c r="E572" s="975"/>
      <c r="F572" s="975"/>
      <c r="G572" s="975"/>
      <c r="H572" s="960"/>
      <c r="I572" s="961"/>
      <c r="J572" s="988"/>
    </row>
    <row r="573" spans="1:10" ht="15" x14ac:dyDescent="0.2">
      <c r="A573" s="683"/>
      <c r="B573" s="684"/>
      <c r="C573" s="10"/>
      <c r="D573" s="20"/>
      <c r="E573" s="975"/>
      <c r="F573" s="975"/>
      <c r="G573" s="975"/>
      <c r="H573" s="960"/>
      <c r="I573" s="961"/>
      <c r="J573" s="988"/>
    </row>
    <row r="574" spans="1:10" x14ac:dyDescent="0.2">
      <c r="A574" s="638" t="s">
        <v>11</v>
      </c>
      <c r="B574" s="679" t="s">
        <v>581</v>
      </c>
      <c r="C574" s="10">
        <v>1</v>
      </c>
      <c r="D574" s="652" t="s">
        <v>46</v>
      </c>
      <c r="E574" s="960">
        <v>2550.67</v>
      </c>
      <c r="F574" s="975">
        <v>182.19</v>
      </c>
      <c r="G574" s="975">
        <v>546.57000000000005</v>
      </c>
      <c r="H574" s="960">
        <v>364.38</v>
      </c>
      <c r="I574" s="961">
        <f>E574+F574+G574+H574</f>
        <v>3643.81</v>
      </c>
      <c r="J574" s="962">
        <f>I574*C574</f>
        <v>3643.81</v>
      </c>
    </row>
    <row r="575" spans="1:10" x14ac:dyDescent="0.2">
      <c r="A575" s="638"/>
      <c r="B575" s="679"/>
      <c r="C575" s="10"/>
      <c r="D575" s="20"/>
      <c r="E575" s="975"/>
      <c r="F575" s="975"/>
      <c r="G575" s="975"/>
      <c r="H575" s="960"/>
      <c r="I575" s="961"/>
      <c r="J575" s="988"/>
    </row>
    <row r="576" spans="1:10" x14ac:dyDescent="0.2">
      <c r="A576" s="638"/>
      <c r="B576" s="679"/>
      <c r="C576" s="10"/>
      <c r="D576" s="20"/>
      <c r="E576" s="975"/>
      <c r="F576" s="975"/>
      <c r="G576" s="975"/>
      <c r="H576" s="960"/>
      <c r="I576" s="961"/>
      <c r="J576" s="988"/>
    </row>
    <row r="577" spans="1:10" x14ac:dyDescent="0.2">
      <c r="A577" s="638"/>
      <c r="B577" s="679"/>
      <c r="C577" s="10"/>
      <c r="D577" s="20"/>
      <c r="E577" s="975"/>
      <c r="F577" s="975"/>
      <c r="G577" s="975"/>
      <c r="H577" s="960"/>
      <c r="I577" s="961"/>
      <c r="J577" s="988"/>
    </row>
    <row r="578" spans="1:10" x14ac:dyDescent="0.2">
      <c r="A578" s="638"/>
      <c r="B578" s="679"/>
      <c r="C578" s="10"/>
      <c r="D578" s="20"/>
      <c r="E578" s="975"/>
      <c r="F578" s="975"/>
      <c r="G578" s="975"/>
      <c r="H578" s="960"/>
      <c r="I578" s="961"/>
      <c r="J578" s="988"/>
    </row>
    <row r="579" spans="1:10" x14ac:dyDescent="0.2">
      <c r="A579" s="638"/>
      <c r="B579" s="679"/>
      <c r="C579" s="10"/>
      <c r="D579" s="20"/>
      <c r="E579" s="975"/>
      <c r="F579" s="975"/>
      <c r="G579" s="975"/>
      <c r="H579" s="960"/>
      <c r="I579" s="961"/>
      <c r="J579" s="988"/>
    </row>
    <row r="580" spans="1:10" x14ac:dyDescent="0.2">
      <c r="A580" s="638"/>
      <c r="B580" s="679"/>
      <c r="C580" s="10"/>
      <c r="D580" s="20"/>
      <c r="E580" s="975"/>
      <c r="F580" s="975"/>
      <c r="G580" s="975"/>
      <c r="H580" s="960"/>
      <c r="I580" s="961"/>
      <c r="J580" s="988"/>
    </row>
    <row r="581" spans="1:10" x14ac:dyDescent="0.2">
      <c r="A581" s="638"/>
      <c r="B581" s="679"/>
      <c r="C581" s="10"/>
      <c r="D581" s="20"/>
      <c r="E581" s="975"/>
      <c r="F581" s="975"/>
      <c r="G581" s="975"/>
      <c r="H581" s="960"/>
      <c r="I581" s="961"/>
      <c r="J581" s="988"/>
    </row>
    <row r="582" spans="1:10" x14ac:dyDescent="0.2">
      <c r="A582" s="638"/>
      <c r="B582" s="679"/>
      <c r="C582" s="10"/>
      <c r="D582" s="20"/>
      <c r="E582" s="975"/>
      <c r="F582" s="975"/>
      <c r="G582" s="975"/>
      <c r="H582" s="960"/>
      <c r="I582" s="961"/>
      <c r="J582" s="988"/>
    </row>
    <row r="583" spans="1:10" x14ac:dyDescent="0.2">
      <c r="A583" s="638"/>
      <c r="B583" s="679"/>
      <c r="C583" s="10"/>
      <c r="D583" s="20"/>
      <c r="E583" s="975"/>
      <c r="F583" s="975"/>
      <c r="G583" s="975"/>
      <c r="H583" s="960"/>
      <c r="I583" s="961"/>
      <c r="J583" s="988"/>
    </row>
    <row r="584" spans="1:10" x14ac:dyDescent="0.2">
      <c r="A584" s="638"/>
      <c r="B584" s="679"/>
      <c r="C584" s="10"/>
      <c r="D584" s="20"/>
      <c r="E584" s="975"/>
      <c r="F584" s="975"/>
      <c r="G584" s="975"/>
      <c r="H584" s="960"/>
      <c r="I584" s="961"/>
      <c r="J584" s="988"/>
    </row>
    <row r="585" spans="1:10" x14ac:dyDescent="0.2">
      <c r="A585" s="638"/>
      <c r="B585" s="679"/>
      <c r="C585" s="10"/>
      <c r="D585" s="20"/>
      <c r="E585" s="975"/>
      <c r="F585" s="975"/>
      <c r="G585" s="975"/>
      <c r="H585" s="960"/>
      <c r="I585" s="961"/>
      <c r="J585" s="988"/>
    </row>
    <row r="586" spans="1:10" x14ac:dyDescent="0.2">
      <c r="A586" s="638"/>
      <c r="B586" s="679"/>
      <c r="C586" s="10"/>
      <c r="D586" s="20"/>
      <c r="E586" s="975"/>
      <c r="F586" s="975"/>
      <c r="G586" s="975"/>
      <c r="H586" s="960"/>
      <c r="I586" s="961"/>
      <c r="J586" s="988"/>
    </row>
    <row r="587" spans="1:10" x14ac:dyDescent="0.2">
      <c r="A587" s="638"/>
      <c r="B587" s="679"/>
      <c r="C587" s="10"/>
      <c r="D587" s="20"/>
      <c r="E587" s="975"/>
      <c r="F587" s="975"/>
      <c r="G587" s="975"/>
      <c r="H587" s="960"/>
      <c r="I587" s="961"/>
      <c r="J587" s="988"/>
    </row>
    <row r="588" spans="1:10" x14ac:dyDescent="0.2">
      <c r="A588" s="638"/>
      <c r="B588" s="679"/>
      <c r="C588" s="10"/>
      <c r="D588" s="20"/>
      <c r="E588" s="975"/>
      <c r="F588" s="975"/>
      <c r="G588" s="975"/>
      <c r="H588" s="960"/>
      <c r="I588" s="961"/>
      <c r="J588" s="988"/>
    </row>
    <row r="589" spans="1:10" x14ac:dyDescent="0.2">
      <c r="A589" s="638"/>
      <c r="B589" s="679"/>
      <c r="C589" s="10"/>
      <c r="D589" s="20"/>
      <c r="E589" s="975"/>
      <c r="F589" s="975"/>
      <c r="G589" s="975"/>
      <c r="H589" s="960"/>
      <c r="I589" s="961"/>
      <c r="J589" s="988"/>
    </row>
    <row r="590" spans="1:10" x14ac:dyDescent="0.2">
      <c r="A590" s="638"/>
      <c r="B590" s="679"/>
      <c r="C590" s="10"/>
      <c r="D590" s="20"/>
      <c r="E590" s="975"/>
      <c r="F590" s="975"/>
      <c r="G590" s="975"/>
      <c r="H590" s="960"/>
      <c r="I590" s="961"/>
      <c r="J590" s="988"/>
    </row>
    <row r="591" spans="1:10" x14ac:dyDescent="0.2">
      <c r="A591" s="638"/>
      <c r="B591" s="679"/>
      <c r="C591" s="10"/>
      <c r="D591" s="20"/>
      <c r="E591" s="975"/>
      <c r="F591" s="975"/>
      <c r="G591" s="975"/>
      <c r="H591" s="960"/>
      <c r="I591" s="961"/>
      <c r="J591" s="988"/>
    </row>
    <row r="592" spans="1:10" x14ac:dyDescent="0.2">
      <c r="A592" s="638"/>
      <c r="B592" s="679"/>
      <c r="C592" s="10"/>
      <c r="D592" s="20"/>
      <c r="E592" s="975"/>
      <c r="F592" s="975"/>
      <c r="G592" s="975"/>
      <c r="H592" s="960"/>
      <c r="I592" s="961"/>
      <c r="J592" s="988"/>
    </row>
    <row r="593" spans="1:10" x14ac:dyDescent="0.2">
      <c r="A593" s="638"/>
      <c r="B593" s="679"/>
      <c r="C593" s="10"/>
      <c r="D593" s="20"/>
      <c r="E593" s="975"/>
      <c r="F593" s="975"/>
      <c r="G593" s="975"/>
      <c r="H593" s="960"/>
      <c r="I593" s="961"/>
      <c r="J593" s="988"/>
    </row>
    <row r="594" spans="1:10" x14ac:dyDescent="0.2">
      <c r="A594" s="638"/>
      <c r="B594" s="679"/>
      <c r="C594" s="10"/>
      <c r="D594" s="20"/>
      <c r="E594" s="975"/>
      <c r="F594" s="975"/>
      <c r="G594" s="975"/>
      <c r="H594" s="960"/>
      <c r="I594" s="961"/>
      <c r="J594" s="988"/>
    </row>
    <row r="595" spans="1:10" x14ac:dyDescent="0.2">
      <c r="A595" s="638"/>
      <c r="B595" s="679"/>
      <c r="C595" s="10"/>
      <c r="D595" s="20"/>
      <c r="E595" s="975"/>
      <c r="F595" s="975"/>
      <c r="G595" s="975"/>
      <c r="H595" s="960"/>
      <c r="I595" s="961"/>
      <c r="J595" s="988"/>
    </row>
    <row r="596" spans="1:10" x14ac:dyDescent="0.2">
      <c r="A596" s="638"/>
      <c r="B596" s="679"/>
      <c r="C596" s="10"/>
      <c r="D596" s="20"/>
      <c r="E596" s="975"/>
      <c r="F596" s="975"/>
      <c r="G596" s="975"/>
      <c r="H596" s="960"/>
      <c r="I596" s="961"/>
      <c r="J596" s="988"/>
    </row>
    <row r="597" spans="1:10" x14ac:dyDescent="0.2">
      <c r="A597" s="638"/>
      <c r="B597" s="679"/>
      <c r="C597" s="10"/>
      <c r="D597" s="20"/>
      <c r="E597" s="975"/>
      <c r="F597" s="975"/>
      <c r="G597" s="975"/>
      <c r="H597" s="960"/>
      <c r="I597" s="961"/>
      <c r="J597" s="988"/>
    </row>
    <row r="598" spans="1:10" x14ac:dyDescent="0.2">
      <c r="A598" s="638"/>
      <c r="B598" s="679"/>
      <c r="C598" s="10"/>
      <c r="D598" s="20"/>
      <c r="E598" s="975"/>
      <c r="F598" s="975"/>
      <c r="G598" s="975"/>
      <c r="H598" s="960"/>
      <c r="I598" s="961"/>
      <c r="J598" s="988"/>
    </row>
    <row r="599" spans="1:10" x14ac:dyDescent="0.2">
      <c r="A599" s="638"/>
      <c r="B599" s="679"/>
      <c r="C599" s="10"/>
      <c r="D599" s="20"/>
      <c r="E599" s="975"/>
      <c r="F599" s="975"/>
      <c r="G599" s="975"/>
      <c r="H599" s="960"/>
      <c r="I599" s="961"/>
      <c r="J599" s="988"/>
    </row>
    <row r="600" spans="1:10" x14ac:dyDescent="0.2">
      <c r="A600" s="638"/>
      <c r="B600" s="679"/>
      <c r="C600" s="10"/>
      <c r="D600" s="20"/>
      <c r="E600" s="975"/>
      <c r="F600" s="975"/>
      <c r="G600" s="975"/>
      <c r="H600" s="960"/>
      <c r="I600" s="961"/>
      <c r="J600" s="988"/>
    </row>
    <row r="601" spans="1:10" x14ac:dyDescent="0.2">
      <c r="A601" s="638"/>
      <c r="B601" s="679"/>
      <c r="C601" s="10"/>
      <c r="D601" s="20"/>
      <c r="E601" s="975"/>
      <c r="F601" s="975"/>
      <c r="G601" s="975"/>
      <c r="H601" s="960"/>
      <c r="I601" s="961"/>
      <c r="J601" s="988"/>
    </row>
    <row r="602" spans="1:10" x14ac:dyDescent="0.2">
      <c r="A602" s="638"/>
      <c r="B602" s="679"/>
      <c r="C602" s="10"/>
      <c r="D602" s="20"/>
      <c r="E602" s="975"/>
      <c r="F602" s="975"/>
      <c r="G602" s="975"/>
      <c r="H602" s="960"/>
      <c r="I602" s="961"/>
      <c r="J602" s="988"/>
    </row>
    <row r="603" spans="1:10" x14ac:dyDescent="0.2">
      <c r="A603" s="638"/>
      <c r="B603" s="679"/>
      <c r="C603" s="10"/>
      <c r="D603" s="20"/>
      <c r="E603" s="975"/>
      <c r="F603" s="975"/>
      <c r="G603" s="975"/>
      <c r="H603" s="960"/>
      <c r="I603" s="961"/>
      <c r="J603" s="988"/>
    </row>
    <row r="604" spans="1:10" x14ac:dyDescent="0.2">
      <c r="A604" s="638"/>
      <c r="B604" s="679"/>
      <c r="C604" s="10"/>
      <c r="D604" s="20"/>
      <c r="E604" s="975"/>
      <c r="F604" s="975"/>
      <c r="G604" s="975"/>
      <c r="H604" s="960"/>
      <c r="I604" s="961"/>
      <c r="J604" s="988"/>
    </row>
    <row r="605" spans="1:10" ht="16.5" customHeight="1" x14ac:dyDescent="0.2">
      <c r="A605" s="638"/>
      <c r="B605" s="679"/>
      <c r="C605" s="10"/>
      <c r="D605" s="20"/>
      <c r="E605" s="975"/>
      <c r="F605" s="975"/>
      <c r="G605" s="975"/>
      <c r="H605" s="960"/>
      <c r="I605" s="961"/>
      <c r="J605" s="988"/>
    </row>
    <row r="606" spans="1:10" ht="15.75" thickBot="1" x14ac:dyDescent="0.25">
      <c r="A606" s="677"/>
      <c r="B606" s="647" t="s">
        <v>31</v>
      </c>
      <c r="C606" s="648"/>
      <c r="D606" s="648"/>
      <c r="E606" s="967"/>
      <c r="F606" s="967"/>
      <c r="G606" s="967"/>
      <c r="H606" s="966"/>
      <c r="I606" s="968"/>
      <c r="J606" s="987">
        <f>SUM(J572:J600)</f>
        <v>3643.81</v>
      </c>
    </row>
    <row r="607" spans="1:10" ht="15.75" thickTop="1" x14ac:dyDescent="0.2">
      <c r="A607" s="634"/>
      <c r="B607" s="635"/>
      <c r="C607" s="636"/>
      <c r="D607" s="636"/>
      <c r="E607" s="970"/>
      <c r="F607" s="970"/>
      <c r="G607" s="970"/>
      <c r="H607" s="969"/>
      <c r="I607" s="971"/>
      <c r="J607" s="1029"/>
    </row>
    <row r="608" spans="1:10" ht="15" x14ac:dyDescent="0.2">
      <c r="A608" s="634"/>
      <c r="B608" s="639" t="s">
        <v>582</v>
      </c>
      <c r="C608" s="636"/>
      <c r="D608" s="636"/>
      <c r="E608" s="970"/>
      <c r="F608" s="970"/>
      <c r="G608" s="970"/>
      <c r="H608" s="969"/>
      <c r="I608" s="971"/>
      <c r="J608" s="1029"/>
    </row>
    <row r="609" spans="1:10" ht="15" x14ac:dyDescent="0.2">
      <c r="A609" s="634"/>
      <c r="B609" s="639"/>
      <c r="C609" s="636"/>
      <c r="D609" s="636"/>
      <c r="E609" s="970"/>
      <c r="F609" s="970"/>
      <c r="G609" s="970"/>
      <c r="H609" s="969"/>
      <c r="I609" s="971"/>
      <c r="J609" s="1029"/>
    </row>
    <row r="610" spans="1:10" ht="85.5" x14ac:dyDescent="0.2">
      <c r="A610" s="634"/>
      <c r="B610" s="685" t="s">
        <v>1464</v>
      </c>
      <c r="C610" s="636"/>
      <c r="D610" s="636"/>
      <c r="E610" s="970"/>
      <c r="F610" s="970"/>
      <c r="G610" s="970"/>
      <c r="H610" s="969"/>
      <c r="I610" s="971"/>
      <c r="J610" s="1029"/>
    </row>
    <row r="611" spans="1:10" ht="15" x14ac:dyDescent="0.2">
      <c r="A611" s="634"/>
      <c r="B611" s="635"/>
      <c r="C611" s="636"/>
      <c r="D611" s="636"/>
      <c r="E611" s="970"/>
      <c r="F611" s="970"/>
      <c r="G611" s="970"/>
      <c r="H611" s="969"/>
      <c r="I611" s="971"/>
      <c r="J611" s="1029"/>
    </row>
    <row r="612" spans="1:10" x14ac:dyDescent="0.2">
      <c r="A612" s="638" t="s">
        <v>11</v>
      </c>
      <c r="B612" s="686" t="s">
        <v>583</v>
      </c>
      <c r="C612" s="10">
        <v>19</v>
      </c>
      <c r="D612" s="652" t="s">
        <v>46</v>
      </c>
      <c r="E612" s="960">
        <v>1442.18</v>
      </c>
      <c r="F612" s="975">
        <v>103.01</v>
      </c>
      <c r="G612" s="975">
        <v>309.04000000000002</v>
      </c>
      <c r="H612" s="960">
        <v>206.03</v>
      </c>
      <c r="I612" s="961">
        <f>E612+F612+G612+H612</f>
        <v>2060.2600000000002</v>
      </c>
      <c r="J612" s="962">
        <f>I612*C612</f>
        <v>39144.94</v>
      </c>
    </row>
    <row r="613" spans="1:10" ht="15" x14ac:dyDescent="0.2">
      <c r="A613" s="634"/>
      <c r="B613" s="686"/>
      <c r="C613" s="636"/>
      <c r="D613" s="636"/>
      <c r="E613" s="970"/>
      <c r="F613" s="970"/>
      <c r="G613" s="970"/>
      <c r="H613" s="969"/>
      <c r="I613" s="971"/>
      <c r="J613" s="1029"/>
    </row>
    <row r="614" spans="1:10" x14ac:dyDescent="0.2">
      <c r="A614" s="638" t="s">
        <v>12</v>
      </c>
      <c r="B614" s="686" t="s">
        <v>584</v>
      </c>
      <c r="C614" s="10">
        <v>4</v>
      </c>
      <c r="D614" s="652" t="s">
        <v>46</v>
      </c>
      <c r="E614" s="960">
        <v>1442.18</v>
      </c>
      <c r="F614" s="975">
        <v>103.01</v>
      </c>
      <c r="G614" s="975">
        <v>309.04000000000002</v>
      </c>
      <c r="H614" s="960">
        <v>206.03</v>
      </c>
      <c r="I614" s="961">
        <f>E614+F614+G614+H614</f>
        <v>2060.2600000000002</v>
      </c>
      <c r="J614" s="962">
        <f>I614*C614</f>
        <v>8241.0400000000009</v>
      </c>
    </row>
    <row r="615" spans="1:10" ht="15" x14ac:dyDescent="0.2">
      <c r="A615" s="634"/>
      <c r="B615" s="686"/>
      <c r="C615" s="636"/>
      <c r="D615" s="636"/>
      <c r="E615" s="970"/>
      <c r="F615" s="970"/>
      <c r="G615" s="970"/>
      <c r="H615" s="969"/>
      <c r="I615" s="971"/>
      <c r="J615" s="1029"/>
    </row>
    <row r="616" spans="1:10" x14ac:dyDescent="0.2">
      <c r="A616" s="638" t="s">
        <v>13</v>
      </c>
      <c r="B616" s="686" t="s">
        <v>585</v>
      </c>
      <c r="C616" s="10">
        <v>2</v>
      </c>
      <c r="D616" s="652" t="s">
        <v>46</v>
      </c>
      <c r="E616" s="960">
        <v>1442.18</v>
      </c>
      <c r="F616" s="975">
        <v>103.01</v>
      </c>
      <c r="G616" s="975">
        <v>309.04000000000002</v>
      </c>
      <c r="H616" s="960">
        <v>206.03</v>
      </c>
      <c r="I616" s="961">
        <f>E616+F616+G616+H616</f>
        <v>2060.2600000000002</v>
      </c>
      <c r="J616" s="962">
        <f>I616*C616</f>
        <v>4120.5200000000004</v>
      </c>
    </row>
    <row r="617" spans="1:10" ht="15" x14ac:dyDescent="0.2">
      <c r="A617" s="634"/>
      <c r="B617" s="686"/>
      <c r="C617" s="636"/>
      <c r="D617" s="636"/>
      <c r="E617" s="970"/>
      <c r="F617" s="970"/>
      <c r="G617" s="970"/>
      <c r="H617" s="969"/>
      <c r="I617" s="971"/>
      <c r="J617" s="1029"/>
    </row>
    <row r="618" spans="1:10" ht="15" x14ac:dyDescent="0.2">
      <c r="A618" s="638"/>
      <c r="B618" s="686"/>
      <c r="C618" s="636"/>
      <c r="D618" s="636"/>
      <c r="E618" s="970"/>
      <c r="F618" s="970"/>
      <c r="G618" s="970"/>
      <c r="H618" s="969"/>
      <c r="I618" s="971"/>
      <c r="J618" s="1029"/>
    </row>
    <row r="619" spans="1:10" ht="15" x14ac:dyDescent="0.2">
      <c r="A619" s="634"/>
      <c r="B619" s="686"/>
      <c r="C619" s="636"/>
      <c r="D619" s="636"/>
      <c r="E619" s="970"/>
      <c r="F619" s="970"/>
      <c r="G619" s="970"/>
      <c r="H619" s="969"/>
      <c r="I619" s="971"/>
      <c r="J619" s="1029"/>
    </row>
    <row r="620" spans="1:10" ht="15" x14ac:dyDescent="0.2">
      <c r="A620" s="634"/>
      <c r="B620" s="686"/>
      <c r="C620" s="636"/>
      <c r="D620" s="636"/>
      <c r="E620" s="970"/>
      <c r="F620" s="970"/>
      <c r="G620" s="970"/>
      <c r="H620" s="969"/>
      <c r="I620" s="971"/>
      <c r="J620" s="1029"/>
    </row>
    <row r="621" spans="1:10" ht="15" x14ac:dyDescent="0.2">
      <c r="A621" s="634"/>
      <c r="B621" s="686"/>
      <c r="C621" s="636"/>
      <c r="D621" s="636"/>
      <c r="E621" s="970"/>
      <c r="F621" s="970"/>
      <c r="G621" s="970"/>
      <c r="H621" s="969"/>
      <c r="I621" s="971"/>
      <c r="J621" s="1029"/>
    </row>
    <row r="622" spans="1:10" ht="15" x14ac:dyDescent="0.2">
      <c r="A622" s="634"/>
      <c r="B622" s="686"/>
      <c r="C622" s="636"/>
      <c r="D622" s="636"/>
      <c r="E622" s="970"/>
      <c r="F622" s="970"/>
      <c r="G622" s="970"/>
      <c r="H622" s="969"/>
      <c r="I622" s="971"/>
      <c r="J622" s="1029"/>
    </row>
    <row r="623" spans="1:10" ht="15" x14ac:dyDescent="0.2">
      <c r="A623" s="634"/>
      <c r="B623" s="635"/>
      <c r="C623" s="636"/>
      <c r="D623" s="636"/>
      <c r="E623" s="970"/>
      <c r="F623" s="970"/>
      <c r="G623" s="970"/>
      <c r="H623" s="969"/>
      <c r="I623" s="971"/>
      <c r="J623" s="1029"/>
    </row>
    <row r="624" spans="1:10" ht="15" x14ac:dyDescent="0.2">
      <c r="A624" s="634"/>
      <c r="B624" s="635"/>
      <c r="C624" s="636"/>
      <c r="D624" s="636"/>
      <c r="E624" s="970"/>
      <c r="F624" s="970"/>
      <c r="G624" s="970"/>
      <c r="H624" s="969"/>
      <c r="I624" s="971"/>
      <c r="J624" s="1029"/>
    </row>
    <row r="625" spans="1:10" ht="15" x14ac:dyDescent="0.2">
      <c r="A625" s="634"/>
      <c r="B625" s="635"/>
      <c r="C625" s="636"/>
      <c r="D625" s="636"/>
      <c r="E625" s="970"/>
      <c r="F625" s="970"/>
      <c r="G625" s="970"/>
      <c r="H625" s="969"/>
      <c r="I625" s="971"/>
      <c r="J625" s="1029"/>
    </row>
    <row r="626" spans="1:10" ht="15" x14ac:dyDescent="0.2">
      <c r="A626" s="634"/>
      <c r="B626" s="635"/>
      <c r="C626" s="636"/>
      <c r="D626" s="636"/>
      <c r="E626" s="970"/>
      <c r="F626" s="970"/>
      <c r="G626" s="970"/>
      <c r="H626" s="969"/>
      <c r="I626" s="971"/>
      <c r="J626" s="1029"/>
    </row>
    <row r="627" spans="1:10" ht="15" x14ac:dyDescent="0.2">
      <c r="A627" s="634"/>
      <c r="B627" s="635"/>
      <c r="C627" s="636"/>
      <c r="D627" s="636"/>
      <c r="E627" s="970"/>
      <c r="F627" s="970"/>
      <c r="G627" s="970"/>
      <c r="H627" s="969"/>
      <c r="I627" s="971"/>
      <c r="J627" s="1029"/>
    </row>
    <row r="628" spans="1:10" ht="15" x14ac:dyDescent="0.2">
      <c r="A628" s="634"/>
      <c r="B628" s="635"/>
      <c r="C628" s="636"/>
      <c r="D628" s="636"/>
      <c r="E628" s="970"/>
      <c r="F628" s="970"/>
      <c r="G628" s="970"/>
      <c r="H628" s="969"/>
      <c r="I628" s="971"/>
      <c r="J628" s="1029"/>
    </row>
    <row r="629" spans="1:10" ht="15" x14ac:dyDescent="0.2">
      <c r="A629" s="634"/>
      <c r="B629" s="635"/>
      <c r="C629" s="636"/>
      <c r="D629" s="636"/>
      <c r="E629" s="970"/>
      <c r="F629" s="970"/>
      <c r="G629" s="970"/>
      <c r="H629" s="969"/>
      <c r="I629" s="971"/>
      <c r="J629" s="1029"/>
    </row>
    <row r="630" spans="1:10" ht="15" x14ac:dyDescent="0.2">
      <c r="A630" s="634"/>
      <c r="B630" s="635"/>
      <c r="C630" s="636"/>
      <c r="D630" s="636"/>
      <c r="E630" s="970"/>
      <c r="F630" s="970"/>
      <c r="G630" s="970"/>
      <c r="H630" s="969"/>
      <c r="I630" s="971"/>
      <c r="J630" s="1029"/>
    </row>
    <row r="631" spans="1:10" ht="15" x14ac:dyDescent="0.2">
      <c r="A631" s="634"/>
      <c r="B631" s="635"/>
      <c r="C631" s="636"/>
      <c r="D631" s="636"/>
      <c r="E631" s="970"/>
      <c r="F631" s="970"/>
      <c r="G631" s="970"/>
      <c r="H631" s="969"/>
      <c r="I631" s="971"/>
      <c r="J631" s="1029"/>
    </row>
    <row r="632" spans="1:10" ht="15" x14ac:dyDescent="0.2">
      <c r="A632" s="634"/>
      <c r="B632" s="635"/>
      <c r="C632" s="636"/>
      <c r="D632" s="636"/>
      <c r="E632" s="970"/>
      <c r="F632" s="970"/>
      <c r="G632" s="970"/>
      <c r="H632" s="969"/>
      <c r="I632" s="971"/>
      <c r="J632" s="1029"/>
    </row>
    <row r="633" spans="1:10" ht="15" x14ac:dyDescent="0.2">
      <c r="A633" s="634"/>
      <c r="B633" s="635"/>
      <c r="C633" s="636"/>
      <c r="D633" s="636"/>
      <c r="E633" s="970"/>
      <c r="F633" s="970"/>
      <c r="G633" s="970"/>
      <c r="H633" s="969"/>
      <c r="I633" s="971"/>
      <c r="J633" s="1029"/>
    </row>
    <row r="634" spans="1:10" ht="15" x14ac:dyDescent="0.2">
      <c r="A634" s="634"/>
      <c r="B634" s="635"/>
      <c r="C634" s="636"/>
      <c r="D634" s="636"/>
      <c r="E634" s="970"/>
      <c r="F634" s="970"/>
      <c r="G634" s="970"/>
      <c r="H634" s="969"/>
      <c r="I634" s="971"/>
      <c r="J634" s="1029"/>
    </row>
    <row r="635" spans="1:10" ht="15" x14ac:dyDescent="0.2">
      <c r="A635" s="634"/>
      <c r="B635" s="635"/>
      <c r="C635" s="636"/>
      <c r="D635" s="636"/>
      <c r="E635" s="970"/>
      <c r="F635" s="970"/>
      <c r="G635" s="970"/>
      <c r="H635" s="969"/>
      <c r="I635" s="971"/>
      <c r="J635" s="1029"/>
    </row>
    <row r="636" spans="1:10" ht="15" x14ac:dyDescent="0.2">
      <c r="A636" s="634"/>
      <c r="B636" s="635"/>
      <c r="C636" s="636"/>
      <c r="D636" s="636"/>
      <c r="E636" s="970"/>
      <c r="F636" s="970"/>
      <c r="G636" s="970"/>
      <c r="H636" s="969"/>
      <c r="I636" s="971"/>
      <c r="J636" s="1029"/>
    </row>
    <row r="637" spans="1:10" ht="15" x14ac:dyDescent="0.2">
      <c r="A637" s="634"/>
      <c r="B637" s="635"/>
      <c r="C637" s="636"/>
      <c r="D637" s="636"/>
      <c r="E637" s="970"/>
      <c r="F637" s="970"/>
      <c r="G637" s="970"/>
      <c r="H637" s="969"/>
      <c r="I637" s="971"/>
      <c r="J637" s="1029"/>
    </row>
    <row r="638" spans="1:10" ht="15" x14ac:dyDescent="0.2">
      <c r="A638" s="634"/>
      <c r="B638" s="635"/>
      <c r="C638" s="636"/>
      <c r="D638" s="636"/>
      <c r="E638" s="970"/>
      <c r="F638" s="970"/>
      <c r="G638" s="970"/>
      <c r="H638" s="969"/>
      <c r="I638" s="971"/>
      <c r="J638" s="1029"/>
    </row>
    <row r="639" spans="1:10" ht="14.25" customHeight="1" x14ac:dyDescent="0.2">
      <c r="A639" s="634"/>
      <c r="B639" s="635"/>
      <c r="C639" s="636"/>
      <c r="D639" s="636"/>
      <c r="E639" s="970"/>
      <c r="F639" s="970"/>
      <c r="G639" s="970"/>
      <c r="H639" s="969"/>
      <c r="I639" s="971"/>
      <c r="J639" s="1029"/>
    </row>
    <row r="640" spans="1:10" ht="15.75" thickBot="1" x14ac:dyDescent="0.25">
      <c r="A640" s="677"/>
      <c r="B640" s="647" t="s">
        <v>31</v>
      </c>
      <c r="C640" s="648"/>
      <c r="D640" s="648"/>
      <c r="E640" s="967"/>
      <c r="F640" s="967"/>
      <c r="G640" s="967"/>
      <c r="H640" s="966"/>
      <c r="I640" s="968"/>
      <c r="J640" s="987">
        <f>SUM(J610:J635)</f>
        <v>51506.5</v>
      </c>
    </row>
    <row r="641" spans="1:10" ht="15.75" thickTop="1" x14ac:dyDescent="0.2">
      <c r="A641" s="634"/>
      <c r="B641" s="635"/>
      <c r="C641" s="636"/>
      <c r="D641" s="636"/>
      <c r="E641" s="970"/>
      <c r="F641" s="970"/>
      <c r="G641" s="970"/>
      <c r="H641" s="969"/>
      <c r="I641" s="971"/>
      <c r="J641" s="1029"/>
    </row>
    <row r="642" spans="1:10" ht="15" x14ac:dyDescent="0.2">
      <c r="A642" s="634"/>
      <c r="B642" s="639" t="s">
        <v>586</v>
      </c>
      <c r="C642" s="636"/>
      <c r="D642" s="636"/>
      <c r="E642" s="970"/>
      <c r="F642" s="970"/>
      <c r="G642" s="970"/>
      <c r="H642" s="969"/>
      <c r="I642" s="971"/>
      <c r="J642" s="1029"/>
    </row>
    <row r="643" spans="1:10" ht="15" x14ac:dyDescent="0.2">
      <c r="A643" s="634"/>
      <c r="B643" s="639"/>
      <c r="C643" s="636"/>
      <c r="D643" s="636"/>
      <c r="E643" s="970"/>
      <c r="F643" s="970"/>
      <c r="G643" s="970"/>
      <c r="H643" s="969"/>
      <c r="I643" s="971"/>
      <c r="J643" s="1029"/>
    </row>
    <row r="644" spans="1:10" ht="57" x14ac:dyDescent="0.2">
      <c r="A644" s="634"/>
      <c r="B644" s="685" t="s">
        <v>1465</v>
      </c>
      <c r="C644" s="636"/>
      <c r="D644" s="636"/>
      <c r="E644" s="970"/>
      <c r="F644" s="970"/>
      <c r="G644" s="970"/>
      <c r="H644" s="969"/>
      <c r="I644" s="971"/>
      <c r="J644" s="1029"/>
    </row>
    <row r="645" spans="1:10" ht="15" x14ac:dyDescent="0.2">
      <c r="A645" s="634"/>
      <c r="B645" s="685"/>
      <c r="C645" s="636"/>
      <c r="D645" s="636"/>
      <c r="E645" s="970"/>
      <c r="F645" s="970"/>
      <c r="G645" s="970"/>
      <c r="H645" s="969"/>
      <c r="I645" s="971"/>
      <c r="J645" s="1029"/>
    </row>
    <row r="646" spans="1:10" ht="15" x14ac:dyDescent="0.2">
      <c r="A646" s="634"/>
      <c r="B646" s="672" t="s">
        <v>587</v>
      </c>
      <c r="C646" s="636"/>
      <c r="D646" s="636"/>
      <c r="E646" s="970"/>
      <c r="F646" s="970"/>
      <c r="G646" s="970"/>
      <c r="H646" s="969"/>
      <c r="I646" s="971"/>
      <c r="J646" s="1029"/>
    </row>
    <row r="647" spans="1:10" ht="15" x14ac:dyDescent="0.2">
      <c r="A647" s="634"/>
      <c r="B647" s="635"/>
      <c r="C647" s="636"/>
      <c r="D647" s="636"/>
      <c r="E647" s="970"/>
      <c r="F647" s="970"/>
      <c r="G647" s="970"/>
      <c r="H647" s="969"/>
      <c r="I647" s="971"/>
      <c r="J647" s="1029"/>
    </row>
    <row r="648" spans="1:10" x14ac:dyDescent="0.2">
      <c r="A648" s="634" t="s">
        <v>11</v>
      </c>
      <c r="B648" s="686" t="s">
        <v>1467</v>
      </c>
      <c r="C648" s="10">
        <v>19</v>
      </c>
      <c r="D648" s="652" t="s">
        <v>46</v>
      </c>
      <c r="E648" s="960">
        <v>114.6</v>
      </c>
      <c r="F648" s="975">
        <v>8.19</v>
      </c>
      <c r="G648" s="975">
        <v>24.56</v>
      </c>
      <c r="H648" s="960">
        <v>16.37</v>
      </c>
      <c r="I648" s="961">
        <f>E648+F648+G648+H648</f>
        <v>163.72</v>
      </c>
      <c r="J648" s="962">
        <f>I648*C648</f>
        <v>3110.68</v>
      </c>
    </row>
    <row r="649" spans="1:10" ht="12" customHeight="1" x14ac:dyDescent="0.2">
      <c r="A649" s="634"/>
      <c r="B649" s="687"/>
      <c r="C649" s="688"/>
      <c r="D649" s="636"/>
      <c r="E649" s="970"/>
      <c r="F649" s="970"/>
      <c r="G649" s="970"/>
      <c r="H649" s="969"/>
      <c r="I649" s="971"/>
      <c r="J649" s="1029"/>
    </row>
    <row r="650" spans="1:10" ht="15" x14ac:dyDescent="0.2">
      <c r="A650" s="634"/>
      <c r="B650" s="672" t="s">
        <v>588</v>
      </c>
      <c r="C650" s="688"/>
      <c r="D650" s="636"/>
      <c r="E650" s="970"/>
      <c r="F650" s="970"/>
      <c r="G650" s="970"/>
      <c r="H650" s="969"/>
      <c r="I650" s="971"/>
      <c r="J650" s="1029"/>
    </row>
    <row r="651" spans="1:10" ht="12" customHeight="1" x14ac:dyDescent="0.2">
      <c r="A651" s="634"/>
      <c r="B651" s="687"/>
      <c r="C651" s="688"/>
      <c r="D651" s="636"/>
      <c r="E651" s="970"/>
      <c r="F651" s="970"/>
      <c r="G651" s="970"/>
      <c r="H651" s="969"/>
      <c r="I651" s="971"/>
      <c r="J651" s="1029"/>
    </row>
    <row r="652" spans="1:10" x14ac:dyDescent="0.2">
      <c r="A652" s="634" t="s">
        <v>12</v>
      </c>
      <c r="B652" s="686" t="s">
        <v>1466</v>
      </c>
      <c r="C652" s="10">
        <v>6</v>
      </c>
      <c r="D652" s="652" t="s">
        <v>46</v>
      </c>
      <c r="E652" s="960">
        <v>75.599999999999994</v>
      </c>
      <c r="F652" s="975">
        <v>5.4</v>
      </c>
      <c r="G652" s="975">
        <v>16.2</v>
      </c>
      <c r="H652" s="960">
        <v>10.8</v>
      </c>
      <c r="I652" s="961">
        <f>E652+F652+G652+H652</f>
        <v>108</v>
      </c>
      <c r="J652" s="962">
        <f>I652*C652</f>
        <v>648</v>
      </c>
    </row>
    <row r="653" spans="1:10" ht="12" customHeight="1" x14ac:dyDescent="0.2">
      <c r="A653" s="638"/>
      <c r="B653" s="679"/>
      <c r="C653" s="10"/>
      <c r="D653" s="20"/>
      <c r="E653" s="975"/>
      <c r="F653" s="975"/>
      <c r="G653" s="975"/>
      <c r="H653" s="960"/>
      <c r="I653" s="961"/>
      <c r="J653" s="988"/>
    </row>
    <row r="654" spans="1:10" x14ac:dyDescent="0.2">
      <c r="A654" s="638"/>
      <c r="B654" s="672" t="s">
        <v>589</v>
      </c>
      <c r="C654" s="10"/>
      <c r="D654" s="20"/>
      <c r="E654" s="975"/>
      <c r="F654" s="975"/>
      <c r="G654" s="975"/>
      <c r="H654" s="960"/>
      <c r="I654" s="961"/>
      <c r="J654" s="988"/>
    </row>
    <row r="655" spans="1:10" ht="12" customHeight="1" x14ac:dyDescent="0.2">
      <c r="A655" s="638"/>
      <c r="B655" s="679"/>
      <c r="C655" s="10"/>
      <c r="D655" s="20"/>
      <c r="E655" s="975"/>
      <c r="F655" s="975"/>
      <c r="G655" s="975"/>
      <c r="H655" s="960"/>
      <c r="I655" s="961"/>
      <c r="J655" s="988"/>
    </row>
    <row r="656" spans="1:10" x14ac:dyDescent="0.2">
      <c r="A656" s="634" t="s">
        <v>13</v>
      </c>
      <c r="B656" s="686" t="s">
        <v>1468</v>
      </c>
      <c r="C656" s="10">
        <v>10</v>
      </c>
      <c r="D656" s="652" t="s">
        <v>46</v>
      </c>
      <c r="E656" s="960">
        <v>75.599999999999994</v>
      </c>
      <c r="F656" s="975">
        <v>5.4</v>
      </c>
      <c r="G656" s="975">
        <v>16.2</v>
      </c>
      <c r="H656" s="960">
        <v>10.8</v>
      </c>
      <c r="I656" s="961">
        <f>E656+F656+G656+H656</f>
        <v>108</v>
      </c>
      <c r="J656" s="962">
        <f>I656*C656</f>
        <v>1080</v>
      </c>
    </row>
    <row r="657" spans="1:10" ht="12" customHeight="1" x14ac:dyDescent="0.2">
      <c r="A657" s="634"/>
      <c r="B657" s="686"/>
      <c r="C657" s="636"/>
      <c r="D657" s="636"/>
      <c r="E657" s="970"/>
      <c r="F657" s="970"/>
      <c r="G657" s="970"/>
      <c r="H657" s="969"/>
      <c r="I657" s="971"/>
      <c r="J657" s="1029"/>
    </row>
    <row r="658" spans="1:10" x14ac:dyDescent="0.2">
      <c r="A658" s="638"/>
      <c r="B658" s="680" t="s">
        <v>590</v>
      </c>
      <c r="C658" s="10"/>
      <c r="D658" s="20"/>
      <c r="E658" s="975"/>
      <c r="F658" s="975"/>
      <c r="G658" s="975"/>
      <c r="H658" s="960"/>
      <c r="I658" s="961"/>
      <c r="J658" s="988"/>
    </row>
    <row r="659" spans="1:10" ht="12" customHeight="1" x14ac:dyDescent="0.2">
      <c r="A659" s="638"/>
      <c r="B659" s="679"/>
      <c r="C659" s="10"/>
      <c r="D659" s="20"/>
      <c r="E659" s="975"/>
      <c r="F659" s="975"/>
      <c r="G659" s="975"/>
      <c r="H659" s="960"/>
      <c r="I659" s="961"/>
      <c r="J659" s="988"/>
    </row>
    <row r="660" spans="1:10" x14ac:dyDescent="0.2">
      <c r="A660" s="674" t="s">
        <v>14</v>
      </c>
      <c r="B660" s="679" t="s">
        <v>1469</v>
      </c>
      <c r="C660" s="10">
        <v>2</v>
      </c>
      <c r="D660" s="652" t="s">
        <v>46</v>
      </c>
      <c r="E660" s="960">
        <v>75.599999999999994</v>
      </c>
      <c r="F660" s="975">
        <v>5.4</v>
      </c>
      <c r="G660" s="975">
        <v>16.2</v>
      </c>
      <c r="H660" s="960">
        <v>10.8</v>
      </c>
      <c r="I660" s="961">
        <f>E660+F660+G660+H660</f>
        <v>108</v>
      </c>
      <c r="J660" s="962">
        <f>I660*C660</f>
        <v>216</v>
      </c>
    </row>
    <row r="661" spans="1:10" ht="12" customHeight="1" x14ac:dyDescent="0.2">
      <c r="A661" s="674"/>
      <c r="B661" s="679"/>
      <c r="C661" s="10"/>
      <c r="D661" s="20"/>
      <c r="E661" s="975"/>
      <c r="F661" s="975"/>
      <c r="G661" s="975"/>
      <c r="H661" s="960"/>
      <c r="I661" s="961"/>
      <c r="J661" s="988"/>
    </row>
    <row r="662" spans="1:10" x14ac:dyDescent="0.2">
      <c r="A662" s="638"/>
      <c r="B662" s="680" t="s">
        <v>591</v>
      </c>
      <c r="C662" s="10"/>
      <c r="D662" s="20"/>
      <c r="E662" s="975"/>
      <c r="F662" s="975"/>
      <c r="G662" s="975"/>
      <c r="H662" s="960"/>
      <c r="I662" s="961"/>
      <c r="J662" s="988"/>
    </row>
    <row r="663" spans="1:10" ht="12" customHeight="1" x14ac:dyDescent="0.2">
      <c r="A663" s="638"/>
      <c r="B663" s="679"/>
      <c r="C663" s="10"/>
      <c r="D663" s="20"/>
      <c r="E663" s="975"/>
      <c r="F663" s="975"/>
      <c r="G663" s="975"/>
      <c r="H663" s="960"/>
      <c r="I663" s="961"/>
      <c r="J663" s="988"/>
    </row>
    <row r="664" spans="1:10" x14ac:dyDescent="0.2">
      <c r="A664" s="638" t="s">
        <v>15</v>
      </c>
      <c r="B664" s="679" t="s">
        <v>1470</v>
      </c>
      <c r="C664" s="10">
        <v>21</v>
      </c>
      <c r="D664" s="652" t="s">
        <v>46</v>
      </c>
      <c r="E664" s="960">
        <v>97.27</v>
      </c>
      <c r="F664" s="975">
        <v>6.95</v>
      </c>
      <c r="G664" s="975">
        <v>20.84</v>
      </c>
      <c r="H664" s="960">
        <v>13.9</v>
      </c>
      <c r="I664" s="961">
        <f>E664+F664+G664+H664</f>
        <v>138.96</v>
      </c>
      <c r="J664" s="962">
        <f>I664*C664</f>
        <v>2918.16</v>
      </c>
    </row>
    <row r="665" spans="1:10" ht="12" customHeight="1" x14ac:dyDescent="0.2">
      <c r="A665" s="638"/>
      <c r="B665" s="679"/>
      <c r="C665" s="10"/>
      <c r="D665" s="20"/>
      <c r="E665" s="975"/>
      <c r="F665" s="975"/>
      <c r="G665" s="975"/>
      <c r="H665" s="960"/>
      <c r="I665" s="961"/>
      <c r="J665" s="988"/>
    </row>
    <row r="666" spans="1:10" x14ac:dyDescent="0.2">
      <c r="A666" s="638" t="s">
        <v>28</v>
      </c>
      <c r="B666" s="679" t="s">
        <v>1471</v>
      </c>
      <c r="C666" s="10">
        <v>5</v>
      </c>
      <c r="D666" s="652" t="s">
        <v>46</v>
      </c>
      <c r="E666" s="960">
        <v>97.27</v>
      </c>
      <c r="F666" s="975">
        <v>6.95</v>
      </c>
      <c r="G666" s="975">
        <v>20.84</v>
      </c>
      <c r="H666" s="960">
        <v>13.9</v>
      </c>
      <c r="I666" s="961">
        <f>E666+F666+G666+H666</f>
        <v>138.96</v>
      </c>
      <c r="J666" s="962">
        <f>I666*C666</f>
        <v>694.8</v>
      </c>
    </row>
    <row r="667" spans="1:10" ht="12" customHeight="1" x14ac:dyDescent="0.2">
      <c r="A667" s="638"/>
      <c r="B667" s="679"/>
      <c r="C667" s="10"/>
      <c r="D667" s="20"/>
      <c r="E667" s="975"/>
      <c r="F667" s="975"/>
      <c r="G667" s="975"/>
      <c r="H667" s="960"/>
      <c r="I667" s="961"/>
      <c r="J667" s="988"/>
    </row>
    <row r="668" spans="1:10" x14ac:dyDescent="0.2">
      <c r="A668" s="638" t="s">
        <v>40</v>
      </c>
      <c r="B668" s="679" t="s">
        <v>1472</v>
      </c>
      <c r="C668" s="10">
        <v>7</v>
      </c>
      <c r="D668" s="652" t="s">
        <v>46</v>
      </c>
      <c r="E668" s="960">
        <v>97.27</v>
      </c>
      <c r="F668" s="975">
        <v>6.95</v>
      </c>
      <c r="G668" s="975">
        <v>20.84</v>
      </c>
      <c r="H668" s="960">
        <v>13.9</v>
      </c>
      <c r="I668" s="961">
        <f>E668+F668+G668+H668</f>
        <v>138.96</v>
      </c>
      <c r="J668" s="962">
        <f>I668*C668</f>
        <v>972.72</v>
      </c>
    </row>
    <row r="669" spans="1:10" ht="12" customHeight="1" x14ac:dyDescent="0.2">
      <c r="A669" s="638"/>
      <c r="B669" s="679"/>
      <c r="C669" s="10"/>
      <c r="D669" s="20"/>
      <c r="E669" s="975"/>
      <c r="F669" s="975"/>
      <c r="G669" s="975"/>
      <c r="H669" s="960"/>
      <c r="I669" s="961"/>
      <c r="J669" s="988"/>
    </row>
    <row r="670" spans="1:10" x14ac:dyDescent="0.2">
      <c r="A670" s="638"/>
      <c r="B670" s="680" t="s">
        <v>592</v>
      </c>
      <c r="C670" s="10"/>
      <c r="D670" s="20"/>
      <c r="E670" s="975"/>
      <c r="F670" s="975"/>
      <c r="G670" s="975"/>
      <c r="H670" s="960"/>
      <c r="I670" s="961"/>
      <c r="J670" s="988"/>
    </row>
    <row r="671" spans="1:10" ht="12" customHeight="1" x14ac:dyDescent="0.2">
      <c r="A671" s="638"/>
      <c r="B671" s="679"/>
      <c r="C671" s="10"/>
      <c r="D671" s="20"/>
      <c r="E671" s="975"/>
      <c r="F671" s="975"/>
      <c r="G671" s="975"/>
      <c r="H671" s="960"/>
      <c r="I671" s="961"/>
      <c r="J671" s="988"/>
    </row>
    <row r="672" spans="1:10" x14ac:dyDescent="0.2">
      <c r="A672" s="638" t="s">
        <v>42</v>
      </c>
      <c r="B672" s="679" t="s">
        <v>1473</v>
      </c>
      <c r="C672" s="10">
        <v>17</v>
      </c>
      <c r="D672" s="652" t="s">
        <v>46</v>
      </c>
      <c r="E672" s="960">
        <v>82.82</v>
      </c>
      <c r="F672" s="975">
        <v>5.92</v>
      </c>
      <c r="G672" s="975">
        <v>17.75</v>
      </c>
      <c r="H672" s="960">
        <v>11.83</v>
      </c>
      <c r="I672" s="961">
        <f>E672+F672+G672+H672</f>
        <v>118.32</v>
      </c>
      <c r="J672" s="962">
        <f>I672*C672</f>
        <v>2011.44</v>
      </c>
    </row>
    <row r="673" spans="1:10" ht="12" customHeight="1" x14ac:dyDescent="0.2">
      <c r="A673" s="638"/>
      <c r="B673" s="679"/>
      <c r="C673" s="10"/>
      <c r="D673" s="20"/>
      <c r="E673" s="975"/>
      <c r="F673" s="975"/>
      <c r="G673" s="975"/>
      <c r="H673" s="960"/>
      <c r="I673" s="961"/>
      <c r="J673" s="988"/>
    </row>
    <row r="674" spans="1:10" x14ac:dyDescent="0.2">
      <c r="A674" s="638" t="s">
        <v>51</v>
      </c>
      <c r="B674" s="679" t="s">
        <v>1474</v>
      </c>
      <c r="C674" s="10">
        <v>5</v>
      </c>
      <c r="D674" s="652" t="s">
        <v>46</v>
      </c>
      <c r="E674" s="960">
        <v>82.82</v>
      </c>
      <c r="F674" s="975">
        <v>5.92</v>
      </c>
      <c r="G674" s="975">
        <v>17.75</v>
      </c>
      <c r="H674" s="960">
        <v>11.83</v>
      </c>
      <c r="I674" s="961">
        <f>E674+F674+G674+H674</f>
        <v>118.32</v>
      </c>
      <c r="J674" s="962">
        <f>I674*C674</f>
        <v>591.6</v>
      </c>
    </row>
    <row r="675" spans="1:10" ht="12" customHeight="1" x14ac:dyDescent="0.2">
      <c r="A675" s="638"/>
      <c r="B675" s="679"/>
      <c r="C675" s="10"/>
      <c r="D675" s="20"/>
      <c r="E675" s="975"/>
      <c r="F675" s="975"/>
      <c r="G675" s="975"/>
      <c r="H675" s="960"/>
      <c r="I675" s="961"/>
      <c r="J675" s="988"/>
    </row>
    <row r="676" spans="1:10" x14ac:dyDescent="0.2">
      <c r="A676" s="638" t="s">
        <v>52</v>
      </c>
      <c r="B676" s="679" t="s">
        <v>1475</v>
      </c>
      <c r="C676" s="10">
        <v>6</v>
      </c>
      <c r="D676" s="652" t="s">
        <v>46</v>
      </c>
      <c r="E676" s="960">
        <v>82.82</v>
      </c>
      <c r="F676" s="975">
        <v>5.92</v>
      </c>
      <c r="G676" s="975">
        <v>17.75</v>
      </c>
      <c r="H676" s="960">
        <v>11.83</v>
      </c>
      <c r="I676" s="961">
        <f>E676+F676+G676+H676</f>
        <v>118.32</v>
      </c>
      <c r="J676" s="962">
        <f>I676*C676</f>
        <v>709.92</v>
      </c>
    </row>
    <row r="677" spans="1:10" x14ac:dyDescent="0.2">
      <c r="A677" s="638"/>
      <c r="B677" s="679"/>
      <c r="C677" s="10"/>
      <c r="D677" s="652"/>
      <c r="E677" s="975"/>
      <c r="F677" s="975"/>
      <c r="G677" s="975"/>
      <c r="H677" s="960"/>
      <c r="I677" s="961"/>
      <c r="J677" s="988"/>
    </row>
    <row r="678" spans="1:10" ht="18" customHeight="1" x14ac:dyDescent="0.2">
      <c r="A678" s="638"/>
      <c r="B678" s="679"/>
      <c r="C678" s="10"/>
      <c r="D678" s="20"/>
      <c r="E678" s="975"/>
      <c r="F678" s="975"/>
      <c r="G678" s="975"/>
      <c r="H678" s="960"/>
      <c r="I678" s="961"/>
      <c r="J678" s="988"/>
    </row>
    <row r="679" spans="1:10" ht="15.75" thickBot="1" x14ac:dyDescent="0.25">
      <c r="A679" s="677"/>
      <c r="B679" s="647" t="s">
        <v>31</v>
      </c>
      <c r="C679" s="648"/>
      <c r="D679" s="648"/>
      <c r="E679" s="967"/>
      <c r="F679" s="967"/>
      <c r="G679" s="967"/>
      <c r="H679" s="966"/>
      <c r="I679" s="968"/>
      <c r="J679" s="987">
        <f>SUM(J645:J677)</f>
        <v>12953.32</v>
      </c>
    </row>
    <row r="680" spans="1:10" ht="15.75" thickTop="1" x14ac:dyDescent="0.2">
      <c r="A680" s="634"/>
      <c r="B680" s="635"/>
      <c r="C680" s="636"/>
      <c r="D680" s="636"/>
      <c r="E680" s="970"/>
      <c r="F680" s="970"/>
      <c r="G680" s="970"/>
      <c r="H680" s="969"/>
      <c r="I680" s="971"/>
      <c r="J680" s="1029"/>
    </row>
    <row r="681" spans="1:10" ht="15" x14ac:dyDescent="0.2">
      <c r="A681" s="634"/>
      <c r="B681" s="710" t="s">
        <v>593</v>
      </c>
      <c r="C681" s="636"/>
      <c r="D681" s="636"/>
      <c r="E681" s="970"/>
      <c r="F681" s="970"/>
      <c r="G681" s="970"/>
      <c r="H681" s="969"/>
      <c r="I681" s="971"/>
      <c r="J681" s="1029"/>
    </row>
    <row r="682" spans="1:10" ht="15" x14ac:dyDescent="0.2">
      <c r="A682" s="634"/>
      <c r="B682" s="639"/>
      <c r="C682" s="636"/>
      <c r="D682" s="636"/>
      <c r="E682" s="970"/>
      <c r="F682" s="970"/>
      <c r="G682" s="970"/>
      <c r="H682" s="969"/>
      <c r="I682" s="971"/>
      <c r="J682" s="1029"/>
    </row>
    <row r="683" spans="1:10" x14ac:dyDescent="0.2">
      <c r="A683" s="638"/>
      <c r="B683" s="903" t="s">
        <v>1312</v>
      </c>
      <c r="C683" s="10"/>
      <c r="D683" s="20"/>
      <c r="E683" s="975"/>
      <c r="F683" s="975"/>
      <c r="G683" s="975"/>
      <c r="H683" s="960"/>
      <c r="I683" s="961"/>
      <c r="J683" s="988"/>
    </row>
    <row r="684" spans="1:10" x14ac:dyDescent="0.2">
      <c r="A684" s="638"/>
      <c r="B684" s="679"/>
      <c r="C684" s="10"/>
      <c r="D684" s="20"/>
      <c r="E684" s="975"/>
      <c r="F684" s="975"/>
      <c r="G684" s="975"/>
      <c r="H684" s="960"/>
      <c r="I684" s="961"/>
      <c r="J684" s="988"/>
    </row>
    <row r="685" spans="1:10" x14ac:dyDescent="0.2">
      <c r="A685" s="638"/>
      <c r="B685" s="680" t="s">
        <v>594</v>
      </c>
      <c r="C685" s="10"/>
      <c r="D685" s="20"/>
      <c r="E685" s="975"/>
      <c r="F685" s="975"/>
      <c r="G685" s="975"/>
      <c r="H685" s="960"/>
      <c r="I685" s="961"/>
      <c r="J685" s="988"/>
    </row>
    <row r="686" spans="1:10" x14ac:dyDescent="0.2">
      <c r="A686" s="638"/>
      <c r="B686" s="679"/>
      <c r="C686" s="10"/>
      <c r="D686" s="20"/>
      <c r="E686" s="975"/>
      <c r="F686" s="975"/>
      <c r="G686" s="975"/>
      <c r="H686" s="960"/>
      <c r="I686" s="961"/>
      <c r="J686" s="988"/>
    </row>
    <row r="687" spans="1:10" x14ac:dyDescent="0.2">
      <c r="A687" s="638" t="s">
        <v>11</v>
      </c>
      <c r="B687" s="679" t="s">
        <v>1476</v>
      </c>
      <c r="C687" s="10">
        <v>8</v>
      </c>
      <c r="D687" s="652" t="s">
        <v>46</v>
      </c>
      <c r="E687" s="960">
        <v>61.16</v>
      </c>
      <c r="F687" s="975">
        <v>4.37</v>
      </c>
      <c r="G687" s="975">
        <v>13.11</v>
      </c>
      <c r="H687" s="960">
        <v>8.74</v>
      </c>
      <c r="I687" s="961">
        <f>E687+F687+G687+H687</f>
        <v>87.38</v>
      </c>
      <c r="J687" s="962">
        <f>I687*C687</f>
        <v>699.04</v>
      </c>
    </row>
    <row r="688" spans="1:10" x14ac:dyDescent="0.2">
      <c r="A688" s="638"/>
      <c r="B688" s="679"/>
      <c r="C688" s="10"/>
      <c r="D688" s="20"/>
      <c r="E688" s="975"/>
      <c r="F688" s="975"/>
      <c r="G688" s="975"/>
      <c r="H688" s="960"/>
      <c r="I688" s="961"/>
      <c r="J688" s="988"/>
    </row>
    <row r="689" spans="1:10" x14ac:dyDescent="0.2">
      <c r="A689" s="638" t="s">
        <v>12</v>
      </c>
      <c r="B689" s="679" t="s">
        <v>1477</v>
      </c>
      <c r="C689" s="10">
        <v>5</v>
      </c>
      <c r="D689" s="652" t="s">
        <v>46</v>
      </c>
      <c r="E689" s="960">
        <v>68.38</v>
      </c>
      <c r="F689" s="975">
        <v>4.88</v>
      </c>
      <c r="G689" s="975">
        <v>14.65</v>
      </c>
      <c r="H689" s="960">
        <v>9.77</v>
      </c>
      <c r="I689" s="961">
        <f>E689+F689+G689+H689</f>
        <v>97.68</v>
      </c>
      <c r="J689" s="962">
        <f>I689*C689</f>
        <v>488.4</v>
      </c>
    </row>
    <row r="690" spans="1:10" x14ac:dyDescent="0.2">
      <c r="A690" s="638"/>
      <c r="B690" s="679"/>
      <c r="C690" s="10"/>
      <c r="D690" s="20"/>
      <c r="E690" s="975"/>
      <c r="F690" s="975"/>
      <c r="G690" s="975"/>
      <c r="H690" s="960"/>
      <c r="I690" s="961"/>
      <c r="J690" s="988"/>
    </row>
    <row r="691" spans="1:10" x14ac:dyDescent="0.2">
      <c r="A691" s="638"/>
      <c r="B691" s="680" t="s">
        <v>595</v>
      </c>
      <c r="C691" s="10"/>
      <c r="D691" s="20"/>
      <c r="E691" s="975"/>
      <c r="F691" s="975"/>
      <c r="G691" s="975"/>
      <c r="H691" s="960"/>
      <c r="I691" s="961"/>
      <c r="J691" s="988"/>
    </row>
    <row r="692" spans="1:10" x14ac:dyDescent="0.2">
      <c r="A692" s="638"/>
      <c r="B692" s="679"/>
      <c r="C692" s="10"/>
      <c r="D692" s="20"/>
      <c r="E692" s="975"/>
      <c r="F692" s="975"/>
      <c r="G692" s="975"/>
      <c r="H692" s="960"/>
      <c r="I692" s="961"/>
      <c r="J692" s="988"/>
    </row>
    <row r="693" spans="1:10" x14ac:dyDescent="0.2">
      <c r="A693" s="638" t="s">
        <v>13</v>
      </c>
      <c r="B693" s="679" t="s">
        <v>1478</v>
      </c>
      <c r="C693" s="10">
        <v>41</v>
      </c>
      <c r="D693" s="652" t="s">
        <v>46</v>
      </c>
      <c r="E693" s="960">
        <v>61.16</v>
      </c>
      <c r="F693" s="975">
        <v>4.37</v>
      </c>
      <c r="G693" s="975">
        <v>13.11</v>
      </c>
      <c r="H693" s="960">
        <v>8.74</v>
      </c>
      <c r="I693" s="961">
        <f>E693+F693+G693+H693</f>
        <v>87.38</v>
      </c>
      <c r="J693" s="962">
        <f>I693*C693</f>
        <v>3582.58</v>
      </c>
    </row>
    <row r="694" spans="1:10" x14ac:dyDescent="0.2">
      <c r="A694" s="638"/>
      <c r="B694" s="679"/>
      <c r="C694" s="10"/>
      <c r="D694" s="20"/>
      <c r="E694" s="975"/>
      <c r="F694" s="975"/>
      <c r="G694" s="975"/>
      <c r="H694" s="960"/>
      <c r="I694" s="961"/>
      <c r="J694" s="988"/>
    </row>
    <row r="695" spans="1:10" x14ac:dyDescent="0.2">
      <c r="A695" s="638" t="s">
        <v>14</v>
      </c>
      <c r="B695" s="679" t="s">
        <v>1479</v>
      </c>
      <c r="C695" s="10">
        <v>5</v>
      </c>
      <c r="D695" s="652" t="s">
        <v>46</v>
      </c>
      <c r="E695" s="960">
        <v>65.489999999999995</v>
      </c>
      <c r="F695" s="975">
        <v>4.68</v>
      </c>
      <c r="G695" s="975">
        <v>14.03</v>
      </c>
      <c r="H695" s="960">
        <v>9.36</v>
      </c>
      <c r="I695" s="961">
        <f>E695+F695+G695+H695</f>
        <v>93.56</v>
      </c>
      <c r="J695" s="962">
        <f>I695*C695</f>
        <v>467.8</v>
      </c>
    </row>
    <row r="696" spans="1:10" x14ac:dyDescent="0.2">
      <c r="A696" s="638"/>
      <c r="B696" s="679"/>
      <c r="C696" s="10"/>
      <c r="D696" s="20"/>
      <c r="E696" s="975"/>
      <c r="F696" s="975"/>
      <c r="G696" s="975"/>
      <c r="H696" s="960"/>
      <c r="I696" s="961"/>
      <c r="J696" s="988"/>
    </row>
    <row r="697" spans="1:10" x14ac:dyDescent="0.2">
      <c r="A697" s="638" t="s">
        <v>15</v>
      </c>
      <c r="B697" s="679" t="s">
        <v>1480</v>
      </c>
      <c r="C697" s="10">
        <v>376</v>
      </c>
      <c r="D697" s="652" t="s">
        <v>46</v>
      </c>
      <c r="E697" s="960">
        <v>105.92</v>
      </c>
      <c r="F697" s="975">
        <v>7.57</v>
      </c>
      <c r="G697" s="975">
        <v>22.7</v>
      </c>
      <c r="H697" s="960">
        <v>15.13</v>
      </c>
      <c r="I697" s="961">
        <f>E697+F697+G697+H697</f>
        <v>151.32</v>
      </c>
      <c r="J697" s="962">
        <f>I697*C697</f>
        <v>56896.32</v>
      </c>
    </row>
    <row r="698" spans="1:10" x14ac:dyDescent="0.2">
      <c r="A698" s="638"/>
      <c r="B698" s="679"/>
      <c r="C698" s="10"/>
      <c r="D698" s="20"/>
      <c r="E698" s="975"/>
      <c r="F698" s="975"/>
      <c r="G698" s="975"/>
      <c r="H698" s="960"/>
      <c r="I698" s="961"/>
      <c r="J698" s="988"/>
    </row>
    <row r="699" spans="1:10" x14ac:dyDescent="0.2">
      <c r="A699" s="638" t="s">
        <v>28</v>
      </c>
      <c r="B699" s="679" t="s">
        <v>1481</v>
      </c>
      <c r="C699" s="10">
        <v>2</v>
      </c>
      <c r="D699" s="652" t="s">
        <v>46</v>
      </c>
      <c r="E699" s="960">
        <v>68.38</v>
      </c>
      <c r="F699" s="975">
        <v>4.88</v>
      </c>
      <c r="G699" s="975">
        <v>14.65</v>
      </c>
      <c r="H699" s="960">
        <v>9.77</v>
      </c>
      <c r="I699" s="961">
        <f>E699+F699+G699+H699</f>
        <v>97.68</v>
      </c>
      <c r="J699" s="962">
        <f>I699*C699</f>
        <v>195.36</v>
      </c>
    </row>
    <row r="700" spans="1:10" x14ac:dyDescent="0.2">
      <c r="A700" s="638"/>
      <c r="B700" s="679"/>
      <c r="C700" s="10"/>
      <c r="D700" s="20"/>
      <c r="E700" s="975"/>
      <c r="F700" s="975"/>
      <c r="G700" s="975"/>
      <c r="H700" s="960"/>
      <c r="I700" s="961"/>
      <c r="J700" s="988"/>
    </row>
    <row r="701" spans="1:10" x14ac:dyDescent="0.2">
      <c r="A701" s="638"/>
      <c r="B701" s="680" t="s">
        <v>596</v>
      </c>
      <c r="C701" s="10"/>
      <c r="D701" s="20"/>
      <c r="E701" s="975"/>
      <c r="F701" s="975"/>
      <c r="G701" s="975"/>
      <c r="H701" s="960"/>
      <c r="I701" s="961"/>
      <c r="J701" s="988"/>
    </row>
    <row r="702" spans="1:10" x14ac:dyDescent="0.2">
      <c r="A702" s="638"/>
      <c r="B702" s="679"/>
      <c r="C702" s="10"/>
      <c r="D702" s="20"/>
      <c r="E702" s="975"/>
      <c r="F702" s="975"/>
      <c r="G702" s="975"/>
      <c r="H702" s="960"/>
      <c r="I702" s="961"/>
      <c r="J702" s="988"/>
    </row>
    <row r="703" spans="1:10" x14ac:dyDescent="0.2">
      <c r="A703" s="638" t="s">
        <v>40</v>
      </c>
      <c r="B703" s="679" t="s">
        <v>597</v>
      </c>
      <c r="C703" s="10">
        <v>1</v>
      </c>
      <c r="D703" s="652" t="s">
        <v>46</v>
      </c>
      <c r="E703" s="960">
        <v>61.54</v>
      </c>
      <c r="F703" s="975">
        <v>4.4000000000000004</v>
      </c>
      <c r="G703" s="975">
        <v>13.19</v>
      </c>
      <c r="H703" s="960">
        <v>8.7899999999999991</v>
      </c>
      <c r="I703" s="961">
        <f>E703+F703+G703+H703</f>
        <v>87.92</v>
      </c>
      <c r="J703" s="962">
        <f>I703*C703</f>
        <v>87.92</v>
      </c>
    </row>
    <row r="704" spans="1:10" x14ac:dyDescent="0.2">
      <c r="A704" s="638"/>
      <c r="B704" s="679"/>
      <c r="C704" s="10"/>
      <c r="D704" s="20"/>
      <c r="E704" s="975"/>
      <c r="F704" s="975"/>
      <c r="G704" s="975"/>
      <c r="H704" s="960"/>
      <c r="I704" s="961"/>
      <c r="J704" s="988"/>
    </row>
    <row r="705" spans="1:10" x14ac:dyDescent="0.2">
      <c r="A705" s="638" t="s">
        <v>42</v>
      </c>
      <c r="B705" s="679" t="s">
        <v>598</v>
      </c>
      <c r="C705" s="10">
        <v>1</v>
      </c>
      <c r="D705" s="652" t="s">
        <v>46</v>
      </c>
      <c r="E705" s="960">
        <v>68.88</v>
      </c>
      <c r="F705" s="975">
        <v>4.92</v>
      </c>
      <c r="G705" s="975">
        <v>14.76</v>
      </c>
      <c r="H705" s="960">
        <v>9.84</v>
      </c>
      <c r="I705" s="961">
        <f>E705+F705+G705+H705</f>
        <v>98.4</v>
      </c>
      <c r="J705" s="962">
        <f>I705*C705</f>
        <v>98.4</v>
      </c>
    </row>
    <row r="706" spans="1:10" x14ac:dyDescent="0.2">
      <c r="A706" s="638"/>
      <c r="B706" s="679"/>
      <c r="C706" s="10"/>
      <c r="D706" s="20"/>
      <c r="E706" s="975"/>
      <c r="F706" s="975"/>
      <c r="G706" s="975"/>
      <c r="H706" s="960"/>
      <c r="I706" s="961"/>
      <c r="J706" s="988"/>
    </row>
    <row r="707" spans="1:10" x14ac:dyDescent="0.2">
      <c r="A707" s="638" t="s">
        <v>51</v>
      </c>
      <c r="B707" s="679" t="s">
        <v>599</v>
      </c>
      <c r="C707" s="10">
        <v>15</v>
      </c>
      <c r="D707" s="652" t="s">
        <v>46</v>
      </c>
      <c r="E707" s="960">
        <v>362.53</v>
      </c>
      <c r="F707" s="975">
        <v>25.9</v>
      </c>
      <c r="G707" s="975">
        <v>77.69</v>
      </c>
      <c r="H707" s="960">
        <v>51.79</v>
      </c>
      <c r="I707" s="961">
        <f>E707+F707+G707+H707</f>
        <v>517.91</v>
      </c>
      <c r="J707" s="962">
        <f>I707*C707</f>
        <v>7768.65</v>
      </c>
    </row>
    <row r="708" spans="1:10" x14ac:dyDescent="0.2">
      <c r="A708" s="638"/>
      <c r="B708" s="679"/>
      <c r="C708" s="10"/>
      <c r="D708" s="20"/>
      <c r="E708" s="975"/>
      <c r="F708" s="975"/>
      <c r="G708" s="975"/>
      <c r="H708" s="960"/>
      <c r="I708" s="961"/>
      <c r="J708" s="988"/>
    </row>
    <row r="709" spans="1:10" x14ac:dyDescent="0.2">
      <c r="A709" s="638" t="s">
        <v>52</v>
      </c>
      <c r="B709" s="679" t="s">
        <v>600</v>
      </c>
      <c r="C709" s="10">
        <v>1</v>
      </c>
      <c r="D709" s="652" t="s">
        <v>46</v>
      </c>
      <c r="E709" s="960">
        <v>61.54</v>
      </c>
      <c r="F709" s="975">
        <v>4.4000000000000004</v>
      </c>
      <c r="G709" s="975">
        <v>13.19</v>
      </c>
      <c r="H709" s="960">
        <v>8.7899999999999991</v>
      </c>
      <c r="I709" s="961">
        <f>E709+F709+G709+H709</f>
        <v>87.92</v>
      </c>
      <c r="J709" s="962">
        <f>I709*C709</f>
        <v>87.92</v>
      </c>
    </row>
    <row r="710" spans="1:10" x14ac:dyDescent="0.2">
      <c r="A710" s="638"/>
      <c r="B710" s="679"/>
      <c r="C710" s="10"/>
      <c r="D710" s="20"/>
      <c r="E710" s="975"/>
      <c r="F710" s="975"/>
      <c r="G710" s="975"/>
      <c r="H710" s="960"/>
      <c r="I710" s="961"/>
      <c r="J710" s="988"/>
    </row>
    <row r="711" spans="1:10" x14ac:dyDescent="0.2">
      <c r="A711" s="638" t="s">
        <v>53</v>
      </c>
      <c r="B711" s="679" t="s">
        <v>601</v>
      </c>
      <c r="C711" s="10">
        <v>1</v>
      </c>
      <c r="D711" s="652" t="s">
        <v>46</v>
      </c>
      <c r="E711" s="960">
        <v>68.88</v>
      </c>
      <c r="F711" s="975">
        <v>4.92</v>
      </c>
      <c r="G711" s="975">
        <v>14.76</v>
      </c>
      <c r="H711" s="960">
        <v>9.84</v>
      </c>
      <c r="I711" s="961">
        <f>E711+F711+G711+H711</f>
        <v>98.4</v>
      </c>
      <c r="J711" s="962">
        <f>I711*C711</f>
        <v>98.4</v>
      </c>
    </row>
    <row r="712" spans="1:10" x14ac:dyDescent="0.2">
      <c r="A712" s="638"/>
      <c r="B712" s="679"/>
      <c r="C712" s="10"/>
      <c r="D712" s="652"/>
      <c r="E712" s="975"/>
      <c r="F712" s="975"/>
      <c r="G712" s="975"/>
      <c r="H712" s="960"/>
      <c r="I712" s="961"/>
      <c r="J712" s="988"/>
    </row>
    <row r="713" spans="1:10" x14ac:dyDescent="0.2">
      <c r="A713" s="638"/>
      <c r="B713" s="679"/>
      <c r="C713" s="10"/>
      <c r="D713" s="652"/>
      <c r="E713" s="975"/>
      <c r="F713" s="975"/>
      <c r="G713" s="975"/>
      <c r="H713" s="960"/>
      <c r="I713" s="961"/>
      <c r="J713" s="988"/>
    </row>
    <row r="714" spans="1:10" x14ac:dyDescent="0.2">
      <c r="A714" s="638"/>
      <c r="B714" s="679"/>
      <c r="C714" s="10"/>
      <c r="D714" s="652"/>
      <c r="E714" s="975"/>
      <c r="F714" s="975"/>
      <c r="G714" s="975"/>
      <c r="H714" s="960"/>
      <c r="I714" s="961"/>
      <c r="J714" s="988"/>
    </row>
    <row r="715" spans="1:10" x14ac:dyDescent="0.2">
      <c r="A715" s="638"/>
      <c r="B715" s="679"/>
      <c r="C715" s="10"/>
      <c r="D715" s="652"/>
      <c r="E715" s="975"/>
      <c r="F715" s="975"/>
      <c r="G715" s="975"/>
      <c r="H715" s="960"/>
      <c r="I715" s="961"/>
      <c r="J715" s="988"/>
    </row>
    <row r="716" spans="1:10" x14ac:dyDescent="0.2">
      <c r="A716" s="638"/>
      <c r="B716" s="679"/>
      <c r="C716" s="10"/>
      <c r="D716" s="652"/>
      <c r="E716" s="975"/>
      <c r="F716" s="975"/>
      <c r="G716" s="975"/>
      <c r="H716" s="960"/>
      <c r="I716" s="961"/>
      <c r="J716" s="988"/>
    </row>
    <row r="717" spans="1:10" x14ac:dyDescent="0.2">
      <c r="A717" s="638"/>
      <c r="B717" s="679"/>
      <c r="C717" s="10"/>
      <c r="D717" s="652"/>
      <c r="E717" s="975"/>
      <c r="F717" s="975"/>
      <c r="G717" s="975"/>
      <c r="H717" s="960"/>
      <c r="I717" s="961"/>
      <c r="J717" s="988"/>
    </row>
    <row r="718" spans="1:10" ht="16.5" customHeight="1" x14ac:dyDescent="0.2">
      <c r="A718" s="638"/>
      <c r="B718" s="679"/>
      <c r="C718" s="10"/>
      <c r="D718" s="20"/>
      <c r="E718" s="975"/>
      <c r="F718" s="975"/>
      <c r="G718" s="975"/>
      <c r="H718" s="960"/>
      <c r="I718" s="961"/>
      <c r="J718" s="988"/>
    </row>
    <row r="719" spans="1:10" ht="15.75" thickBot="1" x14ac:dyDescent="0.25">
      <c r="A719" s="677"/>
      <c r="B719" s="647" t="s">
        <v>31</v>
      </c>
      <c r="C719" s="648"/>
      <c r="D719" s="648"/>
      <c r="E719" s="967"/>
      <c r="F719" s="967"/>
      <c r="G719" s="967"/>
      <c r="H719" s="966"/>
      <c r="I719" s="968"/>
      <c r="J719" s="987">
        <f>SUM(J685:J718)</f>
        <v>70470.789999999994</v>
      </c>
    </row>
    <row r="720" spans="1:10" s="4" customFormat="1" ht="15.75" thickTop="1" x14ac:dyDescent="0.2">
      <c r="A720" s="904"/>
      <c r="B720" s="905"/>
      <c r="C720" s="906"/>
      <c r="D720" s="906"/>
      <c r="E720" s="1037"/>
      <c r="F720" s="1037"/>
      <c r="G720" s="1037"/>
      <c r="H720" s="1038"/>
      <c r="I720" s="1039"/>
      <c r="J720" s="1040"/>
    </row>
    <row r="721" spans="1:10" s="4" customFormat="1" ht="15" x14ac:dyDescent="0.2">
      <c r="A721" s="671"/>
      <c r="B721" s="710" t="s">
        <v>602</v>
      </c>
      <c r="C721" s="9"/>
      <c r="D721" s="474"/>
      <c r="E721" s="1041"/>
      <c r="F721" s="1041"/>
      <c r="G721" s="1041"/>
      <c r="H721" s="1042"/>
      <c r="I721" s="1043"/>
      <c r="J721" s="1044"/>
    </row>
    <row r="722" spans="1:10" x14ac:dyDescent="0.2">
      <c r="A722" s="671"/>
      <c r="B722" s="679"/>
      <c r="C722" s="10"/>
      <c r="D722" s="20"/>
      <c r="E722" s="975"/>
      <c r="F722" s="975"/>
      <c r="G722" s="975"/>
      <c r="H722" s="960"/>
      <c r="I722" s="961"/>
      <c r="J722" s="988"/>
    </row>
    <row r="723" spans="1:10" s="4" customFormat="1" ht="42.75" x14ac:dyDescent="0.2">
      <c r="A723" s="671" t="s">
        <v>11</v>
      </c>
      <c r="B723" s="658" t="s">
        <v>1482</v>
      </c>
      <c r="C723" s="705">
        <v>1654</v>
      </c>
      <c r="D723" s="711" t="s">
        <v>20</v>
      </c>
      <c r="E723" s="960">
        <v>288.73</v>
      </c>
      <c r="F723" s="975">
        <v>20.62</v>
      </c>
      <c r="G723" s="975">
        <v>61.87</v>
      </c>
      <c r="H723" s="960">
        <v>41.25</v>
      </c>
      <c r="I723" s="961">
        <f>E723+F723+G723+H723</f>
        <v>412.47</v>
      </c>
      <c r="J723" s="962">
        <f>I723*C723</f>
        <v>682225.38</v>
      </c>
    </row>
    <row r="724" spans="1:10" x14ac:dyDescent="0.2">
      <c r="A724" s="671"/>
      <c r="B724" s="679"/>
      <c r="C724" s="10"/>
      <c r="D724" s="20"/>
      <c r="E724" s="975"/>
      <c r="F724" s="975"/>
      <c r="G724" s="975"/>
      <c r="H724" s="960"/>
      <c r="I724" s="961"/>
      <c r="J724" s="988"/>
    </row>
    <row r="725" spans="1:10" x14ac:dyDescent="0.2">
      <c r="A725" s="638"/>
      <c r="B725" s="679"/>
      <c r="C725" s="10"/>
      <c r="D725" s="20"/>
      <c r="E725" s="975"/>
      <c r="F725" s="975"/>
      <c r="G725" s="975"/>
      <c r="H725" s="960"/>
      <c r="I725" s="961"/>
      <c r="J725" s="988"/>
    </row>
    <row r="726" spans="1:10" x14ac:dyDescent="0.2">
      <c r="A726" s="638"/>
      <c r="B726" s="679"/>
      <c r="C726" s="10"/>
      <c r="D726" s="20"/>
      <c r="E726" s="975"/>
      <c r="F726" s="975"/>
      <c r="G726" s="975"/>
      <c r="H726" s="960"/>
      <c r="I726" s="961"/>
      <c r="J726" s="988"/>
    </row>
    <row r="727" spans="1:10" x14ac:dyDescent="0.2">
      <c r="A727" s="638"/>
      <c r="B727" s="679"/>
      <c r="C727" s="10"/>
      <c r="D727" s="20"/>
      <c r="E727" s="975"/>
      <c r="F727" s="975"/>
      <c r="G727" s="975"/>
      <c r="H727" s="960"/>
      <c r="I727" s="961"/>
      <c r="J727" s="988"/>
    </row>
    <row r="728" spans="1:10" x14ac:dyDescent="0.2">
      <c r="A728" s="638"/>
      <c r="B728" s="679"/>
      <c r="C728" s="10"/>
      <c r="D728" s="20"/>
      <c r="E728" s="975"/>
      <c r="F728" s="975"/>
      <c r="G728" s="975"/>
      <c r="H728" s="960"/>
      <c r="I728" s="961"/>
      <c r="J728" s="988"/>
    </row>
    <row r="729" spans="1:10" x14ac:dyDescent="0.2">
      <c r="A729" s="638"/>
      <c r="B729" s="679"/>
      <c r="C729" s="10"/>
      <c r="D729" s="20"/>
      <c r="E729" s="975"/>
      <c r="F729" s="975"/>
      <c r="G729" s="975"/>
      <c r="H729" s="960"/>
      <c r="I729" s="961"/>
      <c r="J729" s="988"/>
    </row>
    <row r="730" spans="1:10" x14ac:dyDescent="0.2">
      <c r="A730" s="638"/>
      <c r="B730" s="679"/>
      <c r="C730" s="10"/>
      <c r="D730" s="20"/>
      <c r="E730" s="975"/>
      <c r="F730" s="975"/>
      <c r="G730" s="975"/>
      <c r="H730" s="960"/>
      <c r="I730" s="961"/>
      <c r="J730" s="988"/>
    </row>
    <row r="731" spans="1:10" x14ac:dyDescent="0.2">
      <c r="A731" s="638"/>
      <c r="B731" s="679"/>
      <c r="C731" s="10"/>
      <c r="D731" s="20"/>
      <c r="E731" s="975"/>
      <c r="F731" s="975"/>
      <c r="G731" s="975"/>
      <c r="H731" s="960"/>
      <c r="I731" s="961"/>
      <c r="J731" s="988"/>
    </row>
    <row r="732" spans="1:10" x14ac:dyDescent="0.2">
      <c r="A732" s="638"/>
      <c r="B732" s="679"/>
      <c r="C732" s="10"/>
      <c r="D732" s="20"/>
      <c r="E732" s="975"/>
      <c r="F732" s="975"/>
      <c r="G732" s="975"/>
      <c r="H732" s="960"/>
      <c r="I732" s="961"/>
      <c r="J732" s="988"/>
    </row>
    <row r="733" spans="1:10" x14ac:dyDescent="0.2">
      <c r="A733" s="638"/>
      <c r="B733" s="679"/>
      <c r="C733" s="10"/>
      <c r="D733" s="20"/>
      <c r="E733" s="975"/>
      <c r="F733" s="975"/>
      <c r="G733" s="975"/>
      <c r="H733" s="960"/>
      <c r="I733" s="961"/>
      <c r="J733" s="988"/>
    </row>
    <row r="734" spans="1:10" x14ac:dyDescent="0.2">
      <c r="A734" s="638"/>
      <c r="B734" s="679"/>
      <c r="C734" s="10"/>
      <c r="D734" s="20"/>
      <c r="E734" s="975"/>
      <c r="F734" s="975"/>
      <c r="G734" s="975"/>
      <c r="H734" s="960"/>
      <c r="I734" s="961"/>
      <c r="J734" s="988"/>
    </row>
    <row r="735" spans="1:10" x14ac:dyDescent="0.2">
      <c r="A735" s="638"/>
      <c r="B735" s="679"/>
      <c r="C735" s="10"/>
      <c r="D735" s="20"/>
      <c r="E735" s="975"/>
      <c r="F735" s="975"/>
      <c r="G735" s="975"/>
      <c r="H735" s="960"/>
      <c r="I735" s="961"/>
      <c r="J735" s="988"/>
    </row>
    <row r="736" spans="1:10" x14ac:dyDescent="0.2">
      <c r="A736" s="638"/>
      <c r="B736" s="679"/>
      <c r="C736" s="10"/>
      <c r="D736" s="20"/>
      <c r="E736" s="975"/>
      <c r="F736" s="975"/>
      <c r="G736" s="975"/>
      <c r="H736" s="960"/>
      <c r="I736" s="961"/>
      <c r="J736" s="988"/>
    </row>
    <row r="737" spans="1:10" x14ac:dyDescent="0.2">
      <c r="A737" s="638"/>
      <c r="B737" s="679"/>
      <c r="C737" s="10"/>
      <c r="D737" s="20"/>
      <c r="E737" s="975"/>
      <c r="F737" s="975"/>
      <c r="G737" s="975"/>
      <c r="H737" s="960"/>
      <c r="I737" s="961"/>
      <c r="J737" s="988"/>
    </row>
    <row r="738" spans="1:10" x14ac:dyDescent="0.2">
      <c r="A738" s="638"/>
      <c r="B738" s="679"/>
      <c r="C738" s="10"/>
      <c r="D738" s="20"/>
      <c r="E738" s="975"/>
      <c r="F738" s="975"/>
      <c r="G738" s="975"/>
      <c r="H738" s="960"/>
      <c r="I738" s="961"/>
      <c r="J738" s="988"/>
    </row>
    <row r="739" spans="1:10" x14ac:dyDescent="0.2">
      <c r="A739" s="638"/>
      <c r="B739" s="679"/>
      <c r="C739" s="10"/>
      <c r="D739" s="20"/>
      <c r="E739" s="975"/>
      <c r="F739" s="975"/>
      <c r="G739" s="975"/>
      <c r="H739" s="960"/>
      <c r="I739" s="961"/>
      <c r="J739" s="988"/>
    </row>
    <row r="740" spans="1:10" x14ac:dyDescent="0.2">
      <c r="A740" s="638"/>
      <c r="B740" s="679"/>
      <c r="C740" s="10"/>
      <c r="D740" s="20"/>
      <c r="E740" s="975"/>
      <c r="F740" s="975"/>
      <c r="G740" s="975"/>
      <c r="H740" s="960"/>
      <c r="I740" s="961"/>
      <c r="J740" s="988"/>
    </row>
    <row r="741" spans="1:10" x14ac:dyDescent="0.2">
      <c r="A741" s="638"/>
      <c r="B741" s="679"/>
      <c r="C741" s="10"/>
      <c r="D741" s="20"/>
      <c r="E741" s="975"/>
      <c r="F741" s="975"/>
      <c r="G741" s="975"/>
      <c r="H741" s="960"/>
      <c r="I741" s="961"/>
      <c r="J741" s="988"/>
    </row>
    <row r="742" spans="1:10" x14ac:dyDescent="0.2">
      <c r="A742" s="638"/>
      <c r="B742" s="679"/>
      <c r="C742" s="10"/>
      <c r="D742" s="20"/>
      <c r="E742" s="975"/>
      <c r="F742" s="975"/>
      <c r="G742" s="975"/>
      <c r="H742" s="960"/>
      <c r="I742" s="961"/>
      <c r="J742" s="988"/>
    </row>
    <row r="743" spans="1:10" x14ac:dyDescent="0.2">
      <c r="A743" s="638"/>
      <c r="B743" s="679"/>
      <c r="C743" s="10"/>
      <c r="D743" s="20"/>
      <c r="E743" s="975"/>
      <c r="F743" s="975"/>
      <c r="G743" s="975"/>
      <c r="H743" s="960"/>
      <c r="I743" s="961"/>
      <c r="J743" s="988"/>
    </row>
    <row r="744" spans="1:10" x14ac:dyDescent="0.2">
      <c r="A744" s="638"/>
      <c r="B744" s="679"/>
      <c r="C744" s="10"/>
      <c r="D744" s="20"/>
      <c r="E744" s="975"/>
      <c r="F744" s="975"/>
      <c r="G744" s="975"/>
      <c r="H744" s="960"/>
      <c r="I744" s="961"/>
      <c r="J744" s="988"/>
    </row>
    <row r="745" spans="1:10" x14ac:dyDescent="0.2">
      <c r="A745" s="638"/>
      <c r="B745" s="679"/>
      <c r="C745" s="10"/>
      <c r="D745" s="20"/>
      <c r="E745" s="975"/>
      <c r="F745" s="975"/>
      <c r="G745" s="975"/>
      <c r="H745" s="960"/>
      <c r="I745" s="961"/>
      <c r="J745" s="988"/>
    </row>
    <row r="746" spans="1:10" x14ac:dyDescent="0.2">
      <c r="A746" s="638"/>
      <c r="B746" s="679"/>
      <c r="C746" s="10"/>
      <c r="D746" s="20"/>
      <c r="E746" s="975"/>
      <c r="F746" s="975"/>
      <c r="G746" s="975"/>
      <c r="H746" s="960"/>
      <c r="I746" s="961"/>
      <c r="J746" s="988"/>
    </row>
    <row r="747" spans="1:10" x14ac:dyDescent="0.2">
      <c r="A747" s="638"/>
      <c r="B747" s="679"/>
      <c r="C747" s="10"/>
      <c r="D747" s="20"/>
      <c r="E747" s="975"/>
      <c r="F747" s="975"/>
      <c r="G747" s="975"/>
      <c r="H747" s="960"/>
      <c r="I747" s="961"/>
      <c r="J747" s="988"/>
    </row>
    <row r="748" spans="1:10" x14ac:dyDescent="0.2">
      <c r="A748" s="638"/>
      <c r="B748" s="679"/>
      <c r="C748" s="10"/>
      <c r="D748" s="20"/>
      <c r="E748" s="975"/>
      <c r="F748" s="975"/>
      <c r="G748" s="975"/>
      <c r="H748" s="960"/>
      <c r="I748" s="961"/>
      <c r="J748" s="988"/>
    </row>
    <row r="749" spans="1:10" x14ac:dyDescent="0.2">
      <c r="A749" s="638"/>
      <c r="B749" s="679"/>
      <c r="C749" s="10"/>
      <c r="D749" s="20"/>
      <c r="E749" s="975"/>
      <c r="F749" s="975"/>
      <c r="G749" s="975"/>
      <c r="H749" s="960"/>
      <c r="I749" s="961"/>
      <c r="J749" s="988"/>
    </row>
    <row r="750" spans="1:10" x14ac:dyDescent="0.2">
      <c r="A750" s="638"/>
      <c r="B750" s="679"/>
      <c r="C750" s="10"/>
      <c r="D750" s="20"/>
      <c r="E750" s="975"/>
      <c r="F750" s="975"/>
      <c r="G750" s="975"/>
      <c r="H750" s="960"/>
      <c r="I750" s="961"/>
      <c r="J750" s="988"/>
    </row>
    <row r="751" spans="1:10" x14ac:dyDescent="0.2">
      <c r="A751" s="638"/>
      <c r="B751" s="679"/>
      <c r="C751" s="10"/>
      <c r="D751" s="20"/>
      <c r="E751" s="975"/>
      <c r="F751" s="975"/>
      <c r="G751" s="975"/>
      <c r="H751" s="960"/>
      <c r="I751" s="961"/>
      <c r="J751" s="988"/>
    </row>
    <row r="752" spans="1:10" x14ac:dyDescent="0.2">
      <c r="A752" s="638"/>
      <c r="B752" s="679"/>
      <c r="C752" s="10"/>
      <c r="D752" s="20"/>
      <c r="E752" s="975"/>
      <c r="F752" s="975"/>
      <c r="G752" s="975"/>
      <c r="H752" s="960"/>
      <c r="I752" s="961"/>
      <c r="J752" s="988"/>
    </row>
    <row r="753" spans="1:10" x14ac:dyDescent="0.2">
      <c r="A753" s="638"/>
      <c r="B753" s="679"/>
      <c r="C753" s="10"/>
      <c r="D753" s="20"/>
      <c r="E753" s="975"/>
      <c r="F753" s="975"/>
      <c r="G753" s="975"/>
      <c r="H753" s="960"/>
      <c r="I753" s="961"/>
      <c r="J753" s="988"/>
    </row>
    <row r="754" spans="1:10" x14ac:dyDescent="0.2">
      <c r="A754" s="638"/>
      <c r="B754" s="679"/>
      <c r="C754" s="10"/>
      <c r="D754" s="20"/>
      <c r="E754" s="975"/>
      <c r="F754" s="975"/>
      <c r="G754" s="975"/>
      <c r="H754" s="960"/>
      <c r="I754" s="961"/>
      <c r="J754" s="988"/>
    </row>
    <row r="755" spans="1:10" x14ac:dyDescent="0.2">
      <c r="A755" s="638"/>
      <c r="B755" s="679"/>
      <c r="C755" s="10"/>
      <c r="D755" s="20"/>
      <c r="E755" s="975"/>
      <c r="F755" s="975"/>
      <c r="G755" s="975"/>
      <c r="H755" s="960"/>
      <c r="I755" s="961"/>
      <c r="J755" s="988"/>
    </row>
    <row r="756" spans="1:10" ht="17.25" customHeight="1" x14ac:dyDescent="0.2">
      <c r="A756" s="638"/>
      <c r="B756" s="679"/>
      <c r="C756" s="10"/>
      <c r="D756" s="20"/>
      <c r="E756" s="975"/>
      <c r="F756" s="975"/>
      <c r="G756" s="975"/>
      <c r="H756" s="960"/>
      <c r="I756" s="961"/>
      <c r="J756" s="988"/>
    </row>
    <row r="757" spans="1:10" ht="15.75" thickBot="1" x14ac:dyDescent="0.25">
      <c r="A757" s="677"/>
      <c r="B757" s="647" t="s">
        <v>31</v>
      </c>
      <c r="C757" s="648"/>
      <c r="D757" s="648"/>
      <c r="E757" s="967"/>
      <c r="F757" s="967"/>
      <c r="G757" s="967"/>
      <c r="H757" s="966"/>
      <c r="I757" s="968"/>
      <c r="J757" s="987">
        <f>SUM(J722:J748)</f>
        <v>682225.38</v>
      </c>
    </row>
    <row r="758" spans="1:10" ht="15.75" thickTop="1" x14ac:dyDescent="0.2">
      <c r="A758" s="675"/>
      <c r="B758" s="635"/>
      <c r="C758" s="636"/>
      <c r="D758" s="636"/>
      <c r="E758" s="970"/>
      <c r="F758" s="970"/>
      <c r="G758" s="970"/>
      <c r="H758" s="969"/>
      <c r="I758" s="971"/>
      <c r="J758" s="1029"/>
    </row>
    <row r="759" spans="1:10" ht="30" x14ac:dyDescent="0.2">
      <c r="A759" s="675"/>
      <c r="B759" s="639" t="s">
        <v>1153</v>
      </c>
      <c r="C759" s="636"/>
      <c r="D759" s="636"/>
      <c r="E759" s="970"/>
      <c r="F759" s="970"/>
      <c r="G759" s="970"/>
      <c r="H759" s="969"/>
      <c r="I759" s="971"/>
      <c r="J759" s="1029"/>
    </row>
    <row r="760" spans="1:10" x14ac:dyDescent="0.2">
      <c r="A760" s="638"/>
      <c r="B760" s="679"/>
      <c r="C760" s="10"/>
      <c r="D760" s="20"/>
      <c r="E760" s="975"/>
      <c r="F760" s="975"/>
      <c r="G760" s="975"/>
      <c r="H760" s="960"/>
      <c r="I760" s="961"/>
      <c r="J760" s="988"/>
    </row>
    <row r="761" spans="1:10" ht="99.75" x14ac:dyDescent="0.2">
      <c r="A761" s="638"/>
      <c r="B761" s="680" t="s">
        <v>1483</v>
      </c>
      <c r="C761" s="10"/>
      <c r="D761" s="20"/>
      <c r="E761" s="975"/>
      <c r="F761" s="975"/>
      <c r="G761" s="975"/>
      <c r="H761" s="960"/>
      <c r="I761" s="961"/>
      <c r="J761" s="988"/>
    </row>
    <row r="762" spans="1:10" x14ac:dyDescent="0.2">
      <c r="A762" s="638"/>
      <c r="B762" s="679"/>
      <c r="C762" s="10"/>
      <c r="D762" s="20"/>
      <c r="E762" s="975"/>
      <c r="F762" s="975"/>
      <c r="G762" s="975"/>
      <c r="H762" s="960"/>
      <c r="I762" s="961"/>
      <c r="J762" s="988"/>
    </row>
    <row r="763" spans="1:10" x14ac:dyDescent="0.2">
      <c r="A763" s="638"/>
      <c r="B763" s="680" t="s">
        <v>604</v>
      </c>
      <c r="C763" s="10"/>
      <c r="D763" s="20"/>
      <c r="E763" s="975"/>
      <c r="F763" s="975"/>
      <c r="G763" s="975"/>
      <c r="H763" s="960"/>
      <c r="I763" s="961"/>
      <c r="J763" s="988"/>
    </row>
    <row r="764" spans="1:10" x14ac:dyDescent="0.2">
      <c r="A764" s="638"/>
      <c r="B764" s="679"/>
      <c r="C764" s="102"/>
      <c r="D764" s="103"/>
      <c r="E764" s="975"/>
      <c r="F764" s="975"/>
      <c r="G764" s="975"/>
      <c r="H764" s="960"/>
      <c r="I764" s="961"/>
      <c r="J764" s="988"/>
    </row>
    <row r="765" spans="1:10" s="4" customFormat="1" ht="28.5" x14ac:dyDescent="0.2">
      <c r="A765" s="671" t="s">
        <v>11</v>
      </c>
      <c r="B765" s="678" t="s">
        <v>605</v>
      </c>
      <c r="C765" s="102">
        <v>1</v>
      </c>
      <c r="D765" s="709" t="s">
        <v>46</v>
      </c>
      <c r="E765" s="960">
        <v>8408.73</v>
      </c>
      <c r="F765" s="975">
        <v>600.62</v>
      </c>
      <c r="G765" s="975">
        <v>1801.87</v>
      </c>
      <c r="H765" s="960">
        <v>1201.25</v>
      </c>
      <c r="I765" s="961">
        <f>E765+F765+G765+H765</f>
        <v>12012.47</v>
      </c>
      <c r="J765" s="962">
        <f>I765*C765</f>
        <v>12012.47</v>
      </c>
    </row>
    <row r="766" spans="1:10" s="4" customFormat="1" x14ac:dyDescent="0.2">
      <c r="A766" s="671"/>
      <c r="B766" s="678"/>
      <c r="C766" s="102"/>
      <c r="D766" s="103"/>
      <c r="E766" s="1041"/>
      <c r="F766" s="1041"/>
      <c r="G766" s="1041"/>
      <c r="H766" s="1042"/>
      <c r="I766" s="1043"/>
      <c r="J766" s="1044"/>
    </row>
    <row r="767" spans="1:10" s="4" customFormat="1" ht="28.5" x14ac:dyDescent="0.2">
      <c r="A767" s="671" t="s">
        <v>12</v>
      </c>
      <c r="B767" s="678" t="s">
        <v>606</v>
      </c>
      <c r="C767" s="102">
        <v>1</v>
      </c>
      <c r="D767" s="709" t="s">
        <v>46</v>
      </c>
      <c r="E767" s="960">
        <v>9411.77</v>
      </c>
      <c r="F767" s="975">
        <v>672.27</v>
      </c>
      <c r="G767" s="975">
        <v>2016.81</v>
      </c>
      <c r="H767" s="960">
        <v>1344.54</v>
      </c>
      <c r="I767" s="961">
        <f>E767+F767+G767+H767</f>
        <v>13445.39</v>
      </c>
      <c r="J767" s="962">
        <f>I767*C767</f>
        <v>13445.39</v>
      </c>
    </row>
    <row r="768" spans="1:10" s="4" customFormat="1" x14ac:dyDescent="0.2">
      <c r="A768" s="671"/>
      <c r="B768" s="678"/>
      <c r="C768" s="102"/>
      <c r="D768" s="103"/>
      <c r="E768" s="1041"/>
      <c r="F768" s="1041"/>
      <c r="G768" s="1041"/>
      <c r="H768" s="1042"/>
      <c r="I768" s="1043"/>
      <c r="J768" s="1044"/>
    </row>
    <row r="769" spans="1:10" s="4" customFormat="1" ht="28.5" x14ac:dyDescent="0.2">
      <c r="A769" s="671" t="s">
        <v>13</v>
      </c>
      <c r="B769" s="678" t="s">
        <v>607</v>
      </c>
      <c r="C769" s="102">
        <v>1</v>
      </c>
      <c r="D769" s="709" t="s">
        <v>46</v>
      </c>
      <c r="E769" s="960">
        <v>20285.669999999998</v>
      </c>
      <c r="F769" s="975">
        <v>1448.98</v>
      </c>
      <c r="G769" s="975">
        <v>4346.93</v>
      </c>
      <c r="H769" s="960">
        <v>2897.95</v>
      </c>
      <c r="I769" s="961">
        <f>E769+F769+G769+H769</f>
        <v>28979.53</v>
      </c>
      <c r="J769" s="962">
        <f>I769*C769</f>
        <v>28979.53</v>
      </c>
    </row>
    <row r="770" spans="1:10" s="4" customFormat="1" x14ac:dyDescent="0.2">
      <c r="A770" s="671"/>
      <c r="B770" s="678"/>
      <c r="C770" s="102"/>
      <c r="D770" s="709"/>
      <c r="E770" s="1041"/>
      <c r="F770" s="1041"/>
      <c r="G770" s="1041"/>
      <c r="H770" s="1042"/>
      <c r="I770" s="1043"/>
      <c r="J770" s="1044"/>
    </row>
    <row r="771" spans="1:10" s="4" customFormat="1" x14ac:dyDescent="0.2">
      <c r="A771" s="671"/>
      <c r="B771" s="649" t="s">
        <v>608</v>
      </c>
      <c r="C771" s="102"/>
      <c r="D771" s="709"/>
      <c r="E771" s="1041"/>
      <c r="F771" s="1041"/>
      <c r="G771" s="1041"/>
      <c r="H771" s="1042"/>
      <c r="I771" s="1043"/>
      <c r="J771" s="1044"/>
    </row>
    <row r="772" spans="1:10" s="4" customFormat="1" x14ac:dyDescent="0.2">
      <c r="A772" s="671"/>
      <c r="B772" s="678"/>
      <c r="C772" s="102"/>
      <c r="D772" s="709"/>
      <c r="E772" s="1041"/>
      <c r="F772" s="1041"/>
      <c r="G772" s="1041"/>
      <c r="H772" s="1042"/>
      <c r="I772" s="1043"/>
      <c r="J772" s="1044"/>
    </row>
    <row r="773" spans="1:10" s="4" customFormat="1" ht="28.5" x14ac:dyDescent="0.2">
      <c r="A773" s="671" t="s">
        <v>14</v>
      </c>
      <c r="B773" s="678" t="s">
        <v>609</v>
      </c>
      <c r="C773" s="102">
        <v>1</v>
      </c>
      <c r="D773" s="709" t="s">
        <v>46</v>
      </c>
      <c r="E773" s="960">
        <v>17615.82</v>
      </c>
      <c r="F773" s="975">
        <v>1258.27</v>
      </c>
      <c r="G773" s="975">
        <v>3774.82</v>
      </c>
      <c r="H773" s="960">
        <v>2516.5500000000002</v>
      </c>
      <c r="I773" s="961">
        <f>E773+F773+G773+H773</f>
        <v>25165.46</v>
      </c>
      <c r="J773" s="962">
        <f>I773*C773</f>
        <v>25165.46</v>
      </c>
    </row>
    <row r="774" spans="1:10" s="4" customFormat="1" x14ac:dyDescent="0.2">
      <c r="A774" s="671"/>
      <c r="B774" s="678"/>
      <c r="C774" s="102"/>
      <c r="D774" s="709"/>
      <c r="E774" s="1041"/>
      <c r="F774" s="1041"/>
      <c r="G774" s="1041"/>
      <c r="H774" s="1042"/>
      <c r="I774" s="1043"/>
      <c r="J774" s="1044"/>
    </row>
    <row r="775" spans="1:10" s="4" customFormat="1" ht="28.5" x14ac:dyDescent="0.2">
      <c r="A775" s="671" t="s">
        <v>15</v>
      </c>
      <c r="B775" s="678" t="s">
        <v>610</v>
      </c>
      <c r="C775" s="102">
        <v>1</v>
      </c>
      <c r="D775" s="709" t="s">
        <v>46</v>
      </c>
      <c r="E775" s="960">
        <v>0</v>
      </c>
      <c r="F775" s="975">
        <v>0</v>
      </c>
      <c r="G775" s="975">
        <v>0</v>
      </c>
      <c r="H775" s="960">
        <v>0</v>
      </c>
      <c r="I775" s="961">
        <f>E775+F775+G775+H775</f>
        <v>0</v>
      </c>
      <c r="J775" s="962" t="s">
        <v>1506</v>
      </c>
    </row>
    <row r="776" spans="1:10" s="4" customFormat="1" x14ac:dyDescent="0.2">
      <c r="A776" s="671"/>
      <c r="B776" s="679"/>
      <c r="C776" s="9"/>
      <c r="D776" s="689"/>
      <c r="E776" s="1041"/>
      <c r="F776" s="1041"/>
      <c r="G776" s="1041"/>
      <c r="H776" s="1042"/>
      <c r="I776" s="1043"/>
      <c r="J776" s="1044"/>
    </row>
    <row r="777" spans="1:10" s="4" customFormat="1" x14ac:dyDescent="0.2">
      <c r="A777" s="671"/>
      <c r="B777" s="679"/>
      <c r="C777" s="9"/>
      <c r="D777" s="689"/>
      <c r="E777" s="1041"/>
      <c r="F777" s="1041"/>
      <c r="G777" s="1041"/>
      <c r="H777" s="1042"/>
      <c r="I777" s="1043"/>
      <c r="J777" s="1044"/>
    </row>
    <row r="778" spans="1:10" s="4" customFormat="1" x14ac:dyDescent="0.2">
      <c r="A778" s="671"/>
      <c r="B778" s="679"/>
      <c r="C778" s="9"/>
      <c r="D778" s="689"/>
      <c r="E778" s="1041"/>
      <c r="F778" s="1041"/>
      <c r="G778" s="1041"/>
      <c r="H778" s="1042"/>
      <c r="I778" s="1043"/>
      <c r="J778" s="1044"/>
    </row>
    <row r="779" spans="1:10" s="4" customFormat="1" x14ac:dyDescent="0.2">
      <c r="A779" s="671"/>
      <c r="B779" s="679"/>
      <c r="C779" s="9"/>
      <c r="D779" s="689"/>
      <c r="E779" s="1041"/>
      <c r="F779" s="1041"/>
      <c r="G779" s="1041"/>
      <c r="H779" s="1042"/>
      <c r="I779" s="1043"/>
      <c r="J779" s="1044"/>
    </row>
    <row r="780" spans="1:10" x14ac:dyDescent="0.2">
      <c r="A780" s="638"/>
      <c r="B780" s="679"/>
      <c r="C780" s="10"/>
      <c r="D780" s="652"/>
      <c r="E780" s="975"/>
      <c r="F780" s="975"/>
      <c r="G780" s="975"/>
      <c r="H780" s="960"/>
      <c r="I780" s="961"/>
      <c r="J780" s="988"/>
    </row>
    <row r="781" spans="1:10" x14ac:dyDescent="0.2">
      <c r="A781" s="638"/>
      <c r="B781" s="679"/>
      <c r="C781" s="10"/>
      <c r="D781" s="652"/>
      <c r="E781" s="975"/>
      <c r="F781" s="975"/>
      <c r="G781" s="975"/>
      <c r="H781" s="960"/>
      <c r="I781" s="961"/>
      <c r="J781" s="988"/>
    </row>
    <row r="782" spans="1:10" x14ac:dyDescent="0.2">
      <c r="A782" s="638"/>
      <c r="B782" s="679"/>
      <c r="C782" s="10"/>
      <c r="D782" s="652"/>
      <c r="E782" s="975"/>
      <c r="F782" s="975"/>
      <c r="G782" s="975"/>
      <c r="H782" s="960"/>
      <c r="I782" s="961"/>
      <c r="J782" s="988"/>
    </row>
    <row r="783" spans="1:10" x14ac:dyDescent="0.2">
      <c r="A783" s="638"/>
      <c r="B783" s="679"/>
      <c r="C783" s="10"/>
      <c r="D783" s="652"/>
      <c r="E783" s="975"/>
      <c r="F783" s="975"/>
      <c r="G783" s="975"/>
      <c r="H783" s="960"/>
      <c r="I783" s="961"/>
      <c r="J783" s="988"/>
    </row>
    <row r="784" spans="1:10" x14ac:dyDescent="0.2">
      <c r="A784" s="638"/>
      <c r="B784" s="679"/>
      <c r="C784" s="10"/>
      <c r="D784" s="652"/>
      <c r="E784" s="975"/>
      <c r="F784" s="975"/>
      <c r="G784" s="975"/>
      <c r="H784" s="960"/>
      <c r="I784" s="961"/>
      <c r="J784" s="988"/>
    </row>
    <row r="785" spans="1:10" ht="15.75" thickBot="1" x14ac:dyDescent="0.25">
      <c r="A785" s="677"/>
      <c r="B785" s="647" t="s">
        <v>31</v>
      </c>
      <c r="C785" s="648"/>
      <c r="D785" s="648"/>
      <c r="E785" s="967"/>
      <c r="F785" s="967"/>
      <c r="G785" s="967"/>
      <c r="H785" s="966"/>
      <c r="I785" s="968"/>
      <c r="J785" s="987">
        <f>SUM(J761:J782)</f>
        <v>79602.850000000006</v>
      </c>
    </row>
    <row r="786" spans="1:10" ht="15.75" thickTop="1" x14ac:dyDescent="0.2">
      <c r="A786" s="675"/>
      <c r="B786" s="635"/>
      <c r="C786" s="636"/>
      <c r="D786" s="636"/>
      <c r="E786" s="970"/>
      <c r="F786" s="970"/>
      <c r="G786" s="970"/>
      <c r="H786" s="969"/>
      <c r="I786" s="971"/>
      <c r="J786" s="1029"/>
    </row>
    <row r="787" spans="1:10" ht="30" x14ac:dyDescent="0.2">
      <c r="A787" s="675"/>
      <c r="B787" s="639" t="s">
        <v>603</v>
      </c>
      <c r="C787" s="636"/>
      <c r="D787" s="636"/>
      <c r="E787" s="970"/>
      <c r="F787" s="970"/>
      <c r="G787" s="970"/>
      <c r="H787" s="969"/>
      <c r="I787" s="971"/>
      <c r="J787" s="1029"/>
    </row>
    <row r="788" spans="1:10" x14ac:dyDescent="0.2">
      <c r="A788" s="638"/>
      <c r="B788" s="679"/>
      <c r="C788" s="10"/>
      <c r="D788" s="652"/>
      <c r="E788" s="975"/>
      <c r="F788" s="975"/>
      <c r="G788" s="975"/>
      <c r="H788" s="960"/>
      <c r="I788" s="961"/>
      <c r="J788" s="988"/>
    </row>
    <row r="789" spans="1:10" x14ac:dyDescent="0.2">
      <c r="A789" s="638"/>
      <c r="B789" s="680" t="s">
        <v>611</v>
      </c>
      <c r="C789" s="10"/>
      <c r="D789" s="652"/>
      <c r="E789" s="975"/>
      <c r="F789" s="975"/>
      <c r="G789" s="975"/>
      <c r="H789" s="960"/>
      <c r="I789" s="961"/>
      <c r="J789" s="988"/>
    </row>
    <row r="790" spans="1:10" x14ac:dyDescent="0.2">
      <c r="A790" s="638"/>
      <c r="B790" s="679"/>
      <c r="C790" s="10"/>
      <c r="D790" s="652"/>
      <c r="E790" s="975"/>
      <c r="F790" s="975"/>
      <c r="G790" s="975"/>
      <c r="H790" s="960"/>
      <c r="I790" s="961"/>
      <c r="J790" s="988"/>
    </row>
    <row r="791" spans="1:10" s="4" customFormat="1" ht="28.5" x14ac:dyDescent="0.2">
      <c r="A791" s="671" t="s">
        <v>11</v>
      </c>
      <c r="B791" s="679" t="s">
        <v>612</v>
      </c>
      <c r="C791" s="102">
        <v>1</v>
      </c>
      <c r="D791" s="709" t="s">
        <v>46</v>
      </c>
      <c r="E791" s="960">
        <v>0</v>
      </c>
      <c r="F791" s="975">
        <v>0</v>
      </c>
      <c r="G791" s="975">
        <v>0</v>
      </c>
      <c r="H791" s="960">
        <v>0</v>
      </c>
      <c r="I791" s="961">
        <f>E791+F791+G791+H791</f>
        <v>0</v>
      </c>
      <c r="J791" s="962" t="s">
        <v>1506</v>
      </c>
    </row>
    <row r="792" spans="1:10" s="4" customFormat="1" x14ac:dyDescent="0.2">
      <c r="A792" s="671"/>
      <c r="B792" s="679"/>
      <c r="C792" s="102"/>
      <c r="D792" s="709"/>
      <c r="E792" s="1041"/>
      <c r="F792" s="1041"/>
      <c r="G792" s="1041"/>
      <c r="H792" s="1042"/>
      <c r="I792" s="1043"/>
      <c r="J792" s="1044"/>
    </row>
    <row r="793" spans="1:10" s="4" customFormat="1" ht="28.5" x14ac:dyDescent="0.2">
      <c r="A793" s="671" t="s">
        <v>12</v>
      </c>
      <c r="B793" s="679" t="s">
        <v>613</v>
      </c>
      <c r="C793" s="102">
        <v>1</v>
      </c>
      <c r="D793" s="709" t="s">
        <v>46</v>
      </c>
      <c r="E793" s="960">
        <v>0</v>
      </c>
      <c r="F793" s="975">
        <v>0</v>
      </c>
      <c r="G793" s="975">
        <v>0</v>
      </c>
      <c r="H793" s="960">
        <v>0</v>
      </c>
      <c r="I793" s="961">
        <f>E793+F793+G793+H793</f>
        <v>0</v>
      </c>
      <c r="J793" s="962" t="s">
        <v>1506</v>
      </c>
    </row>
    <row r="794" spans="1:10" s="4" customFormat="1" x14ac:dyDescent="0.2">
      <c r="A794" s="671"/>
      <c r="B794" s="679"/>
      <c r="C794" s="102"/>
      <c r="D794" s="709"/>
      <c r="E794" s="1041"/>
      <c r="F794" s="1041"/>
      <c r="G794" s="1041"/>
      <c r="H794" s="1042"/>
      <c r="I794" s="1043"/>
      <c r="J794" s="1044"/>
    </row>
    <row r="795" spans="1:10" s="4" customFormat="1" ht="28.5" x14ac:dyDescent="0.2">
      <c r="A795" s="671" t="s">
        <v>13</v>
      </c>
      <c r="B795" s="679" t="s">
        <v>614</v>
      </c>
      <c r="C795" s="102">
        <v>1</v>
      </c>
      <c r="D795" s="709" t="s">
        <v>46</v>
      </c>
      <c r="E795" s="960">
        <v>0</v>
      </c>
      <c r="F795" s="975">
        <v>0</v>
      </c>
      <c r="G795" s="975">
        <v>0</v>
      </c>
      <c r="H795" s="960">
        <v>0</v>
      </c>
      <c r="I795" s="961">
        <f>E795+F795+G795+H795</f>
        <v>0</v>
      </c>
      <c r="J795" s="962" t="s">
        <v>1506</v>
      </c>
    </row>
    <row r="796" spans="1:10" s="4" customFormat="1" x14ac:dyDescent="0.2">
      <c r="A796" s="671"/>
      <c r="B796" s="679"/>
      <c r="C796" s="102"/>
      <c r="D796" s="709"/>
      <c r="E796" s="1041"/>
      <c r="F796" s="1041"/>
      <c r="G796" s="1041"/>
      <c r="H796" s="1042"/>
      <c r="I796" s="1043"/>
      <c r="J796" s="1044"/>
    </row>
    <row r="797" spans="1:10" s="4" customFormat="1" ht="28.5" x14ac:dyDescent="0.2">
      <c r="A797" s="671" t="s">
        <v>14</v>
      </c>
      <c r="B797" s="679" t="s">
        <v>615</v>
      </c>
      <c r="C797" s="102">
        <v>1</v>
      </c>
      <c r="D797" s="709" t="s">
        <v>46</v>
      </c>
      <c r="E797" s="960">
        <v>0</v>
      </c>
      <c r="F797" s="975">
        <v>0</v>
      </c>
      <c r="G797" s="975">
        <v>0</v>
      </c>
      <c r="H797" s="960">
        <v>0</v>
      </c>
      <c r="I797" s="961">
        <f>E797+F797+G797+H797</f>
        <v>0</v>
      </c>
      <c r="J797" s="962" t="s">
        <v>1506</v>
      </c>
    </row>
    <row r="798" spans="1:10" s="4" customFormat="1" x14ac:dyDescent="0.2">
      <c r="A798" s="671"/>
      <c r="B798" s="679"/>
      <c r="C798" s="102"/>
      <c r="D798" s="709"/>
      <c r="E798" s="1041"/>
      <c r="F798" s="1041"/>
      <c r="G798" s="1041"/>
      <c r="H798" s="1042"/>
      <c r="I798" s="1043"/>
      <c r="J798" s="1044"/>
    </row>
    <row r="799" spans="1:10" s="4" customFormat="1" ht="28.5" x14ac:dyDescent="0.2">
      <c r="A799" s="671" t="s">
        <v>15</v>
      </c>
      <c r="B799" s="679" t="s">
        <v>616</v>
      </c>
      <c r="C799" s="102">
        <v>1</v>
      </c>
      <c r="D799" s="709" t="s">
        <v>46</v>
      </c>
      <c r="E799" s="960">
        <v>0</v>
      </c>
      <c r="F799" s="975">
        <v>0</v>
      </c>
      <c r="G799" s="975">
        <v>0</v>
      </c>
      <c r="H799" s="960">
        <v>0</v>
      </c>
      <c r="I799" s="961">
        <f>E799+F799+G799+H799</f>
        <v>0</v>
      </c>
      <c r="J799" s="962" t="s">
        <v>1506</v>
      </c>
    </row>
    <row r="800" spans="1:10" s="4" customFormat="1" x14ac:dyDescent="0.2">
      <c r="A800" s="671"/>
      <c r="B800" s="679"/>
      <c r="C800" s="102"/>
      <c r="D800" s="709"/>
      <c r="E800" s="1041"/>
      <c r="F800" s="1041"/>
      <c r="G800" s="1041"/>
      <c r="H800" s="1042"/>
      <c r="I800" s="1043"/>
      <c r="J800" s="1044"/>
    </row>
    <row r="801" spans="1:10" s="4" customFormat="1" ht="28.5" x14ac:dyDescent="0.2">
      <c r="A801" s="671" t="s">
        <v>28</v>
      </c>
      <c r="B801" s="679" t="s">
        <v>617</v>
      </c>
      <c r="C801" s="102">
        <v>1</v>
      </c>
      <c r="D801" s="709" t="s">
        <v>46</v>
      </c>
      <c r="E801" s="960">
        <v>0</v>
      </c>
      <c r="F801" s="975">
        <v>0</v>
      </c>
      <c r="G801" s="975">
        <v>0</v>
      </c>
      <c r="H801" s="960">
        <v>0</v>
      </c>
      <c r="I801" s="961">
        <f>E801+F801+G801+H801</f>
        <v>0</v>
      </c>
      <c r="J801" s="962" t="s">
        <v>1506</v>
      </c>
    </row>
    <row r="802" spans="1:10" s="4" customFormat="1" x14ac:dyDescent="0.2">
      <c r="A802" s="671"/>
      <c r="B802" s="679"/>
      <c r="C802" s="102"/>
      <c r="D802" s="709"/>
      <c r="E802" s="1041"/>
      <c r="F802" s="1041"/>
      <c r="G802" s="1041"/>
      <c r="H802" s="1042"/>
      <c r="I802" s="1043"/>
      <c r="J802" s="1044"/>
    </row>
    <row r="803" spans="1:10" s="4" customFormat="1" ht="28.5" x14ac:dyDescent="0.2">
      <c r="A803" s="671" t="s">
        <v>40</v>
      </c>
      <c r="B803" s="679" t="s">
        <v>618</v>
      </c>
      <c r="C803" s="102">
        <v>1</v>
      </c>
      <c r="D803" s="709" t="s">
        <v>46</v>
      </c>
      <c r="E803" s="960">
        <v>0</v>
      </c>
      <c r="F803" s="975">
        <v>0</v>
      </c>
      <c r="G803" s="975">
        <v>0</v>
      </c>
      <c r="H803" s="960">
        <v>0</v>
      </c>
      <c r="I803" s="961">
        <f>E803+F803+G803+H803</f>
        <v>0</v>
      </c>
      <c r="J803" s="962" t="s">
        <v>1506</v>
      </c>
    </row>
    <row r="804" spans="1:10" x14ac:dyDescent="0.2">
      <c r="A804" s="671"/>
      <c r="B804" s="679"/>
      <c r="C804" s="10"/>
      <c r="D804" s="652"/>
      <c r="E804" s="975"/>
      <c r="F804" s="975"/>
      <c r="G804" s="975"/>
      <c r="H804" s="960"/>
      <c r="I804" s="961"/>
      <c r="J804" s="988"/>
    </row>
    <row r="805" spans="1:10" x14ac:dyDescent="0.2">
      <c r="A805" s="671"/>
      <c r="B805" s="679"/>
      <c r="C805" s="10"/>
      <c r="D805" s="652"/>
      <c r="E805" s="975"/>
      <c r="F805" s="975"/>
      <c r="G805" s="975"/>
      <c r="H805" s="960"/>
      <c r="I805" s="961"/>
      <c r="J805" s="988"/>
    </row>
    <row r="806" spans="1:10" x14ac:dyDescent="0.2">
      <c r="A806" s="671"/>
      <c r="B806" s="679"/>
      <c r="C806" s="10"/>
      <c r="D806" s="652"/>
      <c r="E806" s="975"/>
      <c r="F806" s="975"/>
      <c r="G806" s="975"/>
      <c r="H806" s="960"/>
      <c r="I806" s="961"/>
      <c r="J806" s="988"/>
    </row>
    <row r="807" spans="1:10" x14ac:dyDescent="0.2">
      <c r="A807" s="638"/>
      <c r="B807" s="679"/>
      <c r="C807" s="10"/>
      <c r="D807" s="652"/>
      <c r="E807" s="975"/>
      <c r="F807" s="975"/>
      <c r="G807" s="975"/>
      <c r="H807" s="960"/>
      <c r="I807" s="961"/>
      <c r="J807" s="988"/>
    </row>
    <row r="808" spans="1:10" x14ac:dyDescent="0.2">
      <c r="A808" s="638"/>
      <c r="B808" s="679"/>
      <c r="C808" s="10"/>
      <c r="D808" s="652"/>
      <c r="E808" s="975"/>
      <c r="F808" s="975"/>
      <c r="G808" s="975"/>
      <c r="H808" s="960"/>
      <c r="I808" s="961"/>
      <c r="J808" s="988"/>
    </row>
    <row r="809" spans="1:10" x14ac:dyDescent="0.2">
      <c r="A809" s="638"/>
      <c r="B809" s="679"/>
      <c r="C809" s="10"/>
      <c r="D809" s="652"/>
      <c r="E809" s="975"/>
      <c r="F809" s="975"/>
      <c r="G809" s="975"/>
      <c r="H809" s="960"/>
      <c r="I809" s="961"/>
      <c r="J809" s="988"/>
    </row>
    <row r="810" spans="1:10" x14ac:dyDescent="0.2">
      <c r="A810" s="638"/>
      <c r="B810" s="679"/>
      <c r="C810" s="10"/>
      <c r="D810" s="652"/>
      <c r="E810" s="975"/>
      <c r="F810" s="975"/>
      <c r="G810" s="975"/>
      <c r="H810" s="960"/>
      <c r="I810" s="961"/>
      <c r="J810" s="988"/>
    </row>
    <row r="811" spans="1:10" x14ac:dyDescent="0.2">
      <c r="A811" s="638"/>
      <c r="B811" s="679"/>
      <c r="C811" s="10"/>
      <c r="D811" s="652"/>
      <c r="E811" s="975"/>
      <c r="F811" s="975"/>
      <c r="G811" s="975"/>
      <c r="H811" s="960"/>
      <c r="I811" s="961"/>
      <c r="J811" s="988"/>
    </row>
    <row r="812" spans="1:10" x14ac:dyDescent="0.2">
      <c r="A812" s="638"/>
      <c r="B812" s="679"/>
      <c r="C812" s="10"/>
      <c r="D812" s="652"/>
      <c r="E812" s="975"/>
      <c r="F812" s="975"/>
      <c r="G812" s="975"/>
      <c r="H812" s="960"/>
      <c r="I812" s="961"/>
      <c r="J812" s="988"/>
    </row>
    <row r="813" spans="1:10" x14ac:dyDescent="0.2">
      <c r="A813" s="638"/>
      <c r="B813" s="679"/>
      <c r="C813" s="10"/>
      <c r="D813" s="652"/>
      <c r="E813" s="975"/>
      <c r="F813" s="975"/>
      <c r="G813" s="975"/>
      <c r="H813" s="960"/>
      <c r="I813" s="961"/>
      <c r="J813" s="988"/>
    </row>
    <row r="814" spans="1:10" x14ac:dyDescent="0.2">
      <c r="A814" s="638"/>
      <c r="B814" s="679"/>
      <c r="C814" s="10"/>
      <c r="D814" s="652"/>
      <c r="E814" s="975"/>
      <c r="F814" s="975"/>
      <c r="G814" s="975"/>
      <c r="H814" s="960"/>
      <c r="I814" s="961"/>
      <c r="J814" s="988"/>
    </row>
    <row r="815" spans="1:10" x14ac:dyDescent="0.2">
      <c r="A815" s="638"/>
      <c r="B815" s="679"/>
      <c r="C815" s="10"/>
      <c r="D815" s="652"/>
      <c r="E815" s="975"/>
      <c r="F815" s="975"/>
      <c r="G815" s="975"/>
      <c r="H815" s="960"/>
      <c r="I815" s="961"/>
      <c r="J815" s="988"/>
    </row>
    <row r="816" spans="1:10" x14ac:dyDescent="0.2">
      <c r="A816" s="638"/>
      <c r="B816" s="679"/>
      <c r="C816" s="10"/>
      <c r="D816" s="652"/>
      <c r="E816" s="975"/>
      <c r="F816" s="975"/>
      <c r="G816" s="975"/>
      <c r="H816" s="960"/>
      <c r="I816" s="961"/>
      <c r="J816" s="988"/>
    </row>
    <row r="817" spans="1:10" ht="15.75" thickBot="1" x14ac:dyDescent="0.25">
      <c r="A817" s="677"/>
      <c r="B817" s="647" t="s">
        <v>31</v>
      </c>
      <c r="C817" s="648"/>
      <c r="D817" s="648"/>
      <c r="E817" s="967"/>
      <c r="F817" s="967"/>
      <c r="G817" s="967"/>
      <c r="H817" s="966"/>
      <c r="I817" s="968"/>
      <c r="J817" s="987">
        <f>SUM(J790:J814)</f>
        <v>0</v>
      </c>
    </row>
    <row r="818" spans="1:10" ht="15" thickTop="1" x14ac:dyDescent="0.2">
      <c r="A818" s="638"/>
      <c r="B818" s="679"/>
      <c r="C818" s="10"/>
      <c r="D818" s="20"/>
      <c r="E818" s="975"/>
      <c r="F818" s="975"/>
      <c r="G818" s="975"/>
      <c r="H818" s="960"/>
      <c r="I818" s="961"/>
      <c r="J818" s="988"/>
    </row>
    <row r="819" spans="1:10" ht="15" x14ac:dyDescent="0.2">
      <c r="A819" s="638"/>
      <c r="B819" s="639" t="s">
        <v>622</v>
      </c>
      <c r="C819" s="10"/>
      <c r="D819" s="20"/>
      <c r="E819" s="975"/>
      <c r="F819" s="975"/>
      <c r="G819" s="975"/>
      <c r="H819" s="960"/>
      <c r="I819" s="961"/>
      <c r="J819" s="988"/>
    </row>
    <row r="820" spans="1:10" x14ac:dyDescent="0.2">
      <c r="A820" s="638"/>
      <c r="B820" s="679"/>
      <c r="C820" s="10"/>
      <c r="D820" s="20"/>
      <c r="E820" s="975"/>
      <c r="F820" s="975"/>
      <c r="G820" s="975"/>
      <c r="H820" s="960"/>
      <c r="I820" s="961"/>
      <c r="J820" s="988"/>
    </row>
    <row r="821" spans="1:10" ht="57" x14ac:dyDescent="0.2">
      <c r="A821" s="638"/>
      <c r="B821" s="908" t="s">
        <v>623</v>
      </c>
      <c r="C821" s="10"/>
      <c r="D821" s="20"/>
      <c r="E821" s="975"/>
      <c r="F821" s="975"/>
      <c r="G821" s="975"/>
      <c r="H821" s="960"/>
      <c r="I821" s="961"/>
      <c r="J821" s="988"/>
    </row>
    <row r="822" spans="1:10" s="690" customFormat="1" x14ac:dyDescent="0.2">
      <c r="A822" s="638"/>
      <c r="B822" s="908"/>
      <c r="C822" s="10"/>
      <c r="D822" s="20"/>
      <c r="E822" s="975"/>
      <c r="F822" s="975"/>
      <c r="G822" s="975"/>
      <c r="H822" s="960"/>
      <c r="I822" s="961"/>
      <c r="J822" s="988"/>
    </row>
    <row r="823" spans="1:10" s="691" customFormat="1" ht="42.75" x14ac:dyDescent="0.2">
      <c r="A823" s="671" t="s">
        <v>11</v>
      </c>
      <c r="B823" s="907" t="s">
        <v>624</v>
      </c>
      <c r="C823" s="102">
        <v>1</v>
      </c>
      <c r="D823" s="709" t="s">
        <v>46</v>
      </c>
      <c r="E823" s="960">
        <v>1110.82</v>
      </c>
      <c r="F823" s="975">
        <v>79.34</v>
      </c>
      <c r="G823" s="975">
        <v>238.03</v>
      </c>
      <c r="H823" s="960">
        <v>158.69</v>
      </c>
      <c r="I823" s="961">
        <f>E823+F823+G823+H823</f>
        <v>1586.88</v>
      </c>
      <c r="J823" s="962">
        <f>I823*C823</f>
        <v>1586.88</v>
      </c>
    </row>
    <row r="824" spans="1:10" s="690" customFormat="1" x14ac:dyDescent="0.2">
      <c r="A824" s="671"/>
      <c r="B824" s="907"/>
      <c r="C824" s="102"/>
      <c r="D824" s="103"/>
      <c r="E824" s="975"/>
      <c r="F824" s="975"/>
      <c r="G824" s="975"/>
      <c r="H824" s="960"/>
      <c r="I824" s="961"/>
      <c r="J824" s="988"/>
    </row>
    <row r="825" spans="1:10" s="691" customFormat="1" ht="42.75" x14ac:dyDescent="0.2">
      <c r="A825" s="712"/>
      <c r="B825" s="908" t="s">
        <v>619</v>
      </c>
      <c r="C825" s="102"/>
      <c r="D825" s="103"/>
      <c r="E825" s="1041"/>
      <c r="F825" s="1041"/>
      <c r="G825" s="1041"/>
      <c r="H825" s="1042"/>
      <c r="I825" s="1043"/>
      <c r="J825" s="1044"/>
    </row>
    <row r="826" spans="1:10" s="691" customFormat="1" x14ac:dyDescent="0.2">
      <c r="A826" s="712"/>
      <c r="B826" s="907"/>
      <c r="C826" s="102"/>
      <c r="D826" s="103"/>
      <c r="E826" s="1041"/>
      <c r="F826" s="1041"/>
      <c r="G826" s="1041"/>
      <c r="H826" s="1042"/>
      <c r="I826" s="1043"/>
      <c r="J826" s="1044"/>
    </row>
    <row r="827" spans="1:10" s="691" customFormat="1" ht="42.75" x14ac:dyDescent="0.2">
      <c r="A827" s="671" t="s">
        <v>12</v>
      </c>
      <c r="B827" s="907" t="s">
        <v>620</v>
      </c>
      <c r="C827" s="102">
        <v>2</v>
      </c>
      <c r="D827" s="709" t="s">
        <v>46</v>
      </c>
      <c r="E827" s="960">
        <v>23685.84</v>
      </c>
      <c r="F827" s="975">
        <v>1691.85</v>
      </c>
      <c r="G827" s="975">
        <v>5075.54</v>
      </c>
      <c r="H827" s="960">
        <v>3383.69</v>
      </c>
      <c r="I827" s="961">
        <f>E827+F827+G827+H827</f>
        <v>33836.92</v>
      </c>
      <c r="J827" s="962">
        <f>I827*C827</f>
        <v>67673.84</v>
      </c>
    </row>
    <row r="828" spans="1:10" s="691" customFormat="1" x14ac:dyDescent="0.2">
      <c r="A828" s="712"/>
      <c r="B828" s="907"/>
      <c r="C828" s="102"/>
      <c r="D828" s="103"/>
      <c r="E828" s="1041"/>
      <c r="F828" s="1041"/>
      <c r="G828" s="1041"/>
      <c r="H828" s="1042"/>
      <c r="I828" s="1043"/>
      <c r="J828" s="1044"/>
    </row>
    <row r="829" spans="1:10" s="691" customFormat="1" ht="42.75" x14ac:dyDescent="0.2">
      <c r="A829" s="671" t="s">
        <v>13</v>
      </c>
      <c r="B829" s="907" t="s">
        <v>621</v>
      </c>
      <c r="C829" s="102">
        <v>2</v>
      </c>
      <c r="D829" s="709" t="s">
        <v>46</v>
      </c>
      <c r="E829" s="960">
        <v>23685.84</v>
      </c>
      <c r="F829" s="975">
        <v>1691.85</v>
      </c>
      <c r="G829" s="975">
        <v>5075.54</v>
      </c>
      <c r="H829" s="960">
        <v>3383.69</v>
      </c>
      <c r="I829" s="961">
        <f>E829+F829+G829+H829</f>
        <v>33836.92</v>
      </c>
      <c r="J829" s="962">
        <f>I829*C829</f>
        <v>67673.84</v>
      </c>
    </row>
    <row r="830" spans="1:10" s="690" customFormat="1" x14ac:dyDescent="0.2">
      <c r="A830" s="712"/>
      <c r="B830" s="679"/>
      <c r="C830" s="10"/>
      <c r="D830" s="20"/>
      <c r="E830" s="975"/>
      <c r="F830" s="975"/>
      <c r="G830" s="975"/>
      <c r="H830" s="960"/>
      <c r="I830" s="961"/>
      <c r="J830" s="988"/>
    </row>
    <row r="831" spans="1:10" s="690" customFormat="1" x14ac:dyDescent="0.2">
      <c r="A831" s="671"/>
      <c r="B831" s="679"/>
      <c r="C831" s="10"/>
      <c r="D831" s="20"/>
      <c r="E831" s="975"/>
      <c r="F831" s="975"/>
      <c r="G831" s="975"/>
      <c r="H831" s="960"/>
      <c r="I831" s="961"/>
      <c r="J831" s="988"/>
    </row>
    <row r="832" spans="1:10" s="690" customFormat="1" x14ac:dyDescent="0.2">
      <c r="A832" s="638"/>
      <c r="B832" s="679"/>
      <c r="C832" s="10"/>
      <c r="D832" s="20"/>
      <c r="E832" s="975"/>
      <c r="F832" s="975"/>
      <c r="G832" s="975"/>
      <c r="H832" s="960"/>
      <c r="I832" s="961"/>
      <c r="J832" s="988"/>
    </row>
    <row r="833" spans="1:10" s="690" customFormat="1" x14ac:dyDescent="0.2">
      <c r="A833" s="638"/>
      <c r="B833" s="679"/>
      <c r="C833" s="10"/>
      <c r="D833" s="20"/>
      <c r="E833" s="975"/>
      <c r="F833" s="975"/>
      <c r="G833" s="975"/>
      <c r="H833" s="960"/>
      <c r="I833" s="961"/>
      <c r="J833" s="988"/>
    </row>
    <row r="834" spans="1:10" s="690" customFormat="1" x14ac:dyDescent="0.2">
      <c r="A834" s="638"/>
      <c r="B834" s="679"/>
      <c r="C834" s="10"/>
      <c r="D834" s="20"/>
      <c r="E834" s="975"/>
      <c r="F834" s="975"/>
      <c r="G834" s="975"/>
      <c r="H834" s="960"/>
      <c r="I834" s="961"/>
      <c r="J834" s="988"/>
    </row>
    <row r="835" spans="1:10" s="690" customFormat="1" x14ac:dyDescent="0.2">
      <c r="A835" s="638"/>
      <c r="B835" s="679"/>
      <c r="C835" s="10"/>
      <c r="D835" s="20"/>
      <c r="E835" s="975"/>
      <c r="F835" s="975"/>
      <c r="G835" s="975"/>
      <c r="H835" s="960"/>
      <c r="I835" s="961"/>
      <c r="J835" s="988"/>
    </row>
    <row r="836" spans="1:10" s="690" customFormat="1" x14ac:dyDescent="0.2">
      <c r="A836" s="638"/>
      <c r="B836" s="679"/>
      <c r="C836" s="10"/>
      <c r="D836" s="20"/>
      <c r="E836" s="975"/>
      <c r="F836" s="975"/>
      <c r="G836" s="975"/>
      <c r="H836" s="960"/>
      <c r="I836" s="961"/>
      <c r="J836" s="988"/>
    </row>
    <row r="837" spans="1:10" s="690" customFormat="1" x14ac:dyDescent="0.2">
      <c r="A837" s="638"/>
      <c r="B837" s="679"/>
      <c r="C837" s="10"/>
      <c r="D837" s="20"/>
      <c r="E837" s="975"/>
      <c r="F837" s="975"/>
      <c r="G837" s="975"/>
      <c r="H837" s="960"/>
      <c r="I837" s="961"/>
      <c r="J837" s="988"/>
    </row>
    <row r="838" spans="1:10" s="690" customFormat="1" x14ac:dyDescent="0.2">
      <c r="A838" s="638"/>
      <c r="B838" s="679"/>
      <c r="C838" s="10"/>
      <c r="D838" s="20"/>
      <c r="E838" s="975"/>
      <c r="F838" s="975"/>
      <c r="G838" s="975"/>
      <c r="H838" s="960"/>
      <c r="I838" s="961"/>
      <c r="J838" s="988"/>
    </row>
    <row r="839" spans="1:10" s="690" customFormat="1" x14ac:dyDescent="0.2">
      <c r="A839" s="638"/>
      <c r="B839" s="679"/>
      <c r="C839" s="10"/>
      <c r="D839" s="20"/>
      <c r="E839" s="975"/>
      <c r="F839" s="975"/>
      <c r="G839" s="975"/>
      <c r="H839" s="960"/>
      <c r="I839" s="961"/>
      <c r="J839" s="988"/>
    </row>
    <row r="840" spans="1:10" s="690" customFormat="1" x14ac:dyDescent="0.2">
      <c r="A840" s="638"/>
      <c r="B840" s="679"/>
      <c r="C840" s="10"/>
      <c r="D840" s="20"/>
      <c r="E840" s="975"/>
      <c r="F840" s="975"/>
      <c r="G840" s="975"/>
      <c r="H840" s="960"/>
      <c r="I840" s="961"/>
      <c r="J840" s="988"/>
    </row>
    <row r="841" spans="1:10" s="690" customFormat="1" x14ac:dyDescent="0.2">
      <c r="A841" s="638"/>
      <c r="B841" s="679"/>
      <c r="C841" s="10"/>
      <c r="D841" s="20"/>
      <c r="E841" s="975"/>
      <c r="F841" s="975"/>
      <c r="G841" s="975"/>
      <c r="H841" s="960"/>
      <c r="I841" s="961"/>
      <c r="J841" s="988"/>
    </row>
    <row r="842" spans="1:10" s="690" customFormat="1" x14ac:dyDescent="0.2">
      <c r="A842" s="638"/>
      <c r="B842" s="679"/>
      <c r="C842" s="10"/>
      <c r="D842" s="20"/>
      <c r="E842" s="975"/>
      <c r="F842" s="975"/>
      <c r="G842" s="975"/>
      <c r="H842" s="960"/>
      <c r="I842" s="961"/>
      <c r="J842" s="988"/>
    </row>
    <row r="843" spans="1:10" s="690" customFormat="1" x14ac:dyDescent="0.2">
      <c r="A843" s="638"/>
      <c r="B843" s="679"/>
      <c r="C843" s="10"/>
      <c r="D843" s="20"/>
      <c r="E843" s="975"/>
      <c r="F843" s="975"/>
      <c r="G843" s="975"/>
      <c r="H843" s="960"/>
      <c r="I843" s="961"/>
      <c r="J843" s="988"/>
    </row>
    <row r="844" spans="1:10" s="690" customFormat="1" x14ac:dyDescent="0.2">
      <c r="A844" s="638"/>
      <c r="B844" s="679"/>
      <c r="C844" s="10"/>
      <c r="D844" s="20"/>
      <c r="E844" s="975"/>
      <c r="F844" s="975"/>
      <c r="G844" s="975"/>
      <c r="H844" s="960"/>
      <c r="I844" s="961"/>
      <c r="J844" s="988"/>
    </row>
    <row r="845" spans="1:10" s="690" customFormat="1" x14ac:dyDescent="0.2">
      <c r="A845" s="638"/>
      <c r="B845" s="679"/>
      <c r="C845" s="10"/>
      <c r="D845" s="20"/>
      <c r="E845" s="975"/>
      <c r="F845" s="975"/>
      <c r="G845" s="975"/>
      <c r="H845" s="960"/>
      <c r="I845" s="961"/>
      <c r="J845" s="988"/>
    </row>
    <row r="846" spans="1:10" s="690" customFormat="1" ht="15.75" thickBot="1" x14ac:dyDescent="0.25">
      <c r="A846" s="677"/>
      <c r="B846" s="647" t="s">
        <v>31</v>
      </c>
      <c r="C846" s="648"/>
      <c r="D846" s="648"/>
      <c r="E846" s="967"/>
      <c r="F846" s="967"/>
      <c r="G846" s="967"/>
      <c r="H846" s="966"/>
      <c r="I846" s="968"/>
      <c r="J846" s="987">
        <f>SUM(J821:J842)</f>
        <v>136934.56</v>
      </c>
    </row>
    <row r="847" spans="1:10" s="690" customFormat="1" ht="15.75" thickTop="1" x14ac:dyDescent="0.2">
      <c r="A847" s="675"/>
      <c r="B847" s="635"/>
      <c r="C847" s="636"/>
      <c r="D847" s="636"/>
      <c r="E847" s="970"/>
      <c r="F847" s="970"/>
      <c r="G847" s="970"/>
      <c r="H847" s="969"/>
      <c r="I847" s="971"/>
      <c r="J847" s="1029"/>
    </row>
    <row r="848" spans="1:10" s="690" customFormat="1" ht="15" x14ac:dyDescent="0.2">
      <c r="A848" s="692"/>
      <c r="B848" s="693" t="s">
        <v>625</v>
      </c>
      <c r="C848" s="650"/>
      <c r="D848" s="652"/>
      <c r="E848" s="975"/>
      <c r="F848" s="975"/>
      <c r="G848" s="975"/>
      <c r="H848" s="960"/>
      <c r="I848" s="961"/>
      <c r="J848" s="988"/>
    </row>
    <row r="849" spans="1:10" s="690" customFormat="1" ht="15" x14ac:dyDescent="0.25">
      <c r="A849" s="692"/>
      <c r="B849" s="694"/>
      <c r="C849" s="650"/>
      <c r="D849" s="652"/>
      <c r="E849" s="975"/>
      <c r="F849" s="975"/>
      <c r="G849" s="975"/>
      <c r="H849" s="960"/>
      <c r="I849" s="961"/>
      <c r="J849" s="988"/>
    </row>
    <row r="850" spans="1:10" s="690" customFormat="1" ht="71.25" x14ac:dyDescent="0.2">
      <c r="A850" s="692"/>
      <c r="B850" s="451" t="s">
        <v>626</v>
      </c>
      <c r="C850" s="650"/>
      <c r="D850" s="652"/>
      <c r="E850" s="975"/>
      <c r="F850" s="975"/>
      <c r="G850" s="975"/>
      <c r="H850" s="960"/>
      <c r="I850" s="961"/>
      <c r="J850" s="988"/>
    </row>
    <row r="851" spans="1:10" s="690" customFormat="1" x14ac:dyDescent="0.2">
      <c r="A851" s="692"/>
      <c r="B851" s="672"/>
      <c r="C851" s="650"/>
      <c r="D851" s="652"/>
      <c r="E851" s="975"/>
      <c r="F851" s="975"/>
      <c r="G851" s="975"/>
      <c r="H851" s="960"/>
      <c r="I851" s="961"/>
      <c r="J851" s="988"/>
    </row>
    <row r="852" spans="1:10" s="690" customFormat="1" x14ac:dyDescent="0.2">
      <c r="A852" s="692"/>
      <c r="B852" s="672" t="s">
        <v>627</v>
      </c>
      <c r="C852" s="650"/>
      <c r="D852" s="652"/>
      <c r="E852" s="975"/>
      <c r="F852" s="975"/>
      <c r="G852" s="975"/>
      <c r="H852" s="960"/>
      <c r="I852" s="961"/>
      <c r="J852" s="988"/>
    </row>
    <row r="853" spans="1:10" s="690" customFormat="1" x14ac:dyDescent="0.2">
      <c r="A853" s="692"/>
      <c r="B853" s="672"/>
      <c r="C853" s="650"/>
      <c r="D853" s="652"/>
      <c r="E853" s="975"/>
      <c r="F853" s="975"/>
      <c r="G853" s="975"/>
      <c r="H853" s="960"/>
      <c r="I853" s="961"/>
      <c r="J853" s="988"/>
    </row>
    <row r="854" spans="1:10" s="690" customFormat="1" ht="28.5" x14ac:dyDescent="0.2">
      <c r="A854" s="713" t="s">
        <v>11</v>
      </c>
      <c r="B854" s="59" t="s">
        <v>628</v>
      </c>
      <c r="C854" s="705">
        <v>2</v>
      </c>
      <c r="D854" s="709" t="s">
        <v>46</v>
      </c>
      <c r="E854" s="960">
        <v>841.58</v>
      </c>
      <c r="F854" s="975">
        <v>60.11</v>
      </c>
      <c r="G854" s="975">
        <v>180.34</v>
      </c>
      <c r="H854" s="960">
        <v>120.23</v>
      </c>
      <c r="I854" s="961">
        <f>E854+F854+G854+H854</f>
        <v>1202.26</v>
      </c>
      <c r="J854" s="962">
        <f>I854*C854</f>
        <v>2404.52</v>
      </c>
    </row>
    <row r="855" spans="1:10" s="690" customFormat="1" x14ac:dyDescent="0.2">
      <c r="A855" s="714"/>
      <c r="B855" s="59"/>
      <c r="C855" s="705"/>
      <c r="D855" s="709"/>
      <c r="E855" s="975"/>
      <c r="F855" s="975"/>
      <c r="G855" s="975"/>
      <c r="H855" s="960"/>
      <c r="I855" s="961"/>
      <c r="J855" s="988"/>
    </row>
    <row r="856" spans="1:10" s="690" customFormat="1" ht="28.5" x14ac:dyDescent="0.2">
      <c r="A856" s="713" t="s">
        <v>12</v>
      </c>
      <c r="B856" s="59" t="s">
        <v>629</v>
      </c>
      <c r="C856" s="705">
        <v>2</v>
      </c>
      <c r="D856" s="709" t="s">
        <v>46</v>
      </c>
      <c r="E856" s="960">
        <v>1092.6199999999999</v>
      </c>
      <c r="F856" s="975">
        <v>78.040000000000006</v>
      </c>
      <c r="G856" s="975">
        <v>234.13</v>
      </c>
      <c r="H856" s="960">
        <v>156.09</v>
      </c>
      <c r="I856" s="961">
        <f>E856+F856+G856+H856</f>
        <v>1560.88</v>
      </c>
      <c r="J856" s="962">
        <f>I856*C856</f>
        <v>3121.76</v>
      </c>
    </row>
    <row r="857" spans="1:10" s="690" customFormat="1" x14ac:dyDescent="0.2">
      <c r="A857" s="714"/>
      <c r="B857" s="59"/>
      <c r="C857" s="705"/>
      <c r="D857" s="709"/>
      <c r="E857" s="975"/>
      <c r="F857" s="975"/>
      <c r="G857" s="975"/>
      <c r="H857" s="960"/>
      <c r="I857" s="961"/>
      <c r="J857" s="988"/>
    </row>
    <row r="858" spans="1:10" s="690" customFormat="1" x14ac:dyDescent="0.2">
      <c r="A858" s="712"/>
      <c r="B858" s="451" t="s">
        <v>630</v>
      </c>
      <c r="C858" s="102"/>
      <c r="D858" s="103"/>
      <c r="E858" s="975"/>
      <c r="F858" s="975"/>
      <c r="G858" s="975"/>
      <c r="H858" s="960"/>
      <c r="I858" s="961"/>
      <c r="J858" s="983"/>
    </row>
    <row r="859" spans="1:10" s="690" customFormat="1" x14ac:dyDescent="0.2">
      <c r="A859" s="712"/>
      <c r="B859" s="679"/>
      <c r="C859" s="102"/>
      <c r="D859" s="103"/>
      <c r="E859" s="975"/>
      <c r="F859" s="975"/>
      <c r="G859" s="975"/>
      <c r="H859" s="960"/>
      <c r="I859" s="961"/>
      <c r="J859" s="983"/>
    </row>
    <row r="860" spans="1:10" s="690" customFormat="1" ht="28.5" x14ac:dyDescent="0.2">
      <c r="A860" s="671" t="s">
        <v>13</v>
      </c>
      <c r="B860" s="679" t="s">
        <v>631</v>
      </c>
      <c r="C860" s="102">
        <v>1</v>
      </c>
      <c r="D860" s="709" t="s">
        <v>46</v>
      </c>
      <c r="E860" s="960">
        <v>705.68</v>
      </c>
      <c r="F860" s="975">
        <v>50.41</v>
      </c>
      <c r="G860" s="975">
        <v>151.22</v>
      </c>
      <c r="H860" s="960">
        <v>100.81</v>
      </c>
      <c r="I860" s="961">
        <f>E860+F860+G860+H860</f>
        <v>1008.12</v>
      </c>
      <c r="J860" s="962">
        <f>I860*C860</f>
        <v>1008.12</v>
      </c>
    </row>
    <row r="861" spans="1:10" s="690" customFormat="1" x14ac:dyDescent="0.2">
      <c r="A861" s="712"/>
      <c r="B861" s="679"/>
      <c r="C861" s="102"/>
      <c r="D861" s="103"/>
      <c r="E861" s="975"/>
      <c r="F861" s="975"/>
      <c r="G861" s="975"/>
      <c r="H861" s="960"/>
      <c r="I861" s="961"/>
      <c r="J861" s="983"/>
    </row>
    <row r="862" spans="1:10" s="690" customFormat="1" ht="28.5" x14ac:dyDescent="0.2">
      <c r="A862" s="671" t="s">
        <v>14</v>
      </c>
      <c r="B862" s="679" t="s">
        <v>632</v>
      </c>
      <c r="C862" s="102">
        <v>1</v>
      </c>
      <c r="D862" s="709" t="s">
        <v>46</v>
      </c>
      <c r="E862" s="960">
        <v>724.5</v>
      </c>
      <c r="F862" s="975">
        <v>51.75</v>
      </c>
      <c r="G862" s="975">
        <v>155.25</v>
      </c>
      <c r="H862" s="960">
        <v>103.5</v>
      </c>
      <c r="I862" s="961">
        <f>E862+F862+G862+H862</f>
        <v>1035</v>
      </c>
      <c r="J862" s="962">
        <f>I862*C862</f>
        <v>1035</v>
      </c>
    </row>
    <row r="863" spans="1:10" s="690" customFormat="1" x14ac:dyDescent="0.2">
      <c r="A863" s="712"/>
      <c r="B863" s="679"/>
      <c r="C863" s="102"/>
      <c r="D863" s="103"/>
      <c r="E863" s="975"/>
      <c r="F863" s="975"/>
      <c r="G863" s="975"/>
      <c r="H863" s="960"/>
      <c r="I863" s="961"/>
      <c r="J863" s="983"/>
    </row>
    <row r="864" spans="1:10" s="690" customFormat="1" ht="28.5" x14ac:dyDescent="0.2">
      <c r="A864" s="671" t="s">
        <v>15</v>
      </c>
      <c r="B864" s="679" t="s">
        <v>633</v>
      </c>
      <c r="C864" s="102">
        <v>1</v>
      </c>
      <c r="D864" s="709" t="s">
        <v>46</v>
      </c>
      <c r="E864" s="960">
        <v>816.36</v>
      </c>
      <c r="F864" s="975">
        <v>58.31</v>
      </c>
      <c r="G864" s="975">
        <v>174.93</v>
      </c>
      <c r="H864" s="960">
        <v>116.62</v>
      </c>
      <c r="I864" s="961">
        <f>E864+F864+G864+H864</f>
        <v>1166.22</v>
      </c>
      <c r="J864" s="962">
        <f>I864*C864</f>
        <v>1166.22</v>
      </c>
    </row>
    <row r="865" spans="1:10" s="690" customFormat="1" x14ac:dyDescent="0.2">
      <c r="A865" s="712"/>
      <c r="B865" s="679"/>
      <c r="C865" s="102"/>
      <c r="D865" s="103"/>
      <c r="E865" s="975"/>
      <c r="F865" s="975"/>
      <c r="G865" s="975"/>
      <c r="H865" s="960"/>
      <c r="I865" s="961"/>
      <c r="J865" s="983"/>
    </row>
    <row r="866" spans="1:10" s="690" customFormat="1" ht="28.5" x14ac:dyDescent="0.2">
      <c r="A866" s="671" t="s">
        <v>28</v>
      </c>
      <c r="B866" s="679" t="s">
        <v>634</v>
      </c>
      <c r="C866" s="102">
        <v>1</v>
      </c>
      <c r="D866" s="709" t="s">
        <v>46</v>
      </c>
      <c r="E866" s="960">
        <v>876.03</v>
      </c>
      <c r="F866" s="975">
        <v>62.57</v>
      </c>
      <c r="G866" s="975">
        <v>187.72</v>
      </c>
      <c r="H866" s="960">
        <v>125.15</v>
      </c>
      <c r="I866" s="961">
        <f>E866+F866+G866+H866</f>
        <v>1251.47</v>
      </c>
      <c r="J866" s="962">
        <f>I866*C866</f>
        <v>1251.47</v>
      </c>
    </row>
    <row r="867" spans="1:10" s="690" customFormat="1" x14ac:dyDescent="0.2">
      <c r="A867" s="712"/>
      <c r="B867" s="679"/>
      <c r="C867" s="102"/>
      <c r="D867" s="103"/>
      <c r="E867" s="975"/>
      <c r="F867" s="975"/>
      <c r="G867" s="975"/>
      <c r="H867" s="960"/>
      <c r="I867" s="961"/>
      <c r="J867" s="983"/>
    </row>
    <row r="868" spans="1:10" s="690" customFormat="1" ht="28.5" x14ac:dyDescent="0.2">
      <c r="A868" s="712" t="s">
        <v>40</v>
      </c>
      <c r="B868" s="679" t="s">
        <v>635</v>
      </c>
      <c r="C868" s="102">
        <v>1</v>
      </c>
      <c r="D868" s="709" t="s">
        <v>46</v>
      </c>
      <c r="E868" s="960">
        <v>935.91</v>
      </c>
      <c r="F868" s="975">
        <v>66.849999999999994</v>
      </c>
      <c r="G868" s="975">
        <v>200.55</v>
      </c>
      <c r="H868" s="960">
        <v>133.69999999999999</v>
      </c>
      <c r="I868" s="961">
        <f>E868+F868+G868+H868</f>
        <v>1337.01</v>
      </c>
      <c r="J868" s="962">
        <f>I868*C868</f>
        <v>1337.01</v>
      </c>
    </row>
    <row r="869" spans="1:10" s="690" customFormat="1" x14ac:dyDescent="0.2">
      <c r="A869" s="712"/>
      <c r="B869" s="679"/>
      <c r="C869" s="102"/>
      <c r="D869" s="103"/>
      <c r="E869" s="975"/>
      <c r="F869" s="975"/>
      <c r="G869" s="975"/>
      <c r="H869" s="960"/>
      <c r="I869" s="961"/>
      <c r="J869" s="988"/>
    </row>
    <row r="870" spans="1:10" s="690" customFormat="1" ht="28.5" x14ac:dyDescent="0.2">
      <c r="A870" s="712" t="s">
        <v>42</v>
      </c>
      <c r="B870" s="679" t="s">
        <v>636</v>
      </c>
      <c r="C870" s="102">
        <v>2</v>
      </c>
      <c r="D870" s="709" t="s">
        <v>46</v>
      </c>
      <c r="E870" s="960">
        <v>1197.9000000000001</v>
      </c>
      <c r="F870" s="975">
        <v>85.56</v>
      </c>
      <c r="G870" s="975">
        <v>256.69</v>
      </c>
      <c r="H870" s="960">
        <v>171.13</v>
      </c>
      <c r="I870" s="961">
        <f>E870+F870+G870+H870</f>
        <v>1711.28</v>
      </c>
      <c r="J870" s="962">
        <f>I870*C870</f>
        <v>3422.56</v>
      </c>
    </row>
    <row r="871" spans="1:10" s="690" customFormat="1" x14ac:dyDescent="0.2">
      <c r="A871" s="712"/>
      <c r="B871" s="679"/>
      <c r="C871" s="10"/>
      <c r="D871" s="652"/>
      <c r="E871" s="975"/>
      <c r="F871" s="975"/>
      <c r="G871" s="975"/>
      <c r="H871" s="960"/>
      <c r="I871" s="961"/>
      <c r="J871" s="988"/>
    </row>
    <row r="872" spans="1:10" s="690" customFormat="1" x14ac:dyDescent="0.2">
      <c r="A872" s="712"/>
      <c r="B872" s="679"/>
      <c r="C872" s="10"/>
      <c r="D872" s="652"/>
      <c r="E872" s="975"/>
      <c r="F872" s="975"/>
      <c r="G872" s="975"/>
      <c r="H872" s="960"/>
      <c r="I872" s="961"/>
      <c r="J872" s="988"/>
    </row>
    <row r="873" spans="1:10" s="690" customFormat="1" x14ac:dyDescent="0.2">
      <c r="A873" s="712"/>
      <c r="B873" s="679"/>
      <c r="C873" s="10"/>
      <c r="D873" s="20"/>
      <c r="E873" s="975"/>
      <c r="F873" s="975"/>
      <c r="G873" s="975"/>
      <c r="H873" s="960"/>
      <c r="I873" s="961"/>
      <c r="J873" s="988"/>
    </row>
    <row r="874" spans="1:10" s="690" customFormat="1" ht="15.75" thickBot="1" x14ac:dyDescent="0.25">
      <c r="A874" s="646"/>
      <c r="B874" s="647" t="s">
        <v>31</v>
      </c>
      <c r="C874" s="648"/>
      <c r="D874" s="648"/>
      <c r="E874" s="967"/>
      <c r="F874" s="967"/>
      <c r="G874" s="967"/>
      <c r="H874" s="966"/>
      <c r="I874" s="968"/>
      <c r="J874" s="987">
        <f>SUM(J849:J871)</f>
        <v>14746.66</v>
      </c>
    </row>
    <row r="875" spans="1:10" s="690" customFormat="1" ht="15" thickTop="1" x14ac:dyDescent="0.2">
      <c r="A875" s="674"/>
      <c r="B875" s="679"/>
      <c r="C875" s="10"/>
      <c r="D875" s="20"/>
      <c r="E875" s="975"/>
      <c r="F875" s="975"/>
      <c r="G875" s="975"/>
      <c r="H875" s="960"/>
      <c r="I875" s="961"/>
      <c r="J875" s="983"/>
    </row>
    <row r="876" spans="1:10" s="690" customFormat="1" ht="15" x14ac:dyDescent="0.2">
      <c r="A876" s="695"/>
      <c r="B876" s="696" t="s">
        <v>637</v>
      </c>
      <c r="C876" s="10"/>
      <c r="D876" s="20"/>
      <c r="E876" s="975"/>
      <c r="F876" s="975"/>
      <c r="G876" s="975"/>
      <c r="H876" s="960"/>
      <c r="I876" s="961"/>
      <c r="J876" s="983"/>
    </row>
    <row r="877" spans="1:10" s="690" customFormat="1" x14ac:dyDescent="0.2">
      <c r="A877" s="695"/>
      <c r="B877" s="697"/>
      <c r="C877" s="10"/>
      <c r="D877" s="20"/>
      <c r="E877" s="975"/>
      <c r="F877" s="975"/>
      <c r="G877" s="975"/>
      <c r="H877" s="960"/>
      <c r="I877" s="961"/>
      <c r="J877" s="983"/>
    </row>
    <row r="878" spans="1:10" s="690" customFormat="1" ht="99.75" x14ac:dyDescent="0.2">
      <c r="A878" s="77"/>
      <c r="B878" s="22" t="s">
        <v>49</v>
      </c>
      <c r="C878" s="10"/>
      <c r="D878" s="20"/>
      <c r="E878" s="975"/>
      <c r="F878" s="975"/>
      <c r="G878" s="975"/>
      <c r="H878" s="960"/>
      <c r="I878" s="961"/>
      <c r="J878" s="983"/>
    </row>
    <row r="879" spans="1:10" s="690" customFormat="1" x14ac:dyDescent="0.2">
      <c r="A879" s="356"/>
      <c r="B879" s="23"/>
      <c r="C879" s="9"/>
      <c r="D879" s="20"/>
      <c r="E879" s="975"/>
      <c r="F879" s="975"/>
      <c r="G879" s="975"/>
      <c r="H879" s="960"/>
      <c r="I879" s="961"/>
      <c r="J879" s="983"/>
    </row>
    <row r="880" spans="1:10" s="690" customFormat="1" x14ac:dyDescent="0.2">
      <c r="A880" s="356" t="s">
        <v>11</v>
      </c>
      <c r="B880" s="698" t="s">
        <v>50</v>
      </c>
      <c r="C880" s="9"/>
      <c r="D880" s="20" t="s">
        <v>2</v>
      </c>
      <c r="E880" s="975"/>
      <c r="F880" s="975"/>
      <c r="G880" s="975"/>
      <c r="H880" s="960"/>
      <c r="I880" s="961"/>
      <c r="J880" s="983"/>
    </row>
    <row r="881" spans="1:10" s="690" customFormat="1" x14ac:dyDescent="0.2">
      <c r="A881" s="356"/>
      <c r="B881" s="24"/>
      <c r="C881" s="9"/>
      <c r="D881" s="20"/>
      <c r="E881" s="975"/>
      <c r="F881" s="975"/>
      <c r="G881" s="975"/>
      <c r="H881" s="960"/>
      <c r="I881" s="961"/>
      <c r="J881" s="983"/>
    </row>
    <row r="882" spans="1:10" s="690" customFormat="1" x14ac:dyDescent="0.2">
      <c r="A882" s="356" t="s">
        <v>12</v>
      </c>
      <c r="B882" s="698" t="s">
        <v>50</v>
      </c>
      <c r="C882" s="9"/>
      <c r="D882" s="20" t="s">
        <v>2</v>
      </c>
      <c r="E882" s="975"/>
      <c r="F882" s="975"/>
      <c r="G882" s="975"/>
      <c r="H882" s="960"/>
      <c r="I882" s="961"/>
      <c r="J882" s="983"/>
    </row>
    <row r="883" spans="1:10" s="690" customFormat="1" x14ac:dyDescent="0.2">
      <c r="A883" s="356"/>
      <c r="B883" s="24"/>
      <c r="C883" s="9"/>
      <c r="D883" s="20"/>
      <c r="E883" s="975"/>
      <c r="F883" s="975"/>
      <c r="G883" s="975"/>
      <c r="H883" s="960"/>
      <c r="I883" s="961"/>
      <c r="J883" s="983"/>
    </row>
    <row r="884" spans="1:10" s="690" customFormat="1" x14ac:dyDescent="0.2">
      <c r="A884" s="356" t="s">
        <v>13</v>
      </c>
      <c r="B884" s="698" t="s">
        <v>50</v>
      </c>
      <c r="C884" s="9"/>
      <c r="D884" s="20" t="s">
        <v>2</v>
      </c>
      <c r="E884" s="975"/>
      <c r="F884" s="975"/>
      <c r="G884" s="975"/>
      <c r="H884" s="960"/>
      <c r="I884" s="961"/>
      <c r="J884" s="983"/>
    </row>
    <row r="885" spans="1:10" s="690" customFormat="1" x14ac:dyDescent="0.2">
      <c r="A885" s="356"/>
      <c r="B885" s="23"/>
      <c r="C885" s="9"/>
      <c r="D885" s="20"/>
      <c r="E885" s="975"/>
      <c r="F885" s="975"/>
      <c r="G885" s="975"/>
      <c r="H885" s="960"/>
      <c r="I885" s="961"/>
      <c r="J885" s="983"/>
    </row>
    <row r="886" spans="1:10" s="690" customFormat="1" x14ac:dyDescent="0.2">
      <c r="A886" s="356" t="s">
        <v>14</v>
      </c>
      <c r="B886" s="698" t="s">
        <v>50</v>
      </c>
      <c r="C886" s="9"/>
      <c r="D886" s="20" t="s">
        <v>2</v>
      </c>
      <c r="E886" s="975"/>
      <c r="F886" s="975"/>
      <c r="G886" s="975"/>
      <c r="H886" s="960"/>
      <c r="I886" s="961"/>
      <c r="J886" s="983"/>
    </row>
    <row r="887" spans="1:10" s="690" customFormat="1" x14ac:dyDescent="0.2">
      <c r="A887" s="356"/>
      <c r="B887" s="24"/>
      <c r="C887" s="9"/>
      <c r="D887" s="20"/>
      <c r="E887" s="975"/>
      <c r="F887" s="975"/>
      <c r="G887" s="975"/>
      <c r="H887" s="960"/>
      <c r="I887" s="961"/>
      <c r="J887" s="983"/>
    </row>
    <row r="888" spans="1:10" s="690" customFormat="1" x14ac:dyDescent="0.2">
      <c r="A888" s="356" t="s">
        <v>15</v>
      </c>
      <c r="B888" s="698" t="s">
        <v>50</v>
      </c>
      <c r="C888" s="9"/>
      <c r="D888" s="20" t="s">
        <v>2</v>
      </c>
      <c r="E888" s="975"/>
      <c r="F888" s="975"/>
      <c r="G888" s="975"/>
      <c r="H888" s="960"/>
      <c r="I888" s="961"/>
      <c r="J888" s="983"/>
    </row>
    <row r="889" spans="1:10" s="690" customFormat="1" x14ac:dyDescent="0.2">
      <c r="A889" s="356"/>
      <c r="B889" s="24"/>
      <c r="C889" s="9"/>
      <c r="D889" s="20"/>
      <c r="E889" s="975"/>
      <c r="F889" s="975"/>
      <c r="G889" s="975"/>
      <c r="H889" s="960"/>
      <c r="I889" s="961"/>
      <c r="J889" s="983"/>
    </row>
    <row r="890" spans="1:10" s="690" customFormat="1" x14ac:dyDescent="0.2">
      <c r="A890" s="356" t="s">
        <v>28</v>
      </c>
      <c r="B890" s="698" t="s">
        <v>50</v>
      </c>
      <c r="C890" s="9"/>
      <c r="D890" s="20" t="s">
        <v>2</v>
      </c>
      <c r="E890" s="975"/>
      <c r="F890" s="975"/>
      <c r="G890" s="975"/>
      <c r="H890" s="960"/>
      <c r="I890" s="961"/>
      <c r="J890" s="983"/>
    </row>
    <row r="891" spans="1:10" s="690" customFormat="1" x14ac:dyDescent="0.2">
      <c r="A891" s="356"/>
      <c r="B891" s="23"/>
      <c r="C891" s="9"/>
      <c r="D891" s="20"/>
      <c r="E891" s="975"/>
      <c r="F891" s="975"/>
      <c r="G891" s="975"/>
      <c r="H891" s="960"/>
      <c r="I891" s="961"/>
      <c r="J891" s="983"/>
    </row>
    <row r="892" spans="1:10" s="690" customFormat="1" x14ac:dyDescent="0.2">
      <c r="A892" s="356" t="s">
        <v>40</v>
      </c>
      <c r="B892" s="698" t="s">
        <v>50</v>
      </c>
      <c r="C892" s="9"/>
      <c r="D892" s="20" t="s">
        <v>2</v>
      </c>
      <c r="E892" s="975"/>
      <c r="F892" s="975"/>
      <c r="G892" s="975"/>
      <c r="H892" s="960"/>
      <c r="I892" s="961"/>
      <c r="J892" s="983"/>
    </row>
    <row r="893" spans="1:10" s="690" customFormat="1" x14ac:dyDescent="0.2">
      <c r="A893" s="356"/>
      <c r="B893" s="24"/>
      <c r="C893" s="9"/>
      <c r="D893" s="20"/>
      <c r="E893" s="975"/>
      <c r="F893" s="975"/>
      <c r="G893" s="975"/>
      <c r="H893" s="960"/>
      <c r="I893" s="961"/>
      <c r="J893" s="983"/>
    </row>
    <row r="894" spans="1:10" s="690" customFormat="1" x14ac:dyDescent="0.2">
      <c r="A894" s="356" t="s">
        <v>42</v>
      </c>
      <c r="B894" s="698" t="s">
        <v>50</v>
      </c>
      <c r="C894" s="9"/>
      <c r="D894" s="20" t="s">
        <v>2</v>
      </c>
      <c r="E894" s="975"/>
      <c r="F894" s="975"/>
      <c r="G894" s="975"/>
      <c r="H894" s="960"/>
      <c r="I894" s="961"/>
      <c r="J894" s="983"/>
    </row>
    <row r="895" spans="1:10" s="690" customFormat="1" x14ac:dyDescent="0.2">
      <c r="A895" s="356"/>
      <c r="B895" s="24"/>
      <c r="C895" s="9"/>
      <c r="D895" s="20"/>
      <c r="E895" s="975"/>
      <c r="F895" s="975"/>
      <c r="G895" s="975"/>
      <c r="H895" s="960"/>
      <c r="I895" s="961"/>
      <c r="J895" s="983"/>
    </row>
    <row r="896" spans="1:10" s="690" customFormat="1" x14ac:dyDescent="0.2">
      <c r="A896" s="356" t="s">
        <v>51</v>
      </c>
      <c r="B896" s="698" t="s">
        <v>50</v>
      </c>
      <c r="C896" s="9"/>
      <c r="D896" s="20" t="s">
        <v>2</v>
      </c>
      <c r="E896" s="975"/>
      <c r="F896" s="975"/>
      <c r="G896" s="975"/>
      <c r="H896" s="960"/>
      <c r="I896" s="961"/>
      <c r="J896" s="983"/>
    </row>
    <row r="897" spans="1:10" s="690" customFormat="1" x14ac:dyDescent="0.2">
      <c r="A897" s="356"/>
      <c r="B897" s="698"/>
      <c r="C897" s="9"/>
      <c r="D897" s="20"/>
      <c r="E897" s="975"/>
      <c r="F897" s="975"/>
      <c r="G897" s="975"/>
      <c r="H897" s="960"/>
      <c r="I897" s="961"/>
      <c r="J897" s="983"/>
    </row>
    <row r="898" spans="1:10" s="690" customFormat="1" x14ac:dyDescent="0.2">
      <c r="A898" s="356" t="s">
        <v>52</v>
      </c>
      <c r="B898" s="698" t="s">
        <v>50</v>
      </c>
      <c r="C898" s="9"/>
      <c r="D898" s="20" t="s">
        <v>2</v>
      </c>
      <c r="E898" s="975"/>
      <c r="F898" s="975"/>
      <c r="G898" s="975"/>
      <c r="H898" s="960"/>
      <c r="I898" s="961"/>
      <c r="J898" s="983"/>
    </row>
    <row r="899" spans="1:10" s="690" customFormat="1" x14ac:dyDescent="0.2">
      <c r="A899" s="356"/>
      <c r="B899" s="698"/>
      <c r="C899" s="9"/>
      <c r="D899" s="20"/>
      <c r="E899" s="975"/>
      <c r="F899" s="975"/>
      <c r="G899" s="975"/>
      <c r="H899" s="960"/>
      <c r="I899" s="961"/>
      <c r="J899" s="983"/>
    </row>
    <row r="900" spans="1:10" s="690" customFormat="1" x14ac:dyDescent="0.2">
      <c r="A900" s="356" t="s">
        <v>53</v>
      </c>
      <c r="B900" s="698" t="s">
        <v>50</v>
      </c>
      <c r="C900" s="9"/>
      <c r="D900" s="20" t="s">
        <v>2</v>
      </c>
      <c r="E900" s="975"/>
      <c r="F900" s="975"/>
      <c r="G900" s="975"/>
      <c r="H900" s="960"/>
      <c r="I900" s="961"/>
      <c r="J900" s="983"/>
    </row>
    <row r="901" spans="1:10" s="690" customFormat="1" x14ac:dyDescent="0.2">
      <c r="A901" s="674"/>
      <c r="B901" s="679"/>
      <c r="C901" s="10"/>
      <c r="D901" s="20"/>
      <c r="E901" s="975"/>
      <c r="F901" s="975"/>
      <c r="G901" s="975"/>
      <c r="H901" s="960"/>
      <c r="I901" s="961"/>
      <c r="J901" s="983"/>
    </row>
    <row r="902" spans="1:10" s="690" customFormat="1" x14ac:dyDescent="0.2">
      <c r="A902" s="674"/>
      <c r="B902" s="679"/>
      <c r="C902" s="10"/>
      <c r="D902" s="20"/>
      <c r="E902" s="975"/>
      <c r="F902" s="975"/>
      <c r="G902" s="975"/>
      <c r="H902" s="960"/>
      <c r="I902" s="961"/>
      <c r="J902" s="983"/>
    </row>
    <row r="903" spans="1:10" s="690" customFormat="1" x14ac:dyDescent="0.2">
      <c r="A903" s="674"/>
      <c r="B903" s="679"/>
      <c r="C903" s="10"/>
      <c r="D903" s="20"/>
      <c r="E903" s="975"/>
      <c r="F903" s="975"/>
      <c r="G903" s="975"/>
      <c r="H903" s="960"/>
      <c r="I903" s="961"/>
      <c r="J903" s="983"/>
    </row>
    <row r="904" spans="1:10" s="690" customFormat="1" x14ac:dyDescent="0.2">
      <c r="A904" s="674"/>
      <c r="B904" s="679"/>
      <c r="C904" s="10"/>
      <c r="D904" s="20"/>
      <c r="E904" s="975"/>
      <c r="F904" s="975"/>
      <c r="G904" s="975"/>
      <c r="H904" s="960"/>
      <c r="I904" s="961"/>
      <c r="J904" s="983"/>
    </row>
    <row r="905" spans="1:10" s="690" customFormat="1" x14ac:dyDescent="0.2">
      <c r="A905" s="674"/>
      <c r="B905" s="679"/>
      <c r="C905" s="10"/>
      <c r="D905" s="20"/>
      <c r="E905" s="975"/>
      <c r="F905" s="975"/>
      <c r="G905" s="975"/>
      <c r="H905" s="960"/>
      <c r="I905" s="961"/>
      <c r="J905" s="983"/>
    </row>
    <row r="906" spans="1:10" s="690" customFormat="1" x14ac:dyDescent="0.2">
      <c r="A906" s="674"/>
      <c r="B906" s="679"/>
      <c r="C906" s="10"/>
      <c r="D906" s="20"/>
      <c r="E906" s="975"/>
      <c r="F906" s="975"/>
      <c r="G906" s="975"/>
      <c r="H906" s="960"/>
      <c r="I906" s="961"/>
      <c r="J906" s="983"/>
    </row>
    <row r="907" spans="1:10" s="690" customFormat="1" x14ac:dyDescent="0.2">
      <c r="A907" s="674"/>
      <c r="B907" s="679"/>
      <c r="C907" s="10"/>
      <c r="D907" s="20"/>
      <c r="E907" s="975"/>
      <c r="F907" s="975"/>
      <c r="G907" s="975"/>
      <c r="H907" s="960"/>
      <c r="I907" s="961"/>
      <c r="J907" s="983"/>
    </row>
    <row r="908" spans="1:10" s="690" customFormat="1" ht="15.75" thickBot="1" x14ac:dyDescent="0.25">
      <c r="A908" s="646"/>
      <c r="B908" s="647" t="s">
        <v>31</v>
      </c>
      <c r="C908" s="648"/>
      <c r="D908" s="648"/>
      <c r="E908" s="967"/>
      <c r="F908" s="967"/>
      <c r="G908" s="967"/>
      <c r="H908" s="966"/>
      <c r="I908" s="968"/>
      <c r="J908" s="987"/>
    </row>
    <row r="909" spans="1:10" s="690" customFormat="1" ht="15" thickTop="1" x14ac:dyDescent="0.2">
      <c r="A909" s="674"/>
      <c r="B909" s="679"/>
      <c r="C909" s="10"/>
      <c r="D909" s="20"/>
      <c r="E909" s="975"/>
      <c r="F909" s="975"/>
      <c r="G909" s="975"/>
      <c r="H909" s="960"/>
      <c r="I909" s="961"/>
      <c r="J909" s="983"/>
    </row>
    <row r="910" spans="1:10" s="690" customFormat="1" ht="15" x14ac:dyDescent="0.2">
      <c r="A910" s="674"/>
      <c r="B910" s="26" t="s">
        <v>54</v>
      </c>
      <c r="C910" s="10"/>
      <c r="D910" s="20"/>
      <c r="E910" s="975"/>
      <c r="F910" s="975"/>
      <c r="G910" s="975"/>
      <c r="H910" s="960"/>
      <c r="I910" s="961"/>
      <c r="J910" s="983"/>
    </row>
    <row r="911" spans="1:10" s="690" customFormat="1" x14ac:dyDescent="0.2">
      <c r="A911" s="674"/>
      <c r="B911" s="679"/>
      <c r="C911" s="10"/>
      <c r="D911" s="20"/>
      <c r="E911" s="975"/>
      <c r="F911" s="975"/>
      <c r="G911" s="975"/>
      <c r="H911" s="960"/>
      <c r="I911" s="961"/>
      <c r="J911" s="983"/>
    </row>
    <row r="912" spans="1:10" s="690" customFormat="1" x14ac:dyDescent="0.2">
      <c r="A912" s="674"/>
      <c r="B912" s="22" t="s">
        <v>638</v>
      </c>
      <c r="C912" s="10"/>
      <c r="D912" s="20"/>
      <c r="E912" s="975"/>
      <c r="F912" s="975"/>
      <c r="G912" s="975"/>
      <c r="H912" s="960"/>
      <c r="I912" s="961"/>
      <c r="J912" s="983">
        <f>J41</f>
        <v>114137.38</v>
      </c>
    </row>
    <row r="913" spans="1:10" s="690" customFormat="1" x14ac:dyDescent="0.2">
      <c r="A913" s="674"/>
      <c r="B913" s="679"/>
      <c r="C913" s="10"/>
      <c r="D913" s="20"/>
      <c r="E913" s="975"/>
      <c r="F913" s="975"/>
      <c r="G913" s="975"/>
      <c r="H913" s="960"/>
      <c r="I913" s="961"/>
      <c r="J913" s="983"/>
    </row>
    <row r="914" spans="1:10" s="690" customFormat="1" x14ac:dyDescent="0.2">
      <c r="A914" s="674"/>
      <c r="B914" s="22" t="s">
        <v>639</v>
      </c>
      <c r="C914" s="10"/>
      <c r="D914" s="20"/>
      <c r="E914" s="975"/>
      <c r="F914" s="975"/>
      <c r="G914" s="975"/>
      <c r="H914" s="960"/>
      <c r="I914" s="961"/>
      <c r="J914" s="983">
        <f>J76</f>
        <v>20809.419999999998</v>
      </c>
    </row>
    <row r="915" spans="1:10" s="690" customFormat="1" x14ac:dyDescent="0.2">
      <c r="A915" s="674"/>
      <c r="B915" s="679"/>
      <c r="C915" s="10"/>
      <c r="D915" s="20"/>
      <c r="E915" s="975"/>
      <c r="F915" s="975"/>
      <c r="G915" s="975"/>
      <c r="H915" s="960"/>
      <c r="I915" s="961"/>
      <c r="J915" s="983"/>
    </row>
    <row r="916" spans="1:10" s="690" customFormat="1" x14ac:dyDescent="0.2">
      <c r="A916" s="674"/>
      <c r="B916" s="22" t="s">
        <v>640</v>
      </c>
      <c r="C916" s="10"/>
      <c r="D916" s="20"/>
      <c r="E916" s="975"/>
      <c r="F916" s="975"/>
      <c r="G916" s="975"/>
      <c r="H916" s="960"/>
      <c r="I916" s="961"/>
      <c r="J916" s="983">
        <f>J108</f>
        <v>142837.75</v>
      </c>
    </row>
    <row r="917" spans="1:10" s="690" customFormat="1" x14ac:dyDescent="0.2">
      <c r="A917" s="674"/>
      <c r="B917" s="679"/>
      <c r="C917" s="10"/>
      <c r="D917" s="20"/>
      <c r="E917" s="975"/>
      <c r="F917" s="975"/>
      <c r="G917" s="975"/>
      <c r="H917" s="960"/>
      <c r="I917" s="961"/>
      <c r="J917" s="983"/>
    </row>
    <row r="918" spans="1:10" s="690" customFormat="1" x14ac:dyDescent="0.2">
      <c r="A918" s="674"/>
      <c r="B918" s="22" t="s">
        <v>641</v>
      </c>
      <c r="C918" s="10"/>
      <c r="D918" s="20"/>
      <c r="E918" s="975"/>
      <c r="F918" s="975"/>
      <c r="G918" s="975"/>
      <c r="H918" s="960"/>
      <c r="I918" s="961"/>
      <c r="J918" s="983">
        <f>J144</f>
        <v>61705.05</v>
      </c>
    </row>
    <row r="919" spans="1:10" s="690" customFormat="1" x14ac:dyDescent="0.2">
      <c r="A919" s="674"/>
      <c r="B919" s="679"/>
      <c r="C919" s="10"/>
      <c r="D919" s="20"/>
      <c r="E919" s="975"/>
      <c r="F919" s="975"/>
      <c r="G919" s="975"/>
      <c r="H919" s="960"/>
      <c r="I919" s="961"/>
      <c r="J919" s="983"/>
    </row>
    <row r="920" spans="1:10" s="690" customFormat="1" x14ac:dyDescent="0.2">
      <c r="A920" s="674"/>
      <c r="B920" s="22" t="s">
        <v>642</v>
      </c>
      <c r="C920" s="10"/>
      <c r="D920" s="20"/>
      <c r="E920" s="975"/>
      <c r="F920" s="975"/>
      <c r="G920" s="975"/>
      <c r="H920" s="960"/>
      <c r="I920" s="961"/>
      <c r="J920" s="983">
        <f>J179</f>
        <v>14013.5</v>
      </c>
    </row>
    <row r="921" spans="1:10" s="690" customFormat="1" x14ac:dyDescent="0.2">
      <c r="A921" s="674"/>
      <c r="B921" s="679"/>
      <c r="C921" s="10"/>
      <c r="D921" s="20"/>
      <c r="E921" s="975"/>
      <c r="F921" s="975"/>
      <c r="G921" s="975"/>
      <c r="H921" s="960"/>
      <c r="I921" s="961"/>
      <c r="J921" s="983"/>
    </row>
    <row r="922" spans="1:10" s="690" customFormat="1" x14ac:dyDescent="0.2">
      <c r="A922" s="674"/>
      <c r="B922" s="22" t="s">
        <v>643</v>
      </c>
      <c r="C922" s="10"/>
      <c r="D922" s="20"/>
      <c r="E922" s="975"/>
      <c r="F922" s="975"/>
      <c r="G922" s="975"/>
      <c r="H922" s="960"/>
      <c r="I922" s="961"/>
      <c r="J922" s="983">
        <f>J217</f>
        <v>310703.84000000003</v>
      </c>
    </row>
    <row r="923" spans="1:10" s="690" customFormat="1" x14ac:dyDescent="0.2">
      <c r="A923" s="674"/>
      <c r="B923" s="679"/>
      <c r="C923" s="10"/>
      <c r="D923" s="20"/>
      <c r="E923" s="975"/>
      <c r="F923" s="975"/>
      <c r="G923" s="975"/>
      <c r="H923" s="960"/>
      <c r="I923" s="961"/>
      <c r="J923" s="983"/>
    </row>
    <row r="924" spans="1:10" s="690" customFormat="1" x14ac:dyDescent="0.2">
      <c r="A924" s="674"/>
      <c r="B924" s="22" t="s">
        <v>644</v>
      </c>
      <c r="C924" s="10"/>
      <c r="D924" s="20"/>
      <c r="E924" s="975"/>
      <c r="F924" s="975"/>
      <c r="G924" s="975"/>
      <c r="H924" s="960"/>
      <c r="I924" s="961"/>
      <c r="J924" s="983">
        <f>J255</f>
        <v>75520.72</v>
      </c>
    </row>
    <row r="925" spans="1:10" s="690" customFormat="1" x14ac:dyDescent="0.2">
      <c r="A925" s="674"/>
      <c r="B925" s="679"/>
      <c r="C925" s="10"/>
      <c r="D925" s="20"/>
      <c r="E925" s="975"/>
      <c r="F925" s="975"/>
      <c r="G925" s="975"/>
      <c r="H925" s="960"/>
      <c r="I925" s="961"/>
      <c r="J925" s="983"/>
    </row>
    <row r="926" spans="1:10" s="690" customFormat="1" x14ac:dyDescent="0.2">
      <c r="A926" s="674"/>
      <c r="B926" s="22" t="s">
        <v>645</v>
      </c>
      <c r="C926" s="10"/>
      <c r="D926" s="20"/>
      <c r="E926" s="975"/>
      <c r="F926" s="975"/>
      <c r="G926" s="975"/>
      <c r="H926" s="960"/>
      <c r="I926" s="961"/>
      <c r="J926" s="983">
        <f>J287</f>
        <v>120671.87</v>
      </c>
    </row>
    <row r="927" spans="1:10" s="690" customFormat="1" x14ac:dyDescent="0.2">
      <c r="A927" s="674"/>
      <c r="B927" s="679"/>
      <c r="C927" s="10"/>
      <c r="D927" s="20"/>
      <c r="E927" s="975"/>
      <c r="F927" s="975"/>
      <c r="G927" s="975"/>
      <c r="H927" s="960"/>
      <c r="I927" s="961"/>
      <c r="J927" s="983"/>
    </row>
    <row r="928" spans="1:10" s="690" customFormat="1" x14ac:dyDescent="0.2">
      <c r="A928" s="674"/>
      <c r="B928" s="22" t="s">
        <v>646</v>
      </c>
      <c r="C928" s="10"/>
      <c r="D928" s="20"/>
      <c r="E928" s="975"/>
      <c r="F928" s="975"/>
      <c r="G928" s="975"/>
      <c r="H928" s="960"/>
      <c r="I928" s="961"/>
      <c r="J928" s="983">
        <f>J324</f>
        <v>22723.22</v>
      </c>
    </row>
    <row r="929" spans="1:10" s="690" customFormat="1" x14ac:dyDescent="0.2">
      <c r="A929" s="674"/>
      <c r="B929" s="679"/>
      <c r="C929" s="10"/>
      <c r="D929" s="20"/>
      <c r="E929" s="975"/>
      <c r="F929" s="975"/>
      <c r="G929" s="975"/>
      <c r="H929" s="960"/>
      <c r="I929" s="961"/>
      <c r="J929" s="983"/>
    </row>
    <row r="930" spans="1:10" s="690" customFormat="1" x14ac:dyDescent="0.2">
      <c r="A930" s="674"/>
      <c r="B930" s="22" t="s">
        <v>647</v>
      </c>
      <c r="C930" s="10"/>
      <c r="D930" s="20"/>
      <c r="E930" s="975"/>
      <c r="F930" s="975"/>
      <c r="G930" s="975"/>
      <c r="H930" s="960"/>
      <c r="I930" s="961"/>
      <c r="J930" s="983">
        <f>J358</f>
        <v>262500.96000000002</v>
      </c>
    </row>
    <row r="931" spans="1:10" s="690" customFormat="1" x14ac:dyDescent="0.2">
      <c r="A931" s="674"/>
      <c r="B931" s="679"/>
      <c r="C931" s="10"/>
      <c r="D931" s="20"/>
      <c r="E931" s="975"/>
      <c r="F931" s="975"/>
      <c r="G931" s="975"/>
      <c r="H931" s="960"/>
      <c r="I931" s="961"/>
      <c r="J931" s="983"/>
    </row>
    <row r="932" spans="1:10" s="690" customFormat="1" x14ac:dyDescent="0.2">
      <c r="A932" s="674"/>
      <c r="B932" s="22" t="s">
        <v>648</v>
      </c>
      <c r="C932" s="10"/>
      <c r="D932" s="20"/>
      <c r="E932" s="975"/>
      <c r="F932" s="975"/>
      <c r="G932" s="975"/>
      <c r="H932" s="960"/>
      <c r="I932" s="961"/>
      <c r="J932" s="983">
        <f>J387</f>
        <v>343192.12</v>
      </c>
    </row>
    <row r="933" spans="1:10" s="690" customFormat="1" x14ac:dyDescent="0.2">
      <c r="A933" s="674"/>
      <c r="B933" s="679"/>
      <c r="C933" s="10"/>
      <c r="D933" s="20"/>
      <c r="E933" s="975"/>
      <c r="F933" s="975"/>
      <c r="G933" s="975"/>
      <c r="H933" s="960"/>
      <c r="I933" s="961"/>
      <c r="J933" s="983"/>
    </row>
    <row r="934" spans="1:10" s="690" customFormat="1" x14ac:dyDescent="0.2">
      <c r="A934" s="674"/>
      <c r="B934" s="22" t="s">
        <v>649</v>
      </c>
      <c r="C934" s="10"/>
      <c r="D934" s="20"/>
      <c r="E934" s="975"/>
      <c r="F934" s="975"/>
      <c r="G934" s="975"/>
      <c r="H934" s="960"/>
      <c r="I934" s="961"/>
      <c r="J934" s="983">
        <f>J425</f>
        <v>26016.66</v>
      </c>
    </row>
    <row r="935" spans="1:10" s="690" customFormat="1" x14ac:dyDescent="0.2">
      <c r="A935" s="674"/>
      <c r="B935" s="679"/>
      <c r="C935" s="10"/>
      <c r="D935" s="20"/>
      <c r="E935" s="975"/>
      <c r="F935" s="975"/>
      <c r="G935" s="975"/>
      <c r="H935" s="960"/>
      <c r="I935" s="961"/>
      <c r="J935" s="983"/>
    </row>
    <row r="936" spans="1:10" s="690" customFormat="1" x14ac:dyDescent="0.2">
      <c r="A936" s="674"/>
      <c r="B936" s="22" t="s">
        <v>650</v>
      </c>
      <c r="C936" s="10"/>
      <c r="D936" s="20"/>
      <c r="E936" s="975"/>
      <c r="F936" s="975"/>
      <c r="G936" s="975"/>
      <c r="H936" s="960"/>
      <c r="I936" s="961"/>
      <c r="J936" s="983">
        <f>J459</f>
        <v>204350.98</v>
      </c>
    </row>
    <row r="937" spans="1:10" s="690" customFormat="1" x14ac:dyDescent="0.2">
      <c r="A937" s="674"/>
      <c r="B937" s="679"/>
      <c r="C937" s="10"/>
      <c r="D937" s="20"/>
      <c r="E937" s="975"/>
      <c r="F937" s="975"/>
      <c r="G937" s="975"/>
      <c r="H937" s="960"/>
      <c r="I937" s="961"/>
      <c r="J937" s="983"/>
    </row>
    <row r="938" spans="1:10" s="690" customFormat="1" x14ac:dyDescent="0.2">
      <c r="A938" s="674"/>
      <c r="B938" s="22" t="s">
        <v>651</v>
      </c>
      <c r="C938" s="10"/>
      <c r="D938" s="20"/>
      <c r="E938" s="975"/>
      <c r="F938" s="975"/>
      <c r="G938" s="975"/>
      <c r="H938" s="960"/>
      <c r="I938" s="961"/>
      <c r="J938" s="983">
        <f>J499</f>
        <v>6704.51</v>
      </c>
    </row>
    <row r="939" spans="1:10" s="690" customFormat="1" x14ac:dyDescent="0.2">
      <c r="A939" s="674"/>
      <c r="B939" s="22"/>
      <c r="C939" s="10"/>
      <c r="D939" s="20"/>
      <c r="E939" s="975"/>
      <c r="F939" s="975"/>
      <c r="G939" s="975"/>
      <c r="H939" s="960"/>
      <c r="I939" s="961"/>
      <c r="J939" s="983"/>
    </row>
    <row r="940" spans="1:10" s="690" customFormat="1" x14ac:dyDescent="0.2">
      <c r="A940" s="674"/>
      <c r="B940" s="22" t="s">
        <v>652</v>
      </c>
      <c r="C940" s="10"/>
      <c r="D940" s="20"/>
      <c r="E940" s="975"/>
      <c r="F940" s="975"/>
      <c r="G940" s="975"/>
      <c r="H940" s="960"/>
      <c r="I940" s="961"/>
      <c r="J940" s="983">
        <f>J536</f>
        <v>189102.15</v>
      </c>
    </row>
    <row r="941" spans="1:10" s="690" customFormat="1" x14ac:dyDescent="0.2">
      <c r="A941" s="674"/>
      <c r="B941" s="679"/>
      <c r="C941" s="10"/>
      <c r="D941" s="20"/>
      <c r="E941" s="975"/>
      <c r="F941" s="975"/>
      <c r="G941" s="975"/>
      <c r="H941" s="960"/>
      <c r="I941" s="961"/>
      <c r="J941" s="983"/>
    </row>
    <row r="942" spans="1:10" s="690" customFormat="1" x14ac:dyDescent="0.2">
      <c r="A942" s="674"/>
      <c r="B942" s="22" t="s">
        <v>653</v>
      </c>
      <c r="C942" s="10"/>
      <c r="D942" s="20"/>
      <c r="E942" s="975"/>
      <c r="F942" s="975"/>
      <c r="G942" s="975"/>
      <c r="H942" s="960"/>
      <c r="I942" s="961"/>
      <c r="J942" s="983">
        <f>J568</f>
        <v>4010.49</v>
      </c>
    </row>
    <row r="943" spans="1:10" s="690" customFormat="1" x14ac:dyDescent="0.2">
      <c r="A943" s="674"/>
      <c r="B943" s="22"/>
      <c r="C943" s="10"/>
      <c r="D943" s="20"/>
      <c r="E943" s="975"/>
      <c r="F943" s="975"/>
      <c r="G943" s="975"/>
      <c r="H943" s="960"/>
      <c r="I943" s="961"/>
      <c r="J943" s="983"/>
    </row>
    <row r="944" spans="1:10" s="690" customFormat="1" x14ac:dyDescent="0.2">
      <c r="A944" s="674"/>
      <c r="B944" s="22"/>
      <c r="C944" s="10"/>
      <c r="D944" s="20"/>
      <c r="E944" s="975"/>
      <c r="F944" s="975"/>
      <c r="G944" s="975"/>
      <c r="H944" s="960"/>
      <c r="I944" s="961"/>
      <c r="J944" s="983"/>
    </row>
    <row r="945" spans="1:10" s="690" customFormat="1" x14ac:dyDescent="0.2">
      <c r="A945" s="674"/>
      <c r="B945" s="22"/>
      <c r="C945" s="10"/>
      <c r="D945" s="20"/>
      <c r="E945" s="975"/>
      <c r="F945" s="975"/>
      <c r="G945" s="975"/>
      <c r="H945" s="960"/>
      <c r="I945" s="961"/>
      <c r="J945" s="983"/>
    </row>
    <row r="946" spans="1:10" s="690" customFormat="1" x14ac:dyDescent="0.2">
      <c r="A946" s="674"/>
      <c r="B946" s="22"/>
      <c r="C946" s="10"/>
      <c r="D946" s="20"/>
      <c r="E946" s="975"/>
      <c r="F946" s="975"/>
      <c r="G946" s="975"/>
      <c r="H946" s="960"/>
      <c r="I946" s="961"/>
      <c r="J946" s="983"/>
    </row>
    <row r="947" spans="1:10" s="690" customFormat="1" x14ac:dyDescent="0.2">
      <c r="A947" s="674"/>
      <c r="B947" s="679"/>
      <c r="C947" s="10"/>
      <c r="D947" s="20"/>
      <c r="E947" s="975"/>
      <c r="F947" s="975"/>
      <c r="G947" s="975"/>
      <c r="H947" s="960"/>
      <c r="I947" s="961"/>
      <c r="J947" s="983"/>
    </row>
    <row r="948" spans="1:10" s="690" customFormat="1" ht="15.75" thickBot="1" x14ac:dyDescent="0.25">
      <c r="A948" s="646"/>
      <c r="B948" s="647" t="s">
        <v>31</v>
      </c>
      <c r="C948" s="648"/>
      <c r="D948" s="648"/>
      <c r="E948" s="967"/>
      <c r="F948" s="967"/>
      <c r="G948" s="967"/>
      <c r="H948" s="966"/>
      <c r="I948" s="968"/>
      <c r="J948" s="987">
        <f>SUM(J911:J946)</f>
        <v>1919000.62</v>
      </c>
    </row>
    <row r="949" spans="1:10" s="690" customFormat="1" ht="15" thickTop="1" x14ac:dyDescent="0.2">
      <c r="A949" s="674"/>
      <c r="B949" s="679"/>
      <c r="C949" s="10"/>
      <c r="D949" s="20"/>
      <c r="E949" s="975"/>
      <c r="F949" s="975"/>
      <c r="G949" s="975"/>
      <c r="H949" s="960"/>
      <c r="I949" s="961"/>
      <c r="J949" s="983"/>
    </row>
    <row r="950" spans="1:10" s="690" customFormat="1" ht="15" x14ac:dyDescent="0.2">
      <c r="A950" s="674"/>
      <c r="B950" s="26" t="s">
        <v>503</v>
      </c>
      <c r="C950" s="10"/>
      <c r="D950" s="20"/>
      <c r="E950" s="975"/>
      <c r="F950" s="975"/>
      <c r="G950" s="975"/>
      <c r="H950" s="960"/>
      <c r="I950" s="961"/>
      <c r="J950" s="983"/>
    </row>
    <row r="951" spans="1:10" s="690" customFormat="1" x14ac:dyDescent="0.2">
      <c r="A951" s="674"/>
      <c r="B951" s="679"/>
      <c r="C951" s="10"/>
      <c r="D951" s="20"/>
      <c r="E951" s="975"/>
      <c r="F951" s="975"/>
      <c r="G951" s="975"/>
      <c r="H951" s="960"/>
      <c r="I951" s="961"/>
      <c r="J951" s="983"/>
    </row>
    <row r="952" spans="1:10" ht="15" x14ac:dyDescent="0.2">
      <c r="A952" s="699"/>
      <c r="B952" s="23" t="s">
        <v>1272</v>
      </c>
      <c r="C952" s="700"/>
      <c r="D952" s="20"/>
      <c r="E952" s="975"/>
      <c r="F952" s="960"/>
      <c r="G952" s="975"/>
      <c r="H952" s="960"/>
      <c r="I952" s="961"/>
      <c r="J952" s="962">
        <f>J948</f>
        <v>1919000.62</v>
      </c>
    </row>
    <row r="953" spans="1:10" ht="15" x14ac:dyDescent="0.2">
      <c r="A953" s="699"/>
      <c r="B953" s="23"/>
      <c r="C953" s="700"/>
      <c r="D953" s="20"/>
      <c r="E953" s="975"/>
      <c r="F953" s="960"/>
      <c r="G953" s="975"/>
      <c r="H953" s="960"/>
      <c r="I953" s="961"/>
      <c r="J953" s="962"/>
    </row>
    <row r="954" spans="1:10" s="690" customFormat="1" x14ac:dyDescent="0.2">
      <c r="A954" s="674"/>
      <c r="B954" s="22" t="s">
        <v>654</v>
      </c>
      <c r="C954" s="10"/>
      <c r="D954" s="20"/>
      <c r="E954" s="975"/>
      <c r="F954" s="960"/>
      <c r="G954" s="975"/>
      <c r="H954" s="960"/>
      <c r="I954" s="961"/>
      <c r="J954" s="983">
        <f>J606</f>
        <v>3643.81</v>
      </c>
    </row>
    <row r="955" spans="1:10" s="690" customFormat="1" x14ac:dyDescent="0.2">
      <c r="A955" s="674"/>
      <c r="B955" s="679"/>
      <c r="C955" s="10"/>
      <c r="D955" s="20"/>
      <c r="E955" s="975"/>
      <c r="F955" s="960"/>
      <c r="G955" s="975"/>
      <c r="H955" s="960"/>
      <c r="I955" s="961"/>
      <c r="J955" s="983"/>
    </row>
    <row r="956" spans="1:10" s="690" customFormat="1" x14ac:dyDescent="0.2">
      <c r="A956" s="674"/>
      <c r="B956" s="22" t="s">
        <v>655</v>
      </c>
      <c r="C956" s="10"/>
      <c r="D956" s="20"/>
      <c r="E956" s="975"/>
      <c r="F956" s="960"/>
      <c r="G956" s="975"/>
      <c r="H956" s="960"/>
      <c r="I956" s="961"/>
      <c r="J956" s="983">
        <f>J640</f>
        <v>51506.5</v>
      </c>
    </row>
    <row r="957" spans="1:10" s="690" customFormat="1" x14ac:dyDescent="0.2">
      <c r="A957" s="674"/>
      <c r="B957" s="679"/>
      <c r="C957" s="10"/>
      <c r="D957" s="20"/>
      <c r="E957" s="975"/>
      <c r="F957" s="960"/>
      <c r="G957" s="975"/>
      <c r="H957" s="960"/>
      <c r="I957" s="961"/>
      <c r="J957" s="983"/>
    </row>
    <row r="958" spans="1:10" s="690" customFormat="1" x14ac:dyDescent="0.2">
      <c r="A958" s="674"/>
      <c r="B958" s="22" t="s">
        <v>656</v>
      </c>
      <c r="C958" s="10"/>
      <c r="D958" s="20"/>
      <c r="E958" s="975"/>
      <c r="F958" s="960"/>
      <c r="G958" s="975"/>
      <c r="H958" s="960"/>
      <c r="I958" s="961"/>
      <c r="J958" s="983">
        <f>J679</f>
        <v>12953.32</v>
      </c>
    </row>
    <row r="959" spans="1:10" s="690" customFormat="1" x14ac:dyDescent="0.2">
      <c r="A959" s="674"/>
      <c r="B959" s="679"/>
      <c r="C959" s="10"/>
      <c r="D959" s="20"/>
      <c r="E959" s="975"/>
      <c r="F959" s="960"/>
      <c r="G959" s="975"/>
      <c r="H959" s="960"/>
      <c r="I959" s="961"/>
      <c r="J959" s="983"/>
    </row>
    <row r="960" spans="1:10" s="690" customFormat="1" x14ac:dyDescent="0.2">
      <c r="A960" s="674"/>
      <c r="B960" s="22" t="s">
        <v>657</v>
      </c>
      <c r="C960" s="10"/>
      <c r="D960" s="20"/>
      <c r="E960" s="975"/>
      <c r="F960" s="975"/>
      <c r="G960" s="975"/>
      <c r="H960" s="960"/>
      <c r="I960" s="961"/>
      <c r="J960" s="983">
        <f>J719</f>
        <v>70470.789999999994</v>
      </c>
    </row>
    <row r="961" spans="1:10" s="690" customFormat="1" x14ac:dyDescent="0.2">
      <c r="A961" s="674"/>
      <c r="B961" s="679"/>
      <c r="C961" s="10"/>
      <c r="D961" s="20"/>
      <c r="E961" s="975"/>
      <c r="F961" s="975"/>
      <c r="G961" s="975"/>
      <c r="H961" s="960"/>
      <c r="I961" s="961"/>
      <c r="J961" s="983"/>
    </row>
    <row r="962" spans="1:10" s="690" customFormat="1" x14ac:dyDescent="0.2">
      <c r="A962" s="674"/>
      <c r="B962" s="22" t="s">
        <v>658</v>
      </c>
      <c r="C962" s="10"/>
      <c r="D962" s="20"/>
      <c r="E962" s="975"/>
      <c r="F962" s="975"/>
      <c r="G962" s="975"/>
      <c r="H962" s="960"/>
      <c r="I962" s="961"/>
      <c r="J962" s="983">
        <f>J757</f>
        <v>682225.38</v>
      </c>
    </row>
    <row r="963" spans="1:10" s="690" customFormat="1" x14ac:dyDescent="0.2">
      <c r="A963" s="674"/>
      <c r="B963" s="679"/>
      <c r="C963" s="10"/>
      <c r="D963" s="20"/>
      <c r="E963" s="975"/>
      <c r="F963" s="975"/>
      <c r="G963" s="975"/>
      <c r="H963" s="960"/>
      <c r="I963" s="961"/>
      <c r="J963" s="983"/>
    </row>
    <row r="964" spans="1:10" s="690" customFormat="1" x14ac:dyDescent="0.2">
      <c r="A964" s="674"/>
      <c r="B964" s="22" t="s">
        <v>659</v>
      </c>
      <c r="C964" s="10"/>
      <c r="D964" s="20"/>
      <c r="E964" s="975"/>
      <c r="F964" s="975"/>
      <c r="G964" s="975"/>
      <c r="H964" s="960"/>
      <c r="I964" s="961"/>
      <c r="J964" s="983">
        <f>J785</f>
        <v>79602.850000000006</v>
      </c>
    </row>
    <row r="965" spans="1:10" s="690" customFormat="1" x14ac:dyDescent="0.2">
      <c r="A965" s="674"/>
      <c r="B965" s="679"/>
      <c r="C965" s="10"/>
      <c r="D965" s="20"/>
      <c r="E965" s="975"/>
      <c r="F965" s="975"/>
      <c r="G965" s="975"/>
      <c r="H965" s="960"/>
      <c r="I965" s="961"/>
      <c r="J965" s="983"/>
    </row>
    <row r="966" spans="1:10" s="690" customFormat="1" x14ac:dyDescent="0.2">
      <c r="A966" s="674"/>
      <c r="B966" s="22" t="s">
        <v>660</v>
      </c>
      <c r="C966" s="10"/>
      <c r="D966" s="20"/>
      <c r="E966" s="975"/>
      <c r="F966" s="975"/>
      <c r="G966" s="975"/>
      <c r="H966" s="960"/>
      <c r="I966" s="961"/>
      <c r="J966" s="983">
        <f>J817</f>
        <v>0</v>
      </c>
    </row>
    <row r="967" spans="1:10" s="690" customFormat="1" x14ac:dyDescent="0.2">
      <c r="A967" s="674"/>
      <c r="B967" s="679"/>
      <c r="C967" s="10"/>
      <c r="D967" s="20"/>
      <c r="E967" s="975"/>
      <c r="F967" s="975"/>
      <c r="G967" s="975"/>
      <c r="H967" s="960"/>
      <c r="I967" s="961"/>
      <c r="J967" s="983"/>
    </row>
    <row r="968" spans="1:10" s="690" customFormat="1" x14ac:dyDescent="0.2">
      <c r="A968" s="674"/>
      <c r="B968" s="22" t="s">
        <v>661</v>
      </c>
      <c r="C968" s="10"/>
      <c r="D968" s="20"/>
      <c r="E968" s="975"/>
      <c r="F968" s="975"/>
      <c r="G968" s="975"/>
      <c r="H968" s="960"/>
      <c r="I968" s="961"/>
      <c r="J968" s="983">
        <f>J846</f>
        <v>136934.56</v>
      </c>
    </row>
    <row r="969" spans="1:10" s="690" customFormat="1" x14ac:dyDescent="0.2">
      <c r="A969" s="674"/>
      <c r="B969" s="679"/>
      <c r="C969" s="10"/>
      <c r="D969" s="20"/>
      <c r="E969" s="975"/>
      <c r="F969" s="975"/>
      <c r="G969" s="975"/>
      <c r="H969" s="960"/>
      <c r="I969" s="961"/>
      <c r="J969" s="983"/>
    </row>
    <row r="970" spans="1:10" s="690" customFormat="1" x14ac:dyDescent="0.2">
      <c r="A970" s="674"/>
      <c r="B970" s="22" t="s">
        <v>662</v>
      </c>
      <c r="C970" s="10"/>
      <c r="D970" s="20"/>
      <c r="E970" s="975"/>
      <c r="F970" s="975"/>
      <c r="G970" s="975"/>
      <c r="H970" s="960"/>
      <c r="I970" s="961"/>
      <c r="J970" s="983">
        <f>J874</f>
        <v>14746.66</v>
      </c>
    </row>
    <row r="971" spans="1:10" s="690" customFormat="1" x14ac:dyDescent="0.2">
      <c r="A971" s="674"/>
      <c r="B971" s="679"/>
      <c r="C971" s="10"/>
      <c r="D971" s="20"/>
      <c r="E971" s="975"/>
      <c r="F971" s="975"/>
      <c r="G971" s="975"/>
      <c r="H971" s="960"/>
      <c r="I971" s="961"/>
      <c r="J971" s="983"/>
    </row>
    <row r="972" spans="1:10" s="690" customFormat="1" x14ac:dyDescent="0.2">
      <c r="A972" s="674"/>
      <c r="B972" s="22" t="s">
        <v>663</v>
      </c>
      <c r="C972" s="10"/>
      <c r="D972" s="20"/>
      <c r="E972" s="975"/>
      <c r="F972" s="975"/>
      <c r="G972" s="975"/>
      <c r="H972" s="960"/>
      <c r="I972" s="961"/>
      <c r="J972" s="983"/>
    </row>
    <row r="973" spans="1:10" s="690" customFormat="1" x14ac:dyDescent="0.2">
      <c r="A973" s="674"/>
      <c r="B973" s="679"/>
      <c r="C973" s="10"/>
      <c r="D973" s="20"/>
      <c r="E973" s="975"/>
      <c r="F973" s="975"/>
      <c r="G973" s="975"/>
      <c r="H973" s="960"/>
      <c r="I973" s="961"/>
      <c r="J973" s="983"/>
    </row>
    <row r="974" spans="1:10" s="690" customFormat="1" x14ac:dyDescent="0.2">
      <c r="A974" s="674"/>
      <c r="B974" s="679"/>
      <c r="C974" s="10"/>
      <c r="D974" s="20"/>
      <c r="E974" s="975"/>
      <c r="F974" s="975"/>
      <c r="G974" s="975"/>
      <c r="H974" s="960"/>
      <c r="I974" s="961"/>
      <c r="J974" s="983"/>
    </row>
    <row r="975" spans="1:10" s="690" customFormat="1" x14ac:dyDescent="0.2">
      <c r="A975" s="674"/>
      <c r="B975" s="679"/>
      <c r="C975" s="10"/>
      <c r="D975" s="20"/>
      <c r="E975" s="975"/>
      <c r="F975" s="975"/>
      <c r="G975" s="975"/>
      <c r="H975" s="960"/>
      <c r="I975" s="961"/>
      <c r="J975" s="983"/>
    </row>
    <row r="976" spans="1:10" s="690" customFormat="1" x14ac:dyDescent="0.2">
      <c r="A976" s="674"/>
      <c r="B976" s="22"/>
      <c r="C976" s="10"/>
      <c r="D976" s="20"/>
      <c r="E976" s="975"/>
      <c r="F976" s="975"/>
      <c r="G976" s="975"/>
      <c r="H976" s="960"/>
      <c r="I976" s="961"/>
      <c r="J976" s="983"/>
    </row>
    <row r="977" spans="1:10" s="690" customFormat="1" x14ac:dyDescent="0.2">
      <c r="A977" s="674"/>
      <c r="B977" s="679"/>
      <c r="C977" s="10"/>
      <c r="D977" s="20"/>
      <c r="E977" s="975"/>
      <c r="F977" s="975"/>
      <c r="G977" s="975"/>
      <c r="H977" s="960"/>
      <c r="I977" s="961"/>
      <c r="J977" s="983"/>
    </row>
    <row r="978" spans="1:10" s="690" customFormat="1" x14ac:dyDescent="0.2">
      <c r="A978" s="674"/>
      <c r="B978" s="22"/>
      <c r="C978" s="10"/>
      <c r="D978" s="20"/>
      <c r="E978" s="975"/>
      <c r="F978" s="975"/>
      <c r="G978" s="975"/>
      <c r="H978" s="960"/>
      <c r="I978" s="961"/>
      <c r="J978" s="983"/>
    </row>
    <row r="979" spans="1:10" s="690" customFormat="1" x14ac:dyDescent="0.2">
      <c r="A979" s="674"/>
      <c r="B979" s="679"/>
      <c r="C979" s="10"/>
      <c r="D979" s="20"/>
      <c r="E979" s="975"/>
      <c r="F979" s="975"/>
      <c r="G979" s="975"/>
      <c r="H979" s="960"/>
      <c r="I979" s="961"/>
      <c r="J979" s="983"/>
    </row>
    <row r="980" spans="1:10" s="690" customFormat="1" x14ac:dyDescent="0.2">
      <c r="A980" s="674"/>
      <c r="B980" s="22"/>
      <c r="C980" s="10"/>
      <c r="D980" s="20"/>
      <c r="E980" s="975"/>
      <c r="F980" s="975"/>
      <c r="G980" s="975"/>
      <c r="H980" s="960"/>
      <c r="I980" s="961"/>
      <c r="J980" s="983"/>
    </row>
    <row r="981" spans="1:10" s="690" customFormat="1" x14ac:dyDescent="0.2">
      <c r="A981" s="674"/>
      <c r="B981" s="22"/>
      <c r="C981" s="10"/>
      <c r="D981" s="20"/>
      <c r="E981" s="975"/>
      <c r="F981" s="975"/>
      <c r="G981" s="975"/>
      <c r="H981" s="960"/>
      <c r="I981" s="961"/>
      <c r="J981" s="988"/>
    </row>
    <row r="982" spans="1:10" s="690" customFormat="1" x14ac:dyDescent="0.2">
      <c r="A982" s="674"/>
      <c r="B982" s="22"/>
      <c r="C982" s="10"/>
      <c r="D982" s="20"/>
      <c r="E982" s="975"/>
      <c r="F982" s="975"/>
      <c r="G982" s="975"/>
      <c r="H982" s="960"/>
      <c r="I982" s="961"/>
      <c r="J982" s="988"/>
    </row>
    <row r="983" spans="1:10" s="690" customFormat="1" x14ac:dyDescent="0.2">
      <c r="A983" s="674"/>
      <c r="B983" s="22"/>
      <c r="C983" s="10"/>
      <c r="D983" s="20"/>
      <c r="E983" s="975"/>
      <c r="F983" s="975"/>
      <c r="G983" s="975"/>
      <c r="H983" s="960"/>
      <c r="I983" s="961"/>
      <c r="J983" s="988"/>
    </row>
    <row r="984" spans="1:10" s="690" customFormat="1" x14ac:dyDescent="0.2">
      <c r="A984" s="674"/>
      <c r="B984" s="22"/>
      <c r="C984" s="10"/>
      <c r="D984" s="20"/>
      <c r="E984" s="975"/>
      <c r="F984" s="975"/>
      <c r="G984" s="975"/>
      <c r="H984" s="960"/>
      <c r="I984" s="961"/>
      <c r="J984" s="988"/>
    </row>
    <row r="985" spans="1:10" s="690" customFormat="1" ht="21.75" customHeight="1" x14ac:dyDescent="0.2">
      <c r="A985" s="674"/>
      <c r="B985" s="22"/>
      <c r="C985" s="10"/>
      <c r="D985" s="20"/>
      <c r="E985" s="975"/>
      <c r="F985" s="975"/>
      <c r="G985" s="975"/>
      <c r="H985" s="960"/>
      <c r="I985" s="961"/>
      <c r="J985" s="988"/>
    </row>
    <row r="986" spans="1:10" s="690" customFormat="1" ht="38.25" customHeight="1" thickBot="1" x14ac:dyDescent="0.25">
      <c r="A986" s="646"/>
      <c r="B986" s="701" t="str">
        <f>A3&amp;"
TOTAL CARRIED TO SUMMARY (US$)"</f>
        <v>DIVISION 23 - HEATING, VENTILATING AND AIR CONDITIONING
TOTAL CARRIED TO SUMMARY (US$)</v>
      </c>
      <c r="C986" s="648"/>
      <c r="D986" s="648"/>
      <c r="E986" s="967"/>
      <c r="F986" s="967"/>
      <c r="G986" s="967"/>
      <c r="H986" s="966"/>
      <c r="I986" s="968"/>
      <c r="J986" s="987">
        <f>SUM(J950:J984)</f>
        <v>2971084.49</v>
      </c>
    </row>
    <row r="987" spans="1:10" ht="15" thickTop="1" x14ac:dyDescent="0.2"/>
  </sheetData>
  <autoFilter ref="A5:J986" xr:uid="{6555B866-1D0A-4E5B-A221-963661756C19}">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27" manualBreakCount="27">
    <brk id="41" max="9" man="1"/>
    <brk id="76" max="9" man="1"/>
    <brk id="108" max="9" man="1"/>
    <brk id="144" max="9" man="1"/>
    <brk id="179" max="9" man="1"/>
    <brk id="217" max="9" man="1"/>
    <brk id="255" max="9" man="1"/>
    <brk id="287" max="9" man="1"/>
    <brk id="324" max="9" man="1"/>
    <brk id="358" max="9" man="1"/>
    <brk id="387" max="9" man="1"/>
    <brk id="425" max="9" man="1"/>
    <brk id="459" max="9" man="1"/>
    <brk id="499" max="9" man="1"/>
    <brk id="536" max="9" man="1"/>
    <brk id="568" max="9" man="1"/>
    <brk id="606" max="9" man="1"/>
    <brk id="640" max="9" man="1"/>
    <brk id="679" max="9" man="1"/>
    <brk id="719" max="9" man="1"/>
    <brk id="757" max="9" man="1"/>
    <brk id="785" max="9" man="1"/>
    <brk id="817" max="9" man="1"/>
    <brk id="846" max="9" man="1"/>
    <brk id="874" max="9" man="1"/>
    <brk id="908" max="9" man="1"/>
    <brk id="948" max="9"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13C7-DD03-4AC4-9162-4B11BFF1DB9B}">
  <sheetPr codeName="Sheet15"/>
  <dimension ref="A1:K773"/>
  <sheetViews>
    <sheetView showGridLines="0" showZeros="0" view="pageBreakPreview" topLeftCell="A746" zoomScale="80" zoomScaleNormal="100" zoomScaleSheetLayoutView="80" workbookViewId="0">
      <selection activeCell="H39" sqref="H39"/>
    </sheetView>
  </sheetViews>
  <sheetFormatPr defaultColWidth="10.83203125" defaultRowHeight="14.25" x14ac:dyDescent="0.2"/>
  <cols>
    <col min="1" max="1" width="8.5" style="3" customWidth="1"/>
    <col min="2" max="2" width="67.83203125" style="4" customWidth="1"/>
    <col min="3" max="3" width="16" style="5" customWidth="1"/>
    <col min="4" max="4" width="7.83203125" style="6" customWidth="1"/>
    <col min="5" max="6" width="14.83203125" style="980" customWidth="1"/>
    <col min="7" max="7" width="14.6640625" style="980" customWidth="1"/>
    <col min="8" max="8" width="18.6640625" style="980" customWidth="1"/>
    <col min="9" max="9" width="20.1640625" style="980" customWidth="1"/>
    <col min="10" max="10" width="18.5" style="980" customWidth="1"/>
    <col min="11" max="11" width="7.83203125" style="690" customWidth="1"/>
    <col min="12" max="16384" width="10.83203125" style="2"/>
  </cols>
  <sheetData>
    <row r="1" spans="1:11" s="1" customFormat="1" ht="15" x14ac:dyDescent="0.2">
      <c r="A1" s="1095" t="s">
        <v>0</v>
      </c>
      <c r="B1" s="1095"/>
      <c r="C1" s="1095"/>
      <c r="D1" s="1095"/>
      <c r="E1" s="1095"/>
      <c r="F1" s="1095"/>
      <c r="G1" s="1095"/>
      <c r="H1" s="1095"/>
      <c r="I1" s="1095"/>
      <c r="J1" s="1095"/>
      <c r="K1" s="715"/>
    </row>
    <row r="2" spans="1:11" s="1" customFormat="1" ht="10.15" customHeight="1" x14ac:dyDescent="0.2">
      <c r="A2" s="898"/>
      <c r="B2" s="898"/>
      <c r="C2" s="898"/>
      <c r="D2" s="898"/>
      <c r="E2" s="949"/>
      <c r="F2" s="949"/>
      <c r="G2" s="949"/>
      <c r="H2" s="949"/>
      <c r="I2" s="949"/>
      <c r="J2" s="949"/>
      <c r="K2" s="715"/>
    </row>
    <row r="3" spans="1:11" s="1" customFormat="1" ht="15.6" customHeight="1" x14ac:dyDescent="0.2">
      <c r="A3" s="1095" t="s">
        <v>664</v>
      </c>
      <c r="B3" s="1095"/>
      <c r="C3" s="1095"/>
      <c r="D3" s="1095"/>
      <c r="E3" s="1095"/>
      <c r="F3" s="1095"/>
      <c r="G3" s="1095"/>
      <c r="H3" s="1095"/>
      <c r="I3" s="1095"/>
      <c r="J3" s="1095"/>
      <c r="K3" s="715"/>
    </row>
    <row r="4" spans="1:11" s="1" customFormat="1" ht="10.15" customHeight="1" thickBot="1" x14ac:dyDescent="0.25">
      <c r="A4" s="898"/>
      <c r="B4" s="898"/>
      <c r="C4" s="898"/>
      <c r="D4" s="898"/>
      <c r="E4" s="949"/>
      <c r="F4" s="949"/>
      <c r="G4" s="949"/>
      <c r="H4" s="949"/>
      <c r="I4" s="949"/>
      <c r="J4" s="949"/>
      <c r="K4" s="715"/>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096"/>
      <c r="B7" s="1097"/>
      <c r="C7" s="129" t="s">
        <v>11</v>
      </c>
      <c r="D7" s="1099"/>
      <c r="E7" s="953" t="s">
        <v>12</v>
      </c>
      <c r="F7" s="953" t="s">
        <v>13</v>
      </c>
      <c r="G7" s="953" t="s">
        <v>14</v>
      </c>
      <c r="H7" s="954" t="s">
        <v>15</v>
      </c>
      <c r="I7" s="955" t="s">
        <v>16</v>
      </c>
      <c r="J7" s="955" t="s">
        <v>17</v>
      </c>
    </row>
    <row r="8" spans="1:11" s="720" customFormat="1" ht="15.75" thickTop="1" x14ac:dyDescent="0.2">
      <c r="A8" s="716"/>
      <c r="B8" s="717"/>
      <c r="C8" s="718"/>
      <c r="D8" s="717"/>
      <c r="E8" s="993"/>
      <c r="F8" s="993"/>
      <c r="G8" s="993"/>
      <c r="H8" s="1002"/>
      <c r="I8" s="995"/>
      <c r="J8" s="1003"/>
      <c r="K8" s="719"/>
    </row>
    <row r="9" spans="1:11" s="725" customFormat="1" ht="15" x14ac:dyDescent="0.2">
      <c r="A9" s="721"/>
      <c r="B9" s="722" t="s">
        <v>665</v>
      </c>
      <c r="C9" s="723"/>
      <c r="D9" s="724"/>
      <c r="E9" s="1004"/>
      <c r="F9" s="1004"/>
      <c r="G9" s="1004"/>
      <c r="H9" s="1004"/>
      <c r="I9" s="1005"/>
      <c r="J9" s="1006"/>
    </row>
    <row r="10" spans="1:11" s="725" customFormat="1" ht="15" x14ac:dyDescent="0.2">
      <c r="A10" s="721"/>
      <c r="B10" s="722"/>
      <c r="C10" s="723"/>
      <c r="D10" s="724"/>
      <c r="E10" s="1004"/>
      <c r="F10" s="1004"/>
      <c r="G10" s="1004"/>
      <c r="H10" s="1004"/>
      <c r="I10" s="1005"/>
      <c r="J10" s="1006"/>
    </row>
    <row r="11" spans="1:11" s="725" customFormat="1" ht="28.5" x14ac:dyDescent="0.2">
      <c r="A11" s="721"/>
      <c r="B11" s="726" t="s">
        <v>666</v>
      </c>
      <c r="C11" s="723"/>
      <c r="D11" s="724"/>
      <c r="E11" s="1004"/>
      <c r="F11" s="1004"/>
      <c r="G11" s="1004"/>
      <c r="H11" s="1004"/>
      <c r="I11" s="1005"/>
      <c r="J11" s="1006"/>
    </row>
    <row r="12" spans="1:11" s="725" customFormat="1" x14ac:dyDescent="0.2">
      <c r="A12" s="721"/>
      <c r="B12" s="726"/>
      <c r="C12" s="723"/>
      <c r="D12" s="724"/>
      <c r="E12" s="1004"/>
      <c r="F12" s="1004"/>
      <c r="G12" s="1004"/>
      <c r="H12" s="1004"/>
      <c r="I12" s="1005"/>
      <c r="J12" s="1006"/>
    </row>
    <row r="13" spans="1:11" s="725" customFormat="1" x14ac:dyDescent="0.2">
      <c r="A13" s="721" t="s">
        <v>11</v>
      </c>
      <c r="B13" s="727" t="s">
        <v>667</v>
      </c>
      <c r="C13" s="723">
        <v>20</v>
      </c>
      <c r="D13" s="724" t="s">
        <v>25</v>
      </c>
      <c r="E13" s="960">
        <v>88.44</v>
      </c>
      <c r="F13" s="975">
        <v>1.7</v>
      </c>
      <c r="G13" s="975">
        <v>12.53</v>
      </c>
      <c r="H13" s="960">
        <v>0</v>
      </c>
      <c r="I13" s="961">
        <f>E13+F13+G13+H13</f>
        <v>102.67</v>
      </c>
      <c r="J13" s="962">
        <f>I13*C13</f>
        <v>2053.4</v>
      </c>
    </row>
    <row r="14" spans="1:11" s="725" customFormat="1" x14ac:dyDescent="0.2">
      <c r="A14" s="721"/>
      <c r="B14" s="727"/>
      <c r="C14" s="723"/>
      <c r="D14" s="724"/>
      <c r="E14" s="1004"/>
      <c r="F14" s="1004"/>
      <c r="G14" s="1004"/>
      <c r="H14" s="1004"/>
      <c r="I14" s="1005"/>
      <c r="J14" s="1006"/>
    </row>
    <row r="15" spans="1:11" s="725" customFormat="1" ht="30" x14ac:dyDescent="0.2">
      <c r="A15" s="728"/>
      <c r="B15" s="722" t="s">
        <v>668</v>
      </c>
      <c r="C15" s="723"/>
      <c r="D15" s="724"/>
      <c r="E15" s="960"/>
      <c r="F15" s="975"/>
      <c r="G15" s="975"/>
      <c r="H15" s="960"/>
      <c r="I15" s="961"/>
      <c r="J15" s="962"/>
    </row>
    <row r="16" spans="1:11" s="725" customFormat="1" x14ac:dyDescent="0.2">
      <c r="A16" s="721"/>
      <c r="B16" s="727"/>
      <c r="C16" s="723"/>
      <c r="D16" s="724"/>
      <c r="E16" s="1004"/>
      <c r="F16" s="1004"/>
      <c r="G16" s="1004"/>
      <c r="H16" s="1004"/>
      <c r="I16" s="1005"/>
      <c r="J16" s="1006"/>
    </row>
    <row r="17" spans="1:10" s="725" customFormat="1" ht="28.5" x14ac:dyDescent="0.2">
      <c r="A17" s="721"/>
      <c r="B17" s="726" t="s">
        <v>669</v>
      </c>
      <c r="C17" s="723"/>
      <c r="D17" s="724"/>
      <c r="E17" s="960"/>
      <c r="F17" s="975"/>
      <c r="G17" s="975"/>
      <c r="H17" s="960"/>
      <c r="I17" s="961"/>
      <c r="J17" s="962"/>
    </row>
    <row r="18" spans="1:10" s="725" customFormat="1" x14ac:dyDescent="0.2">
      <c r="A18" s="721"/>
      <c r="B18" s="726"/>
      <c r="C18" s="723"/>
      <c r="D18" s="724"/>
      <c r="E18" s="1004"/>
      <c r="F18" s="1004"/>
      <c r="G18" s="1004"/>
      <c r="H18" s="1004"/>
      <c r="I18" s="1005"/>
      <c r="J18" s="1006"/>
    </row>
    <row r="19" spans="1:10" s="725" customFormat="1" x14ac:dyDescent="0.2">
      <c r="A19" s="721" t="str">
        <f>IF(D19&gt;0,IF(INDEX(A7:A18,MATCH(REPT("z",255),A7:A18))="H","J",IF(INDEX(A7:A18,MATCH(REPT("z",255),A7:A18))="N","P",CHAR(CODE(INDEX(A7:A18,MATCH(REPT("z",255),A7:A18)))+1))),)</f>
        <v>B</v>
      </c>
      <c r="B19" s="727" t="s">
        <v>670</v>
      </c>
      <c r="C19" s="723">
        <v>100</v>
      </c>
      <c r="D19" s="724" t="s">
        <v>25</v>
      </c>
      <c r="E19" s="960">
        <v>13.33</v>
      </c>
      <c r="F19" s="975">
        <v>0.12</v>
      </c>
      <c r="G19" s="975">
        <v>6.27</v>
      </c>
      <c r="H19" s="960">
        <v>0</v>
      </c>
      <c r="I19" s="961">
        <f>E19+F19+G19+H19</f>
        <v>19.72</v>
      </c>
      <c r="J19" s="962">
        <f>I19*C19</f>
        <v>1972</v>
      </c>
    </row>
    <row r="20" spans="1:10" s="725" customFormat="1" x14ac:dyDescent="0.2">
      <c r="A20" s="721"/>
      <c r="B20" s="727"/>
      <c r="C20" s="723"/>
      <c r="D20" s="724"/>
      <c r="E20" s="1004"/>
      <c r="F20" s="1004"/>
      <c r="G20" s="1004"/>
      <c r="H20" s="1004"/>
      <c r="I20" s="1005"/>
      <c r="J20" s="1006"/>
    </row>
    <row r="21" spans="1:10" s="725" customFormat="1" x14ac:dyDescent="0.2">
      <c r="A21" s="721" t="str">
        <f>IF(D21&gt;0,IF(INDEX(A9:A20,MATCH(REPT("z",255),A9:A20))="H","J",IF(INDEX(A9:A20,MATCH(REPT("z",255),A9:A20))="N","P",CHAR(CODE(INDEX(A9:A20,MATCH(REPT("z",255),A9:A20)))+1))),)</f>
        <v>C</v>
      </c>
      <c r="B21" s="727" t="s">
        <v>671</v>
      </c>
      <c r="C21" s="723">
        <v>55</v>
      </c>
      <c r="D21" s="724" t="s">
        <v>25</v>
      </c>
      <c r="E21" s="960">
        <v>3.62</v>
      </c>
      <c r="F21" s="975">
        <v>0.04</v>
      </c>
      <c r="G21" s="975">
        <v>1.47</v>
      </c>
      <c r="H21" s="960">
        <v>0</v>
      </c>
      <c r="I21" s="961">
        <f>E21+F21+G21+H21</f>
        <v>5.13</v>
      </c>
      <c r="J21" s="962">
        <f>I21*C21</f>
        <v>282.14999999999998</v>
      </c>
    </row>
    <row r="22" spans="1:10" s="725" customFormat="1" x14ac:dyDescent="0.2">
      <c r="A22" s="721"/>
      <c r="B22" s="727"/>
      <c r="C22" s="723"/>
      <c r="D22" s="724"/>
      <c r="E22" s="1004"/>
      <c r="F22" s="1004"/>
      <c r="G22" s="1004"/>
      <c r="H22" s="1004"/>
      <c r="I22" s="1005"/>
      <c r="J22" s="1006"/>
    </row>
    <row r="23" spans="1:10" s="725" customFormat="1" x14ac:dyDescent="0.2">
      <c r="A23" s="721" t="str">
        <f>IF(D23&gt;0,IF(INDEX(A9:A22,MATCH(REPT("z",255),A9:A22))="H","J",IF(INDEX(A9:A22,MATCH(REPT("z",255),A9:A22))="N","P",CHAR(CODE(INDEX(A9:A22,MATCH(REPT("z",255),A9:A22)))+1))),)</f>
        <v>D</v>
      </c>
      <c r="B23" s="727" t="s">
        <v>672</v>
      </c>
      <c r="C23" s="723">
        <v>110</v>
      </c>
      <c r="D23" s="724" t="s">
        <v>25</v>
      </c>
      <c r="E23" s="960">
        <v>6.98</v>
      </c>
      <c r="F23" s="975">
        <v>0.04</v>
      </c>
      <c r="G23" s="975">
        <v>2.09</v>
      </c>
      <c r="H23" s="960">
        <v>0</v>
      </c>
      <c r="I23" s="961">
        <f>E23+F23+G23+H23</f>
        <v>9.11</v>
      </c>
      <c r="J23" s="962">
        <f>I23*C23</f>
        <v>1002.1</v>
      </c>
    </row>
    <row r="24" spans="1:10" s="725" customFormat="1" x14ac:dyDescent="0.2">
      <c r="A24" s="721"/>
      <c r="B24" s="727"/>
      <c r="C24" s="723"/>
      <c r="D24" s="724"/>
      <c r="E24" s="1004"/>
      <c r="F24" s="1004"/>
      <c r="G24" s="1004"/>
      <c r="H24" s="1004"/>
      <c r="I24" s="1005"/>
      <c r="J24" s="1006"/>
    </row>
    <row r="25" spans="1:10" s="725" customFormat="1" x14ac:dyDescent="0.2">
      <c r="A25" s="721" t="str">
        <f>IF(D25&gt;0,IF(INDEX(A13:A24,MATCH(REPT("z",255),A13:A24))="H","J",IF(INDEX(A13:A24,MATCH(REPT("z",255),A13:A24))="N","P",CHAR(CODE(INDEX(A13:A24,MATCH(REPT("z",255),A13:A24)))+1))),)</f>
        <v>E</v>
      </c>
      <c r="B25" s="727" t="s">
        <v>673</v>
      </c>
      <c r="C25" s="723">
        <v>165</v>
      </c>
      <c r="D25" s="724" t="s">
        <v>25</v>
      </c>
      <c r="E25" s="960">
        <v>20.25</v>
      </c>
      <c r="F25" s="975">
        <v>0.12</v>
      </c>
      <c r="G25" s="975">
        <v>7.1</v>
      </c>
      <c r="H25" s="960">
        <v>0</v>
      </c>
      <c r="I25" s="961">
        <f>E25+F25+G25+H25</f>
        <v>27.47</v>
      </c>
      <c r="J25" s="962">
        <f>I25*C25</f>
        <v>4532.55</v>
      </c>
    </row>
    <row r="26" spans="1:10" s="725" customFormat="1" x14ac:dyDescent="0.2">
      <c r="A26" s="721"/>
      <c r="B26" s="727"/>
      <c r="C26" s="723"/>
      <c r="D26" s="724"/>
      <c r="E26" s="1004"/>
      <c r="F26" s="1004"/>
      <c r="G26" s="1004"/>
      <c r="H26" s="1004"/>
      <c r="I26" s="1005"/>
      <c r="J26" s="1006"/>
    </row>
    <row r="27" spans="1:10" s="725" customFormat="1" x14ac:dyDescent="0.2">
      <c r="A27" s="721" t="str">
        <f>IF(D27&gt;0,IF(INDEX(A15:A26,MATCH(REPT("z",255),A15:A26))="H","J",IF(INDEX(A15:A26,MATCH(REPT("z",255),A15:A26))="N","P",CHAR(CODE(INDEX(A15:A26,MATCH(REPT("z",255),A15:A26)))+1))),)</f>
        <v>F</v>
      </c>
      <c r="B27" s="727" t="s">
        <v>674</v>
      </c>
      <c r="C27" s="723">
        <v>20</v>
      </c>
      <c r="D27" s="724" t="s">
        <v>25</v>
      </c>
      <c r="E27" s="960">
        <v>16.36</v>
      </c>
      <c r="F27" s="975">
        <v>0.16</v>
      </c>
      <c r="G27" s="975">
        <v>7.94</v>
      </c>
      <c r="H27" s="960">
        <v>0</v>
      </c>
      <c r="I27" s="961">
        <f>E27+F27+G27+H27</f>
        <v>24.46</v>
      </c>
      <c r="J27" s="962">
        <f>I27*C27</f>
        <v>489.2</v>
      </c>
    </row>
    <row r="28" spans="1:10" s="725" customFormat="1" x14ac:dyDescent="0.2">
      <c r="A28" s="721"/>
      <c r="B28" s="727"/>
      <c r="C28" s="723"/>
      <c r="D28" s="724"/>
      <c r="E28" s="1004"/>
      <c r="F28" s="1004"/>
      <c r="G28" s="1004"/>
      <c r="H28" s="1004"/>
      <c r="I28" s="1005"/>
      <c r="J28" s="1006"/>
    </row>
    <row r="29" spans="1:10" s="725" customFormat="1" x14ac:dyDescent="0.2">
      <c r="A29" s="721" t="str">
        <f>IF(D29&gt;0,IF(INDEX(A17:A28,MATCH(REPT("z",255),A17:A28))="H","J",IF(INDEX(A17:A28,MATCH(REPT("z",255),A17:A28))="N","P",CHAR(CODE(INDEX(A17:A28,MATCH(REPT("z",255),A17:A28)))+1))),)</f>
        <v>G</v>
      </c>
      <c r="B29" s="727" t="s">
        <v>675</v>
      </c>
      <c r="C29" s="723">
        <v>210</v>
      </c>
      <c r="D29" s="724" t="s">
        <v>25</v>
      </c>
      <c r="E29" s="960">
        <v>16.96</v>
      </c>
      <c r="F29" s="975">
        <v>0.16</v>
      </c>
      <c r="G29" s="975">
        <v>7.73</v>
      </c>
      <c r="H29" s="960">
        <v>0</v>
      </c>
      <c r="I29" s="961">
        <f>E29+F29+G29+H29</f>
        <v>24.85</v>
      </c>
      <c r="J29" s="962">
        <f>I29*C29</f>
        <v>5218.5</v>
      </c>
    </row>
    <row r="30" spans="1:10" s="725" customFormat="1" x14ac:dyDescent="0.2">
      <c r="A30" s="721"/>
      <c r="B30" s="727"/>
      <c r="C30" s="723"/>
      <c r="D30" s="724"/>
      <c r="E30" s="1004"/>
      <c r="F30" s="1004"/>
      <c r="G30" s="1004"/>
      <c r="H30" s="1004"/>
      <c r="I30" s="1005"/>
      <c r="J30" s="1006"/>
    </row>
    <row r="31" spans="1:10" s="725" customFormat="1" x14ac:dyDescent="0.2">
      <c r="A31" s="721" t="str">
        <f>IF(D31&gt;0,IF(INDEX(A19:A30,MATCH(REPT("z",255),A19:A30))="H","J",IF(INDEX(A19:A30,MATCH(REPT("z",255),A19:A30))="N","P",CHAR(CODE(INDEX(A19:A30,MATCH(REPT("z",255),A19:A30)))+1))),)</f>
        <v>H</v>
      </c>
      <c r="B31" s="727" t="s">
        <v>676</v>
      </c>
      <c r="C31" s="723">
        <v>680</v>
      </c>
      <c r="D31" s="724" t="s">
        <v>25</v>
      </c>
      <c r="E31" s="960">
        <v>20.52</v>
      </c>
      <c r="F31" s="975">
        <v>0.16</v>
      </c>
      <c r="G31" s="975">
        <v>8.57</v>
      </c>
      <c r="H31" s="960">
        <v>0</v>
      </c>
      <c r="I31" s="961">
        <f>E31+F31+G31+H31</f>
        <v>29.25</v>
      </c>
      <c r="J31" s="962">
        <f>I31*C31</f>
        <v>19890</v>
      </c>
    </row>
    <row r="32" spans="1:10" s="725" customFormat="1" x14ac:dyDescent="0.2">
      <c r="A32" s="721"/>
      <c r="B32" s="727"/>
      <c r="C32" s="723"/>
      <c r="D32" s="724"/>
      <c r="E32" s="1004"/>
      <c r="F32" s="1004"/>
      <c r="G32" s="1004"/>
      <c r="H32" s="1004"/>
      <c r="I32" s="1005"/>
      <c r="J32" s="1006"/>
    </row>
    <row r="33" spans="1:11" s="725" customFormat="1" x14ac:dyDescent="0.2">
      <c r="A33" s="721" t="str">
        <f>IF(D33&gt;0,IF(INDEX(A21:A32,MATCH(REPT("z",255),A21:A32))="H","J",IF(INDEX(A21:A32,MATCH(REPT("z",255),A21:A32))="N","P",CHAR(CODE(INDEX(A21:A32,MATCH(REPT("z",255),A21:A32)))+1))),)</f>
        <v>J</v>
      </c>
      <c r="B33" s="727" t="s">
        <v>677</v>
      </c>
      <c r="C33" s="723">
        <v>1780</v>
      </c>
      <c r="D33" s="724" t="s">
        <v>25</v>
      </c>
      <c r="E33" s="960">
        <v>11.65</v>
      </c>
      <c r="F33" s="975">
        <v>0.04</v>
      </c>
      <c r="G33" s="975">
        <v>2.5099999999999998</v>
      </c>
      <c r="H33" s="960">
        <v>0</v>
      </c>
      <c r="I33" s="961">
        <f>E33+F33+G33+H33</f>
        <v>14.2</v>
      </c>
      <c r="J33" s="962">
        <f>I33*C33</f>
        <v>25276</v>
      </c>
    </row>
    <row r="34" spans="1:11" s="725" customFormat="1" x14ac:dyDescent="0.2">
      <c r="A34" s="721"/>
      <c r="B34" s="727"/>
      <c r="C34" s="723"/>
      <c r="D34" s="724"/>
      <c r="E34" s="1004"/>
      <c r="F34" s="1004"/>
      <c r="G34" s="1004"/>
      <c r="H34" s="1004"/>
      <c r="I34" s="1005"/>
      <c r="J34" s="1006"/>
    </row>
    <row r="35" spans="1:11" s="725" customFormat="1" x14ac:dyDescent="0.2">
      <c r="A35" s="721" t="str">
        <f>IF(D35&gt;0,IF(INDEX(A23:A34,MATCH(REPT("z",255),A23:A34))="H","J",IF(INDEX(A23:A34,MATCH(REPT("z",255),A23:A34))="N","P",CHAR(CODE(INDEX(A23:A34,MATCH(REPT("z",255),A23:A34)))+1))),)</f>
        <v>K</v>
      </c>
      <c r="B35" s="727" t="s">
        <v>678</v>
      </c>
      <c r="C35" s="723">
        <v>15</v>
      </c>
      <c r="D35" s="724" t="s">
        <v>25</v>
      </c>
      <c r="E35" s="960">
        <v>85.12</v>
      </c>
      <c r="F35" s="975">
        <v>6.72</v>
      </c>
      <c r="G35" s="975">
        <v>16.079999999999998</v>
      </c>
      <c r="H35" s="960">
        <v>0</v>
      </c>
      <c r="I35" s="961">
        <f>E35+F35+G35+H35</f>
        <v>107.92</v>
      </c>
      <c r="J35" s="962">
        <f>I35*C35</f>
        <v>1618.8</v>
      </c>
    </row>
    <row r="36" spans="1:11" s="725" customFormat="1" x14ac:dyDescent="0.2">
      <c r="A36" s="721"/>
      <c r="B36" s="727"/>
      <c r="C36" s="723"/>
      <c r="D36" s="724"/>
      <c r="E36" s="1004"/>
      <c r="F36" s="1004"/>
      <c r="G36" s="1004"/>
      <c r="H36" s="1004"/>
      <c r="I36" s="1005"/>
      <c r="J36" s="1006"/>
    </row>
    <row r="37" spans="1:11" s="725" customFormat="1" x14ac:dyDescent="0.2">
      <c r="A37" s="721"/>
      <c r="B37" s="727"/>
      <c r="C37" s="723"/>
      <c r="D37" s="724"/>
      <c r="E37" s="1004"/>
      <c r="F37" s="1004"/>
      <c r="G37" s="1004"/>
      <c r="H37" s="1004"/>
      <c r="I37" s="1005"/>
      <c r="J37" s="1006"/>
    </row>
    <row r="38" spans="1:11" s="725" customFormat="1" x14ac:dyDescent="0.2">
      <c r="A38" s="721"/>
      <c r="B38" s="727"/>
      <c r="C38" s="723"/>
      <c r="D38" s="724"/>
      <c r="E38" s="1004"/>
      <c r="F38" s="1004"/>
      <c r="G38" s="1004"/>
      <c r="H38" s="1004"/>
      <c r="I38" s="1005"/>
      <c r="J38" s="1007"/>
    </row>
    <row r="39" spans="1:11" s="725" customFormat="1" x14ac:dyDescent="0.2">
      <c r="A39" s="721"/>
      <c r="B39" s="727"/>
      <c r="C39" s="723"/>
      <c r="D39" s="724"/>
      <c r="E39" s="1004"/>
      <c r="F39" s="1004"/>
      <c r="G39" s="1004"/>
      <c r="H39" s="1004"/>
      <c r="I39" s="1005"/>
      <c r="J39" s="1006"/>
    </row>
    <row r="40" spans="1:11" s="725" customFormat="1" x14ac:dyDescent="0.2">
      <c r="A40" s="721"/>
      <c r="B40" s="727"/>
      <c r="C40" s="723"/>
      <c r="D40" s="724"/>
      <c r="E40" s="1004"/>
      <c r="F40" s="1004"/>
      <c r="G40" s="1004"/>
      <c r="H40" s="1004"/>
      <c r="I40" s="1005"/>
      <c r="J40" s="1006"/>
    </row>
    <row r="41" spans="1:11" s="725" customFormat="1" x14ac:dyDescent="0.2">
      <c r="A41" s="721"/>
      <c r="B41" s="727"/>
      <c r="C41" s="723"/>
      <c r="D41" s="724"/>
      <c r="E41" s="1004"/>
      <c r="F41" s="1004"/>
      <c r="G41" s="1004"/>
      <c r="H41" s="1004"/>
      <c r="I41" s="1005"/>
      <c r="J41" s="1006"/>
    </row>
    <row r="42" spans="1:11" s="725" customFormat="1" x14ac:dyDescent="0.2">
      <c r="A42" s="721"/>
      <c r="B42" s="727"/>
      <c r="C42" s="723"/>
      <c r="D42" s="724"/>
      <c r="E42" s="1004"/>
      <c r="F42" s="1004"/>
      <c r="G42" s="1004"/>
      <c r="H42" s="1004"/>
      <c r="I42" s="1005"/>
      <c r="J42" s="1006"/>
    </row>
    <row r="43" spans="1:11" s="725" customFormat="1" x14ac:dyDescent="0.2">
      <c r="A43" s="721"/>
      <c r="B43" s="727"/>
      <c r="C43" s="723"/>
      <c r="D43" s="724"/>
      <c r="E43" s="1004"/>
      <c r="F43" s="1004"/>
      <c r="G43" s="1004"/>
      <c r="H43" s="1004"/>
      <c r="I43" s="1005"/>
      <c r="J43" s="1006"/>
    </row>
    <row r="44" spans="1:11" s="733" customFormat="1" ht="15.75" thickBot="1" x14ac:dyDescent="0.25">
      <c r="A44" s="729"/>
      <c r="B44" s="730" t="s">
        <v>31</v>
      </c>
      <c r="C44" s="96"/>
      <c r="D44" s="731"/>
      <c r="E44" s="999"/>
      <c r="F44" s="999"/>
      <c r="G44" s="999"/>
      <c r="H44" s="999"/>
      <c r="I44" s="1000"/>
      <c r="J44" s="1008">
        <f>SUM(J12:J39)</f>
        <v>62334.7</v>
      </c>
      <c r="K44" s="732"/>
    </row>
    <row r="45" spans="1:11" s="733" customFormat="1" ht="15.75" thickTop="1" x14ac:dyDescent="0.2">
      <c r="A45" s="77"/>
      <c r="B45" s="722"/>
      <c r="C45" s="97"/>
      <c r="D45" s="734"/>
      <c r="E45" s="998"/>
      <c r="F45" s="998"/>
      <c r="G45" s="998"/>
      <c r="H45" s="998"/>
      <c r="I45" s="958"/>
      <c r="J45" s="1009"/>
      <c r="K45" s="732"/>
    </row>
    <row r="46" spans="1:11" s="725" customFormat="1" ht="30" x14ac:dyDescent="0.2">
      <c r="A46" s="728"/>
      <c r="B46" s="722" t="s">
        <v>679</v>
      </c>
      <c r="C46" s="723"/>
      <c r="D46" s="724"/>
      <c r="E46" s="1004"/>
      <c r="F46" s="1004"/>
      <c r="G46" s="1004"/>
      <c r="H46" s="1004"/>
      <c r="I46" s="1010"/>
      <c r="J46" s="1011"/>
    </row>
    <row r="47" spans="1:11" s="725" customFormat="1" x14ac:dyDescent="0.2">
      <c r="A47" s="721"/>
      <c r="B47" s="727"/>
      <c r="C47" s="723"/>
      <c r="D47" s="724"/>
      <c r="E47" s="1004"/>
      <c r="F47" s="1004"/>
      <c r="G47" s="1004"/>
      <c r="H47" s="1004"/>
      <c r="I47" s="1005"/>
      <c r="J47" s="1006"/>
    </row>
    <row r="48" spans="1:11" s="725" customFormat="1" ht="28.5" x14ac:dyDescent="0.2">
      <c r="A48" s="721"/>
      <c r="B48" s="726" t="s">
        <v>669</v>
      </c>
      <c r="C48" s="723"/>
      <c r="D48" s="724"/>
      <c r="E48" s="1004"/>
      <c r="F48" s="1004"/>
      <c r="G48" s="1004"/>
      <c r="H48" s="1004"/>
      <c r="I48" s="1005"/>
      <c r="J48" s="1006"/>
    </row>
    <row r="49" spans="1:10" s="725" customFormat="1" x14ac:dyDescent="0.2">
      <c r="A49" s="721"/>
      <c r="B49" s="727"/>
      <c r="C49" s="723"/>
      <c r="D49" s="724"/>
      <c r="E49" s="1004"/>
      <c r="F49" s="1004"/>
      <c r="G49" s="1004"/>
      <c r="H49" s="1004"/>
      <c r="I49" s="1005"/>
      <c r="J49" s="1006"/>
    </row>
    <row r="50" spans="1:10" s="725" customFormat="1" x14ac:dyDescent="0.2">
      <c r="A50" s="721" t="s">
        <v>11</v>
      </c>
      <c r="B50" s="727" t="s">
        <v>680</v>
      </c>
      <c r="C50" s="723">
        <v>45</v>
      </c>
      <c r="D50" s="724" t="s">
        <v>25</v>
      </c>
      <c r="E50" s="960">
        <v>106.9</v>
      </c>
      <c r="F50" s="975">
        <v>3.65</v>
      </c>
      <c r="G50" s="975">
        <v>17.96</v>
      </c>
      <c r="H50" s="960">
        <v>0</v>
      </c>
      <c r="I50" s="961">
        <f>E50+F50+G50+H50</f>
        <v>128.51</v>
      </c>
      <c r="J50" s="962">
        <f>I50*C50</f>
        <v>5782.95</v>
      </c>
    </row>
    <row r="51" spans="1:10" s="725" customFormat="1" x14ac:dyDescent="0.2">
      <c r="A51" s="721"/>
      <c r="B51" s="727"/>
      <c r="C51" s="723"/>
      <c r="D51" s="724"/>
      <c r="E51" s="1004"/>
      <c r="F51" s="1004"/>
      <c r="G51" s="1004"/>
      <c r="H51" s="1004"/>
      <c r="I51" s="1005"/>
      <c r="J51" s="1006"/>
    </row>
    <row r="52" spans="1:10" s="725" customFormat="1" x14ac:dyDescent="0.2">
      <c r="A52" s="721" t="str">
        <f>IF(D52&gt;0,IF(INDEX(A42:A51,MATCH(REPT("z",255),A42:A51))="H","J",IF(INDEX(A42:A51,MATCH(REPT("z",255),A42:A51))="N","P",CHAR(CODE(INDEX(A42:A51,MATCH(REPT("z",255),A42:A51)))+1))),)</f>
        <v>B</v>
      </c>
      <c r="B52" s="727" t="s">
        <v>681</v>
      </c>
      <c r="C52" s="723">
        <v>930</v>
      </c>
      <c r="D52" s="724" t="s">
        <v>25</v>
      </c>
      <c r="E52" s="960">
        <v>14.13</v>
      </c>
      <c r="F52" s="975">
        <v>0.04</v>
      </c>
      <c r="G52" s="975">
        <v>2.5099999999999998</v>
      </c>
      <c r="H52" s="960">
        <v>0</v>
      </c>
      <c r="I52" s="961">
        <f>E52+F52+G52+H52</f>
        <v>16.68</v>
      </c>
      <c r="J52" s="962">
        <f>I52*C52</f>
        <v>15512.4</v>
      </c>
    </row>
    <row r="53" spans="1:10" s="725" customFormat="1" x14ac:dyDescent="0.2">
      <c r="A53" s="721"/>
      <c r="B53" s="727"/>
      <c r="C53" s="723"/>
      <c r="D53" s="724"/>
      <c r="E53" s="1004"/>
      <c r="F53" s="1004"/>
      <c r="G53" s="1004"/>
      <c r="H53" s="1004"/>
      <c r="I53" s="1005"/>
      <c r="J53" s="1006"/>
    </row>
    <row r="54" spans="1:10" s="725" customFormat="1" x14ac:dyDescent="0.2">
      <c r="A54" s="721" t="str">
        <f>IF(D54&gt;0,IF(INDEX(A42:A53,MATCH(REPT("z",255),A42:A53))="H","J",IF(INDEX(A42:A53,MATCH(REPT("z",255),A42:A53))="N","P",CHAR(CODE(INDEX(A42:A53,MATCH(REPT("z",255),A42:A53)))+1))),)</f>
        <v>C</v>
      </c>
      <c r="B54" s="727" t="s">
        <v>682</v>
      </c>
      <c r="C54" s="723">
        <v>40</v>
      </c>
      <c r="D54" s="724" t="s">
        <v>25</v>
      </c>
      <c r="E54" s="960">
        <v>27.78</v>
      </c>
      <c r="F54" s="975">
        <v>0.04</v>
      </c>
      <c r="G54" s="975">
        <v>3.34</v>
      </c>
      <c r="H54" s="960">
        <v>0</v>
      </c>
      <c r="I54" s="961">
        <f>E54+F54+G54+H54</f>
        <v>31.16</v>
      </c>
      <c r="J54" s="962">
        <f>I54*C54</f>
        <v>1246.4000000000001</v>
      </c>
    </row>
    <row r="55" spans="1:10" s="725" customFormat="1" x14ac:dyDescent="0.2">
      <c r="A55" s="721"/>
      <c r="B55" s="727"/>
      <c r="C55" s="723"/>
      <c r="D55" s="724"/>
      <c r="E55" s="1004"/>
      <c r="F55" s="1004"/>
      <c r="G55" s="1004"/>
      <c r="H55" s="1004"/>
      <c r="I55" s="1005"/>
      <c r="J55" s="1006"/>
    </row>
    <row r="56" spans="1:10" s="725" customFormat="1" x14ac:dyDescent="0.2">
      <c r="A56" s="721" t="str">
        <f>IF(D56&gt;0,IF(INDEX(A44:A55,MATCH(REPT("z",255),A44:A55))="H","J",IF(INDEX(A44:A55,MATCH(REPT("z",255),A44:A55))="N","P",CHAR(CODE(INDEX(A44:A55,MATCH(REPT("z",255),A44:A55)))+1))),)</f>
        <v>D</v>
      </c>
      <c r="B56" s="727" t="s">
        <v>683</v>
      </c>
      <c r="C56" s="723">
        <v>35</v>
      </c>
      <c r="D56" s="724" t="s">
        <v>25</v>
      </c>
      <c r="E56" s="960">
        <v>5.44</v>
      </c>
      <c r="F56" s="975">
        <v>0.04</v>
      </c>
      <c r="G56" s="975">
        <v>2.09</v>
      </c>
      <c r="H56" s="960">
        <v>0</v>
      </c>
      <c r="I56" s="961">
        <f>E56+F56+G56+H56</f>
        <v>7.57</v>
      </c>
      <c r="J56" s="962">
        <f>I56*C56</f>
        <v>264.95</v>
      </c>
    </row>
    <row r="57" spans="1:10" s="725" customFormat="1" x14ac:dyDescent="0.2">
      <c r="A57" s="721"/>
      <c r="B57" s="727"/>
      <c r="C57" s="723"/>
      <c r="D57" s="724"/>
      <c r="E57" s="1004"/>
      <c r="F57" s="1004"/>
      <c r="G57" s="1004"/>
      <c r="H57" s="1004"/>
      <c r="I57" s="1005"/>
      <c r="J57" s="1006"/>
    </row>
    <row r="58" spans="1:10" s="725" customFormat="1" x14ac:dyDescent="0.2">
      <c r="A58" s="721" t="str">
        <f>IF(D58&gt;0,IF(INDEX(A46:A57,MATCH(REPT("z",255),A46:A57))="H","J",IF(INDEX(A46:A57,MATCH(REPT("z",255),A46:A57))="N","P",CHAR(CODE(INDEX(A46:A57,MATCH(REPT("z",255),A46:A57)))+1))),)</f>
        <v>E</v>
      </c>
      <c r="B58" s="727" t="s">
        <v>684</v>
      </c>
      <c r="C58" s="723">
        <v>960</v>
      </c>
      <c r="D58" s="724" t="s">
        <v>25</v>
      </c>
      <c r="E58" s="960">
        <v>17.579999999999998</v>
      </c>
      <c r="F58" s="975">
        <v>0.04</v>
      </c>
      <c r="G58" s="975">
        <v>2.92</v>
      </c>
      <c r="H58" s="960">
        <v>0</v>
      </c>
      <c r="I58" s="961">
        <f>E58+F58+G58+H58</f>
        <v>20.54</v>
      </c>
      <c r="J58" s="962">
        <f>I58*C58</f>
        <v>19718.400000000001</v>
      </c>
    </row>
    <row r="59" spans="1:10" s="725" customFormat="1" x14ac:dyDescent="0.2">
      <c r="A59" s="721"/>
      <c r="B59" s="727"/>
      <c r="C59" s="723"/>
      <c r="D59" s="724"/>
      <c r="E59" s="1004"/>
      <c r="F59" s="1004"/>
      <c r="G59" s="1004"/>
      <c r="H59" s="1004"/>
      <c r="I59" s="1005"/>
      <c r="J59" s="1006"/>
    </row>
    <row r="60" spans="1:10" s="725" customFormat="1" x14ac:dyDescent="0.2">
      <c r="A60" s="721" t="str">
        <f>IF(D60&gt;0,IF(INDEX(A48:A59,MATCH(REPT("z",255),A48:A59))="H","J",IF(INDEX(A48:A59,MATCH(REPT("z",255),A48:A59))="N","P",CHAR(CODE(INDEX(A48:A59,MATCH(REPT("z",255),A48:A59)))+1))),)</f>
        <v>F</v>
      </c>
      <c r="B60" s="727" t="s">
        <v>685</v>
      </c>
      <c r="C60" s="723">
        <v>230</v>
      </c>
      <c r="D60" s="724" t="s">
        <v>25</v>
      </c>
      <c r="E60" s="960">
        <v>20.81</v>
      </c>
      <c r="F60" s="975">
        <v>0.2</v>
      </c>
      <c r="G60" s="975">
        <v>10.02</v>
      </c>
      <c r="H60" s="960">
        <v>0</v>
      </c>
      <c r="I60" s="961">
        <f>E60+F60+G60+H60</f>
        <v>31.03</v>
      </c>
      <c r="J60" s="962">
        <f>I60*C60</f>
        <v>7136.9</v>
      </c>
    </row>
    <row r="61" spans="1:10" s="725" customFormat="1" x14ac:dyDescent="0.2">
      <c r="A61" s="721"/>
      <c r="B61" s="727"/>
      <c r="C61" s="723"/>
      <c r="D61" s="724"/>
      <c r="E61" s="1004"/>
      <c r="F61" s="1004"/>
      <c r="G61" s="1004"/>
      <c r="H61" s="1004"/>
      <c r="I61" s="1005"/>
      <c r="J61" s="1006"/>
    </row>
    <row r="62" spans="1:10" s="725" customFormat="1" x14ac:dyDescent="0.2">
      <c r="A62" s="721" t="str">
        <f>IF(D62&gt;0,IF(INDEX(A50:A61,MATCH(REPT("z",255),A50:A61))="H","J",IF(INDEX(A50:A61,MATCH(REPT("z",255),A50:A61))="N","P",CHAR(CODE(INDEX(A50:A61,MATCH(REPT("z",255),A50:A61)))+1))),)</f>
        <v>G</v>
      </c>
      <c r="B62" s="727" t="s">
        <v>686</v>
      </c>
      <c r="C62" s="723">
        <v>320</v>
      </c>
      <c r="D62" s="724" t="s">
        <v>25</v>
      </c>
      <c r="E62" s="960">
        <v>26.34</v>
      </c>
      <c r="F62" s="975">
        <v>0.2</v>
      </c>
      <c r="G62" s="975">
        <v>10.86</v>
      </c>
      <c r="H62" s="960">
        <v>0</v>
      </c>
      <c r="I62" s="961">
        <f>E62+F62+G62+H62</f>
        <v>37.4</v>
      </c>
      <c r="J62" s="962">
        <f>I62*C62</f>
        <v>11968</v>
      </c>
    </row>
    <row r="63" spans="1:10" s="725" customFormat="1" x14ac:dyDescent="0.2">
      <c r="A63" s="721"/>
      <c r="B63" s="727"/>
      <c r="C63" s="723"/>
      <c r="D63" s="724"/>
      <c r="E63" s="1004"/>
      <c r="F63" s="1004"/>
      <c r="G63" s="1004"/>
      <c r="H63" s="1004"/>
      <c r="I63" s="1005"/>
      <c r="J63" s="1006"/>
    </row>
    <row r="64" spans="1:10" s="725" customFormat="1" x14ac:dyDescent="0.2">
      <c r="A64" s="721" t="str">
        <f>IF(D64&gt;0,IF(INDEX(A52:A63,MATCH(REPT("z",255),A52:A63))="H","J",IF(INDEX(A52:A63,MATCH(REPT("z",255),A52:A63))="N","P",CHAR(CODE(INDEX(A52:A63,MATCH(REPT("z",255),A52:A63)))+1))),)</f>
        <v>H</v>
      </c>
      <c r="B64" s="727" t="s">
        <v>687</v>
      </c>
      <c r="C64" s="723">
        <v>105</v>
      </c>
      <c r="D64" s="724" t="s">
        <v>25</v>
      </c>
      <c r="E64" s="960">
        <v>165.87</v>
      </c>
      <c r="F64" s="975">
        <v>8.67</v>
      </c>
      <c r="G64" s="975">
        <v>26.75</v>
      </c>
      <c r="H64" s="960">
        <v>0</v>
      </c>
      <c r="I64" s="961">
        <f>E64+F64+G64+H64</f>
        <v>201.29</v>
      </c>
      <c r="J64" s="962">
        <f>I64*C64</f>
        <v>21135.45</v>
      </c>
    </row>
    <row r="65" spans="1:11" s="725" customFormat="1" x14ac:dyDescent="0.2">
      <c r="A65" s="721"/>
      <c r="B65" s="727"/>
      <c r="C65" s="723"/>
      <c r="D65" s="724"/>
      <c r="E65" s="1004"/>
      <c r="F65" s="1004"/>
      <c r="G65" s="1004"/>
      <c r="H65" s="1004"/>
      <c r="I65" s="1005"/>
      <c r="J65" s="1006"/>
    </row>
    <row r="66" spans="1:11" s="725" customFormat="1" x14ac:dyDescent="0.2">
      <c r="A66" s="721" t="str">
        <f>IF(D66&gt;0,IF(INDEX(A54:A65,MATCH(REPT("z",255),A54:A65))="H","J",IF(INDEX(A54:A65,MATCH(REPT("z",255),A54:A65))="N","P",CHAR(CODE(INDEX(A54:A65,MATCH(REPT("z",255),A54:A65)))+1))),)</f>
        <v>J</v>
      </c>
      <c r="B66" s="727" t="s">
        <v>688</v>
      </c>
      <c r="C66" s="723">
        <v>110</v>
      </c>
      <c r="D66" s="724" t="s">
        <v>25</v>
      </c>
      <c r="E66" s="960">
        <v>223.42</v>
      </c>
      <c r="F66" s="975">
        <v>9.14</v>
      </c>
      <c r="G66" s="975">
        <v>34.26</v>
      </c>
      <c r="H66" s="960">
        <v>0</v>
      </c>
      <c r="I66" s="961">
        <f>E66+F66+G66+H66</f>
        <v>266.82</v>
      </c>
      <c r="J66" s="962">
        <f>I66*C66</f>
        <v>29350.2</v>
      </c>
    </row>
    <row r="67" spans="1:11" s="725" customFormat="1" x14ac:dyDescent="0.2">
      <c r="A67" s="721"/>
      <c r="B67" s="727"/>
      <c r="C67" s="723"/>
      <c r="D67" s="724"/>
      <c r="E67" s="1004"/>
      <c r="F67" s="1004"/>
      <c r="G67" s="1004"/>
      <c r="H67" s="1004"/>
      <c r="I67" s="1005"/>
      <c r="J67" s="1006"/>
    </row>
    <row r="68" spans="1:11" s="725" customFormat="1" x14ac:dyDescent="0.2">
      <c r="A68" s="721" t="str">
        <f>IF(D68&gt;0,IF(INDEX(A56:A67,MATCH(REPT("z",255),A56:A67))="H","J",IF(INDEX(A56:A67,MATCH(REPT("z",255),A56:A67))="N","P",CHAR(CODE(INDEX(A56:A67,MATCH(REPT("z",255),A56:A67)))+1))),)</f>
        <v>K</v>
      </c>
      <c r="B68" s="727" t="s">
        <v>689</v>
      </c>
      <c r="C68" s="723">
        <v>125</v>
      </c>
      <c r="D68" s="724" t="s">
        <v>25</v>
      </c>
      <c r="E68" s="960">
        <v>331.46</v>
      </c>
      <c r="F68" s="975">
        <v>15.75</v>
      </c>
      <c r="G68" s="975">
        <v>52.65</v>
      </c>
      <c r="H68" s="960">
        <v>0</v>
      </c>
      <c r="I68" s="961">
        <f>E68+F68+G68+H68</f>
        <v>399.86</v>
      </c>
      <c r="J68" s="962">
        <f>I68*C68</f>
        <v>49982.5</v>
      </c>
    </row>
    <row r="69" spans="1:11" s="725" customFormat="1" x14ac:dyDescent="0.2">
      <c r="A69" s="721"/>
      <c r="B69" s="726"/>
      <c r="C69" s="723"/>
      <c r="D69" s="724"/>
      <c r="E69" s="1004"/>
      <c r="F69" s="1004"/>
      <c r="G69" s="1004"/>
      <c r="H69" s="1004"/>
      <c r="I69" s="1005"/>
      <c r="J69" s="1006"/>
    </row>
    <row r="70" spans="1:11" s="725" customFormat="1" ht="28.5" x14ac:dyDescent="0.2">
      <c r="A70" s="721"/>
      <c r="B70" s="726" t="s">
        <v>690</v>
      </c>
      <c r="C70" s="723"/>
      <c r="D70" s="724"/>
      <c r="E70" s="1004"/>
      <c r="F70" s="1004"/>
      <c r="G70" s="1004"/>
      <c r="H70" s="1004"/>
      <c r="I70" s="1005"/>
      <c r="J70" s="1006"/>
    </row>
    <row r="71" spans="1:11" s="725" customFormat="1" x14ac:dyDescent="0.2">
      <c r="A71" s="721"/>
      <c r="B71" s="726"/>
      <c r="C71" s="723"/>
      <c r="D71" s="724"/>
      <c r="E71" s="1004"/>
      <c r="F71" s="1004"/>
      <c r="G71" s="1004"/>
      <c r="H71" s="1004"/>
      <c r="I71" s="1005"/>
      <c r="J71" s="1006"/>
    </row>
    <row r="72" spans="1:11" s="725" customFormat="1" x14ac:dyDescent="0.2">
      <c r="A72" s="721" t="str">
        <f>IF(D72&gt;0,IF(INDEX(A59:A70,MATCH(REPT("z",255),A59:A70))="H","J",IF(INDEX(A59:A70,MATCH(REPT("z",255),A59:A70))="N","P",CHAR(CODE(INDEX(A59:A70,MATCH(REPT("z",255),A59:A70)))+1))),)</f>
        <v>L</v>
      </c>
      <c r="B72" s="727" t="s">
        <v>677</v>
      </c>
      <c r="C72" s="723">
        <v>570</v>
      </c>
      <c r="D72" s="724" t="s">
        <v>25</v>
      </c>
      <c r="E72" s="960">
        <v>15.64</v>
      </c>
      <c r="F72" s="975">
        <v>0.04</v>
      </c>
      <c r="G72" s="975">
        <v>2.5099999999999998</v>
      </c>
      <c r="H72" s="960">
        <v>0</v>
      </c>
      <c r="I72" s="961">
        <f>E72+F72+G72+H72</f>
        <v>18.190000000000001</v>
      </c>
      <c r="J72" s="962">
        <f>I72*C72</f>
        <v>10368.299999999999</v>
      </c>
    </row>
    <row r="73" spans="1:11" s="725" customFormat="1" x14ac:dyDescent="0.2">
      <c r="A73" s="721"/>
      <c r="B73" s="727"/>
      <c r="C73" s="723"/>
      <c r="D73" s="724"/>
      <c r="E73" s="1004"/>
      <c r="F73" s="1004"/>
      <c r="G73" s="1004"/>
      <c r="H73" s="1004"/>
      <c r="I73" s="1005"/>
      <c r="J73" s="1006"/>
    </row>
    <row r="74" spans="1:11" s="725" customFormat="1" x14ac:dyDescent="0.2">
      <c r="A74" s="721" t="str">
        <f>IF(D74&gt;0,IF(INDEX(A61:A73,MATCH(REPT("z",255),A61:A73))="H","J",IF(INDEX(A61:A73,MATCH(REPT("z",255),A61:A73))="N","P",CHAR(CODE(INDEX(A61:A73,MATCH(REPT("z",255),A61:A73)))+1))),)</f>
        <v>M</v>
      </c>
      <c r="B74" s="727" t="s">
        <v>686</v>
      </c>
      <c r="C74" s="723">
        <v>250</v>
      </c>
      <c r="D74" s="724" t="s">
        <v>25</v>
      </c>
      <c r="E74" s="960">
        <v>30.58</v>
      </c>
      <c r="F74" s="975">
        <v>0.2</v>
      </c>
      <c r="G74" s="975">
        <v>10.86</v>
      </c>
      <c r="H74" s="960">
        <v>0</v>
      </c>
      <c r="I74" s="961">
        <f>E74+F74+G74+H74</f>
        <v>41.64</v>
      </c>
      <c r="J74" s="962">
        <f>I74*C74</f>
        <v>10410</v>
      </c>
    </row>
    <row r="75" spans="1:11" s="725" customFormat="1" x14ac:dyDescent="0.2">
      <c r="A75" s="721"/>
      <c r="B75" s="727"/>
      <c r="C75" s="723"/>
      <c r="D75" s="724"/>
      <c r="E75" s="1004"/>
      <c r="F75" s="1004"/>
      <c r="G75" s="1004"/>
      <c r="H75" s="1004"/>
      <c r="I75" s="1005"/>
      <c r="J75" s="1006"/>
    </row>
    <row r="76" spans="1:11" s="725" customFormat="1" ht="28.5" x14ac:dyDescent="0.2">
      <c r="A76" s="721"/>
      <c r="B76" s="726" t="s">
        <v>691</v>
      </c>
      <c r="C76" s="723"/>
      <c r="D76" s="724"/>
      <c r="E76" s="1004"/>
      <c r="F76" s="1004"/>
      <c r="G76" s="1004"/>
      <c r="H76" s="1004"/>
      <c r="I76" s="1005"/>
      <c r="J76" s="1006"/>
    </row>
    <row r="77" spans="1:11" s="725" customFormat="1" x14ac:dyDescent="0.2">
      <c r="A77" s="721"/>
      <c r="B77" s="727"/>
      <c r="C77" s="723"/>
      <c r="D77" s="724"/>
      <c r="E77" s="1004"/>
      <c r="F77" s="1004"/>
      <c r="G77" s="1004"/>
      <c r="H77" s="1004"/>
      <c r="I77" s="1005"/>
      <c r="J77" s="1006"/>
    </row>
    <row r="78" spans="1:11" s="725" customFormat="1" x14ac:dyDescent="0.2">
      <c r="A78" s="721" t="s">
        <v>175</v>
      </c>
      <c r="B78" s="727" t="s">
        <v>692</v>
      </c>
      <c r="C78" s="723">
        <v>30</v>
      </c>
      <c r="D78" s="724" t="s">
        <v>25</v>
      </c>
      <c r="E78" s="960">
        <v>2204.19</v>
      </c>
      <c r="F78" s="975">
        <v>71.64</v>
      </c>
      <c r="G78" s="975">
        <v>345.97</v>
      </c>
      <c r="H78" s="960">
        <v>0</v>
      </c>
      <c r="I78" s="961">
        <f>E78+F78+G78+H78</f>
        <v>2621.8</v>
      </c>
      <c r="J78" s="962">
        <f>I78*C78</f>
        <v>78654</v>
      </c>
    </row>
    <row r="79" spans="1:11" s="725" customFormat="1" x14ac:dyDescent="0.2">
      <c r="A79" s="721"/>
      <c r="B79" s="727"/>
      <c r="C79" s="723"/>
      <c r="D79" s="724"/>
      <c r="E79" s="1004"/>
      <c r="F79" s="1004"/>
      <c r="G79" s="1004"/>
      <c r="H79" s="1004"/>
      <c r="I79" s="1005"/>
      <c r="J79" s="1006"/>
    </row>
    <row r="80" spans="1:11" s="733" customFormat="1" ht="15.75" thickBot="1" x14ac:dyDescent="0.25">
      <c r="A80" s="729"/>
      <c r="B80" s="730" t="s">
        <v>31</v>
      </c>
      <c r="C80" s="96"/>
      <c r="D80" s="731"/>
      <c r="E80" s="999"/>
      <c r="F80" s="999"/>
      <c r="G80" s="999"/>
      <c r="H80" s="999"/>
      <c r="I80" s="1000"/>
      <c r="J80" s="1008">
        <f>SUM(J47:J78)</f>
        <v>261530.45</v>
      </c>
      <c r="K80" s="732"/>
    </row>
    <row r="81" spans="1:10" s="725" customFormat="1" ht="15" thickTop="1" x14ac:dyDescent="0.2">
      <c r="A81" s="721"/>
      <c r="B81" s="727"/>
      <c r="C81" s="723"/>
      <c r="D81" s="724"/>
      <c r="E81" s="1004"/>
      <c r="F81" s="1004"/>
      <c r="G81" s="1004"/>
      <c r="H81" s="1004"/>
      <c r="I81" s="1005"/>
      <c r="J81" s="1006"/>
    </row>
    <row r="82" spans="1:10" s="725" customFormat="1" ht="30" x14ac:dyDescent="0.2">
      <c r="A82" s="721"/>
      <c r="B82" s="722" t="s">
        <v>693</v>
      </c>
      <c r="C82" s="723"/>
      <c r="D82" s="724"/>
      <c r="E82" s="1004"/>
      <c r="F82" s="1004"/>
      <c r="G82" s="1004"/>
      <c r="H82" s="1004"/>
      <c r="I82" s="1005"/>
      <c r="J82" s="1006"/>
    </row>
    <row r="83" spans="1:10" s="725" customFormat="1" x14ac:dyDescent="0.2">
      <c r="A83" s="721"/>
      <c r="B83" s="727"/>
      <c r="C83" s="723"/>
      <c r="D83" s="724"/>
      <c r="E83" s="1004"/>
      <c r="F83" s="1004"/>
      <c r="G83" s="1004"/>
      <c r="H83" s="1004"/>
      <c r="I83" s="1005"/>
      <c r="J83" s="1006"/>
    </row>
    <row r="84" spans="1:10" s="725" customFormat="1" ht="42.75" x14ac:dyDescent="0.2">
      <c r="A84" s="721"/>
      <c r="B84" s="735" t="s">
        <v>694</v>
      </c>
      <c r="C84" s="723"/>
      <c r="D84" s="724"/>
      <c r="E84" s="1004"/>
      <c r="F84" s="1004"/>
      <c r="G84" s="1004"/>
      <c r="H84" s="1004"/>
      <c r="I84" s="1005"/>
      <c r="J84" s="1006"/>
    </row>
    <row r="85" spans="1:10" s="725" customFormat="1" x14ac:dyDescent="0.2">
      <c r="A85" s="721"/>
      <c r="B85" s="727"/>
      <c r="C85" s="723"/>
      <c r="D85" s="724"/>
      <c r="E85" s="1004"/>
      <c r="F85" s="1004"/>
      <c r="G85" s="1004"/>
      <c r="H85" s="1004"/>
      <c r="I85" s="1005"/>
      <c r="J85" s="1006"/>
    </row>
    <row r="86" spans="1:10" s="725" customFormat="1" x14ac:dyDescent="0.2">
      <c r="A86" s="721" t="s">
        <v>11</v>
      </c>
      <c r="B86" s="736" t="s">
        <v>695</v>
      </c>
      <c r="C86" s="737">
        <v>6</v>
      </c>
      <c r="D86" s="738" t="s">
        <v>46</v>
      </c>
      <c r="E86" s="960">
        <v>70.39</v>
      </c>
      <c r="F86" s="975">
        <v>0</v>
      </c>
      <c r="G86" s="975">
        <v>29.24</v>
      </c>
      <c r="H86" s="960">
        <v>0</v>
      </c>
      <c r="I86" s="961">
        <f>E86+F86+G86+H86</f>
        <v>99.63</v>
      </c>
      <c r="J86" s="962">
        <f>I86*C86</f>
        <v>597.78</v>
      </c>
    </row>
    <row r="87" spans="1:10" s="725" customFormat="1" x14ac:dyDescent="0.2">
      <c r="A87" s="739"/>
      <c r="B87" s="736"/>
      <c r="C87" s="737"/>
      <c r="D87" s="738"/>
      <c r="E87" s="1012"/>
      <c r="F87" s="1012"/>
      <c r="G87" s="1012"/>
      <c r="H87" s="1012"/>
      <c r="I87" s="1013"/>
      <c r="J87" s="1014"/>
    </row>
    <row r="88" spans="1:10" s="725" customFormat="1" x14ac:dyDescent="0.2">
      <c r="A88" s="721" t="str">
        <f>IF(D88&gt;0,IF(INDEX(A82:A87,MATCH(REPT("z",255),A82:A87))="H","J",IF(INDEX(A82:A87,MATCH(REPT("z",255),A82:A87))="N","P",CHAR(CODE(INDEX(A82:A87,MATCH(REPT("z",255),A82:A87)))+1))),)</f>
        <v>B</v>
      </c>
      <c r="B88" s="736" t="s">
        <v>696</v>
      </c>
      <c r="C88" s="737">
        <v>223</v>
      </c>
      <c r="D88" s="738" t="s">
        <v>25</v>
      </c>
      <c r="E88" s="960">
        <v>17.72</v>
      </c>
      <c r="F88" s="975">
        <v>0.06</v>
      </c>
      <c r="G88" s="975">
        <v>3.34</v>
      </c>
      <c r="H88" s="960">
        <v>0</v>
      </c>
      <c r="I88" s="961">
        <f>E88+F88+G88+H88</f>
        <v>21.12</v>
      </c>
      <c r="J88" s="962">
        <f>I88*C88</f>
        <v>4709.76</v>
      </c>
    </row>
    <row r="89" spans="1:10" s="725" customFormat="1" x14ac:dyDescent="0.2">
      <c r="A89" s="739"/>
      <c r="B89" s="736"/>
      <c r="C89" s="737"/>
      <c r="D89" s="738"/>
      <c r="E89" s="1012"/>
      <c r="F89" s="1012"/>
      <c r="G89" s="1012"/>
      <c r="H89" s="1012"/>
      <c r="I89" s="1013"/>
      <c r="J89" s="1014"/>
    </row>
    <row r="90" spans="1:10" s="725" customFormat="1" x14ac:dyDescent="0.2">
      <c r="A90" s="721" t="str">
        <f>IF(D90&gt;0,IF(INDEX(A82:A89,MATCH(REPT("z",255),A82:A89))="H","J",IF(INDEX(A82:A89,MATCH(REPT("z",255),A82:A89))="N","P",CHAR(CODE(INDEX(A82:A89,MATCH(REPT("z",255),A82:A89)))+1))),)</f>
        <v>C</v>
      </c>
      <c r="B90" s="736" t="s">
        <v>697</v>
      </c>
      <c r="C90" s="737">
        <v>6</v>
      </c>
      <c r="D90" s="738" t="s">
        <v>46</v>
      </c>
      <c r="E90" s="960">
        <v>73.89</v>
      </c>
      <c r="F90" s="975">
        <v>0</v>
      </c>
      <c r="G90" s="975">
        <v>29.24</v>
      </c>
      <c r="H90" s="960">
        <v>0</v>
      </c>
      <c r="I90" s="961">
        <f>E90+F90+G90+H90</f>
        <v>103.13</v>
      </c>
      <c r="J90" s="962">
        <f>I90*C90</f>
        <v>618.78</v>
      </c>
    </row>
    <row r="91" spans="1:10" s="725" customFormat="1" x14ac:dyDescent="0.2">
      <c r="A91" s="739"/>
      <c r="B91" s="736"/>
      <c r="C91" s="737"/>
      <c r="D91" s="738"/>
      <c r="E91" s="1012"/>
      <c r="F91" s="1012"/>
      <c r="G91" s="1012"/>
      <c r="H91" s="1012"/>
      <c r="I91" s="1013"/>
      <c r="J91" s="1014"/>
    </row>
    <row r="92" spans="1:10" s="725" customFormat="1" x14ac:dyDescent="0.2">
      <c r="A92" s="721" t="str">
        <f>IF(D92&gt;0,IF(INDEX(A82:A91,MATCH(REPT("z",255),A82:A91))="H","J",IF(INDEX(A82:A91,MATCH(REPT("z",255),A82:A91))="N","P",CHAR(CODE(INDEX(A82:A91,MATCH(REPT("z",255),A82:A91)))+1))),)</f>
        <v>D</v>
      </c>
      <c r="B92" s="727" t="s">
        <v>698</v>
      </c>
      <c r="C92" s="737">
        <v>14</v>
      </c>
      <c r="D92" s="738" t="s">
        <v>46</v>
      </c>
      <c r="E92" s="960">
        <v>70.31</v>
      </c>
      <c r="F92" s="975">
        <v>0</v>
      </c>
      <c r="G92" s="975">
        <v>37.61</v>
      </c>
      <c r="H92" s="960">
        <v>0</v>
      </c>
      <c r="I92" s="961">
        <f>E92+F92+G92+H92</f>
        <v>107.92</v>
      </c>
      <c r="J92" s="962">
        <f>I92*C92</f>
        <v>1510.88</v>
      </c>
    </row>
    <row r="93" spans="1:10" s="725" customFormat="1" x14ac:dyDescent="0.2">
      <c r="A93" s="739"/>
      <c r="B93" s="727"/>
      <c r="C93" s="737"/>
      <c r="D93" s="738"/>
      <c r="E93" s="1012"/>
      <c r="F93" s="1012"/>
      <c r="G93" s="1012"/>
      <c r="H93" s="1012"/>
      <c r="I93" s="1013"/>
      <c r="J93" s="1014"/>
    </row>
    <row r="94" spans="1:10" s="725" customFormat="1" x14ac:dyDescent="0.2">
      <c r="A94" s="721" t="str">
        <f>IF(D94&gt;0,IF(INDEX(A82:A93,MATCH(REPT("z",255),A82:A93))="H","J",IF(INDEX(A82:A93,MATCH(REPT("z",255),A82:A93))="N","P",CHAR(CODE(INDEX(A82:A93,MATCH(REPT("z",255),A82:A93)))+1))),)</f>
        <v>E</v>
      </c>
      <c r="B94" s="727" t="s">
        <v>699</v>
      </c>
      <c r="C94" s="737">
        <v>1</v>
      </c>
      <c r="D94" s="738" t="s">
        <v>2</v>
      </c>
      <c r="E94" s="960">
        <v>2233.63</v>
      </c>
      <c r="F94" s="975">
        <v>2.35</v>
      </c>
      <c r="G94" s="975">
        <v>551.54</v>
      </c>
      <c r="H94" s="960">
        <v>0</v>
      </c>
      <c r="I94" s="961">
        <f>E94+F94+G94+H94</f>
        <v>2787.52</v>
      </c>
      <c r="J94" s="962">
        <f>I94*C94</f>
        <v>2787.52</v>
      </c>
    </row>
    <row r="95" spans="1:10" s="725" customFormat="1" x14ac:dyDescent="0.2">
      <c r="A95" s="739"/>
      <c r="B95" s="727"/>
      <c r="C95" s="737"/>
      <c r="D95" s="738"/>
      <c r="E95" s="1012"/>
      <c r="F95" s="1012"/>
      <c r="G95" s="1012"/>
      <c r="H95" s="1012"/>
      <c r="I95" s="1013"/>
      <c r="J95" s="1014"/>
    </row>
    <row r="96" spans="1:10" s="725" customFormat="1" x14ac:dyDescent="0.2">
      <c r="A96" s="721" t="str">
        <f>IF(D96&gt;0,IF(INDEX(A84:A95,MATCH(REPT("z",255),A84:A95))="H","J",IF(INDEX(A84:A95,MATCH(REPT("z",255),A84:A95))="N","P",CHAR(CODE(INDEX(A84:A95,MATCH(REPT("z",255),A84:A95)))+1))),)</f>
        <v>F</v>
      </c>
      <c r="B96" s="727" t="s">
        <v>700</v>
      </c>
      <c r="C96" s="737">
        <v>1</v>
      </c>
      <c r="D96" s="738" t="s">
        <v>2</v>
      </c>
      <c r="E96" s="960">
        <v>9632.24</v>
      </c>
      <c r="F96" s="975">
        <v>1.8</v>
      </c>
      <c r="G96" s="975">
        <v>2844.62</v>
      </c>
      <c r="H96" s="960">
        <v>0</v>
      </c>
      <c r="I96" s="961">
        <f>E96+F96+G96+H96</f>
        <v>12478.66</v>
      </c>
      <c r="J96" s="962">
        <f>I96*C96</f>
        <v>12478.66</v>
      </c>
    </row>
    <row r="97" spans="1:10" s="725" customFormat="1" x14ac:dyDescent="0.2">
      <c r="A97" s="739"/>
      <c r="B97" s="727"/>
      <c r="C97" s="737"/>
      <c r="D97" s="738"/>
      <c r="E97" s="1012"/>
      <c r="F97" s="1012"/>
      <c r="G97" s="1012"/>
      <c r="H97" s="1012"/>
      <c r="I97" s="1013"/>
      <c r="J97" s="1014"/>
    </row>
    <row r="98" spans="1:10" s="725" customFormat="1" x14ac:dyDescent="0.2">
      <c r="A98" s="721" t="str">
        <f>IF(D98&gt;0,IF(INDEX(A86:A97,MATCH(REPT("z",255),A86:A97))="H","J",IF(INDEX(A86:A97,MATCH(REPT("z",255),A86:A97))="N","P",CHAR(CODE(INDEX(A86:A97,MATCH(REPT("z",255),A86:A97)))+1))),)</f>
        <v>G</v>
      </c>
      <c r="B98" s="727" t="s">
        <v>701</v>
      </c>
      <c r="C98" s="737">
        <v>1</v>
      </c>
      <c r="D98" s="738" t="s">
        <v>2</v>
      </c>
      <c r="E98" s="960">
        <v>0</v>
      </c>
      <c r="F98" s="975">
        <v>0</v>
      </c>
      <c r="G98" s="975">
        <v>0</v>
      </c>
      <c r="H98" s="960">
        <v>0</v>
      </c>
      <c r="I98" s="961">
        <f>E98+F98+G98+H98</f>
        <v>0</v>
      </c>
      <c r="J98" s="962" t="s">
        <v>1505</v>
      </c>
    </row>
    <row r="99" spans="1:10" s="725" customFormat="1" x14ac:dyDescent="0.2">
      <c r="A99" s="739"/>
      <c r="B99" s="727"/>
      <c r="C99" s="737"/>
      <c r="D99" s="738"/>
      <c r="E99" s="1012"/>
      <c r="F99" s="1012"/>
      <c r="G99" s="1012"/>
      <c r="H99" s="1012"/>
      <c r="I99" s="1013"/>
      <c r="J99" s="1014"/>
    </row>
    <row r="100" spans="1:10" s="725" customFormat="1" x14ac:dyDescent="0.2">
      <c r="A100" s="721" t="str">
        <f>IF(D100&gt;0,IF(INDEX(A88:A99,MATCH(REPT("z",255),A88:A99))="H","J",IF(INDEX(A88:A99,MATCH(REPT("z",255),A88:A99))="N","P",CHAR(CODE(INDEX(A88:A99,MATCH(REPT("z",255),A88:A99)))+1))),)</f>
        <v>H</v>
      </c>
      <c r="B100" s="727" t="s">
        <v>702</v>
      </c>
      <c r="C100" s="737">
        <v>1</v>
      </c>
      <c r="D100" s="738" t="s">
        <v>2</v>
      </c>
      <c r="E100" s="960">
        <v>0</v>
      </c>
      <c r="F100" s="975">
        <v>0</v>
      </c>
      <c r="G100" s="975">
        <v>0</v>
      </c>
      <c r="H100" s="960">
        <v>0</v>
      </c>
      <c r="I100" s="961">
        <f>E100+F100+G100+H100</f>
        <v>0</v>
      </c>
      <c r="J100" s="962" t="s">
        <v>1505</v>
      </c>
    </row>
    <row r="101" spans="1:10" s="725" customFormat="1" x14ac:dyDescent="0.2">
      <c r="A101" s="721"/>
      <c r="B101" s="727"/>
      <c r="C101" s="737"/>
      <c r="D101" s="738"/>
      <c r="E101" s="1012"/>
      <c r="F101" s="1012"/>
      <c r="G101" s="1012"/>
      <c r="H101" s="1012"/>
      <c r="I101" s="1013"/>
      <c r="J101" s="1014"/>
    </row>
    <row r="102" spans="1:10" s="725" customFormat="1" ht="42.75" x14ac:dyDescent="0.2">
      <c r="A102" s="739"/>
      <c r="B102" s="735" t="s">
        <v>694</v>
      </c>
      <c r="C102" s="737"/>
      <c r="D102" s="738"/>
      <c r="E102" s="1012"/>
      <c r="F102" s="1012"/>
      <c r="G102" s="1012"/>
      <c r="H102" s="1012"/>
      <c r="I102" s="1013"/>
      <c r="J102" s="1014"/>
    </row>
    <row r="103" spans="1:10" s="725" customFormat="1" x14ac:dyDescent="0.2">
      <c r="A103" s="739"/>
      <c r="B103" s="727"/>
      <c r="C103" s="737"/>
      <c r="D103" s="738"/>
      <c r="E103" s="1012"/>
      <c r="F103" s="1012"/>
      <c r="G103" s="1012"/>
      <c r="H103" s="1012"/>
      <c r="I103" s="1013"/>
      <c r="J103" s="1014"/>
    </row>
    <row r="104" spans="1:10" s="725" customFormat="1" ht="28.5" x14ac:dyDescent="0.2">
      <c r="A104" s="721" t="s">
        <v>51</v>
      </c>
      <c r="B104" s="740" t="s">
        <v>1273</v>
      </c>
      <c r="C104" s="741">
        <v>1</v>
      </c>
      <c r="D104" s="742" t="s">
        <v>2</v>
      </c>
      <c r="E104" s="960">
        <v>1587.33</v>
      </c>
      <c r="F104" s="975">
        <v>1.57</v>
      </c>
      <c r="G104" s="975">
        <v>434.55</v>
      </c>
      <c r="H104" s="960">
        <v>0</v>
      </c>
      <c r="I104" s="961">
        <f>E104+F104+G104+H104</f>
        <v>2023.45</v>
      </c>
      <c r="J104" s="962">
        <f>I104*C104</f>
        <v>2023.45</v>
      </c>
    </row>
    <row r="105" spans="1:10" s="725" customFormat="1" x14ac:dyDescent="0.2">
      <c r="A105" s="739"/>
      <c r="B105" s="740"/>
      <c r="C105" s="743"/>
      <c r="D105" s="744"/>
      <c r="E105" s="1012"/>
      <c r="F105" s="1012"/>
      <c r="G105" s="1012"/>
      <c r="H105" s="1012"/>
      <c r="I105" s="1013"/>
      <c r="J105" s="1014"/>
    </row>
    <row r="106" spans="1:10" s="725" customFormat="1" x14ac:dyDescent="0.2">
      <c r="A106" s="721" t="str">
        <f>IF(D106&gt;0,IF(INDEX(A100:A105,MATCH(REPT("z",255),A100:A105))="H","J",IF(INDEX(A100:A105,MATCH(REPT("z",255),A100:A105))="N","P",CHAR(CODE(INDEX(A100:A105,MATCH(REPT("z",255),A100:A105)))+1))),)</f>
        <v>K</v>
      </c>
      <c r="B106" s="740" t="s">
        <v>703</v>
      </c>
      <c r="C106" s="743">
        <v>1</v>
      </c>
      <c r="D106" s="744" t="s">
        <v>46</v>
      </c>
      <c r="E106" s="960">
        <v>12.39</v>
      </c>
      <c r="F106" s="975">
        <v>0</v>
      </c>
      <c r="G106" s="975">
        <v>29.24</v>
      </c>
      <c r="H106" s="960">
        <v>0</v>
      </c>
      <c r="I106" s="961">
        <f>E106+F106+G106+H106</f>
        <v>41.63</v>
      </c>
      <c r="J106" s="962">
        <f>I106*C106</f>
        <v>41.63</v>
      </c>
    </row>
    <row r="107" spans="1:10" s="725" customFormat="1" x14ac:dyDescent="0.2">
      <c r="A107" s="739"/>
      <c r="B107" s="740"/>
      <c r="C107" s="741"/>
      <c r="D107" s="742"/>
      <c r="E107" s="1012"/>
      <c r="F107" s="1012"/>
      <c r="G107" s="1012"/>
      <c r="H107" s="1012"/>
      <c r="I107" s="1013"/>
      <c r="J107" s="1014"/>
    </row>
    <row r="108" spans="1:10" s="725" customFormat="1" ht="28.5" x14ac:dyDescent="0.2">
      <c r="A108" s="721" t="s">
        <v>53</v>
      </c>
      <c r="B108" s="740" t="s">
        <v>1274</v>
      </c>
      <c r="C108" s="741">
        <v>1</v>
      </c>
      <c r="D108" s="742" t="s">
        <v>2</v>
      </c>
      <c r="E108" s="960">
        <v>2057.85</v>
      </c>
      <c r="F108" s="975">
        <v>1.96</v>
      </c>
      <c r="G108" s="975">
        <v>593.32000000000005</v>
      </c>
      <c r="H108" s="960">
        <v>0</v>
      </c>
      <c r="I108" s="961">
        <f>E108+F108+G108+H108</f>
        <v>2653.13</v>
      </c>
      <c r="J108" s="962">
        <f>I108*C108</f>
        <v>2653.13</v>
      </c>
    </row>
    <row r="109" spans="1:10" s="725" customFormat="1" x14ac:dyDescent="0.2">
      <c r="A109" s="721"/>
      <c r="B109" s="727"/>
      <c r="C109" s="737"/>
      <c r="D109" s="738"/>
      <c r="E109" s="1012"/>
      <c r="F109" s="1012"/>
      <c r="G109" s="1012"/>
      <c r="H109" s="1012"/>
      <c r="I109" s="1013"/>
      <c r="J109" s="1014"/>
    </row>
    <row r="110" spans="1:10" s="725" customFormat="1" x14ac:dyDescent="0.2">
      <c r="A110" s="721"/>
      <c r="B110" s="727"/>
      <c r="C110" s="737"/>
      <c r="D110" s="738"/>
      <c r="E110" s="1012"/>
      <c r="F110" s="1012"/>
      <c r="G110" s="1012"/>
      <c r="H110" s="1012"/>
      <c r="I110" s="1013"/>
      <c r="J110" s="1014"/>
    </row>
    <row r="111" spans="1:10" s="725" customFormat="1" x14ac:dyDescent="0.2">
      <c r="A111" s="739"/>
      <c r="B111" s="727"/>
      <c r="C111" s="737"/>
      <c r="D111" s="738"/>
      <c r="E111" s="1012"/>
      <c r="F111" s="1012"/>
      <c r="G111" s="1012"/>
      <c r="H111" s="1012"/>
      <c r="I111" s="1013"/>
      <c r="J111" s="1014"/>
    </row>
    <row r="112" spans="1:10" s="725" customFormat="1" x14ac:dyDescent="0.2">
      <c r="A112" s="721"/>
      <c r="B112" s="727"/>
      <c r="C112" s="738"/>
      <c r="D112" s="738"/>
      <c r="E112" s="1012"/>
      <c r="F112" s="1012"/>
      <c r="G112" s="1012"/>
      <c r="H112" s="1012"/>
      <c r="I112" s="1013"/>
      <c r="J112" s="1014"/>
    </row>
    <row r="113" spans="1:11" s="733" customFormat="1" ht="15.75" thickBot="1" x14ac:dyDescent="0.25">
      <c r="A113" s="729"/>
      <c r="B113" s="730" t="s">
        <v>31</v>
      </c>
      <c r="C113" s="96"/>
      <c r="D113" s="731"/>
      <c r="E113" s="999"/>
      <c r="F113" s="999"/>
      <c r="G113" s="999"/>
      <c r="H113" s="999"/>
      <c r="I113" s="1000"/>
      <c r="J113" s="1008">
        <f>SUM(J84:J110)</f>
        <v>27421.59</v>
      </c>
      <c r="K113" s="732"/>
    </row>
    <row r="114" spans="1:11" s="725" customFormat="1" ht="15" thickTop="1" x14ac:dyDescent="0.2">
      <c r="A114" s="739"/>
      <c r="B114" s="736"/>
      <c r="C114" s="737"/>
      <c r="D114" s="738"/>
      <c r="E114" s="1012"/>
      <c r="F114" s="1012"/>
      <c r="G114" s="1012"/>
      <c r="H114" s="1012"/>
      <c r="I114" s="1013"/>
      <c r="J114" s="1014"/>
    </row>
    <row r="115" spans="1:11" s="725" customFormat="1" ht="15" x14ac:dyDescent="0.2">
      <c r="A115" s="739"/>
      <c r="B115" s="745" t="s">
        <v>704</v>
      </c>
      <c r="C115" s="737"/>
      <c r="D115" s="738"/>
      <c r="E115" s="1012"/>
      <c r="F115" s="1012"/>
      <c r="G115" s="1012"/>
      <c r="H115" s="1012"/>
      <c r="I115" s="1013"/>
      <c r="J115" s="1014"/>
    </row>
    <row r="116" spans="1:11" s="725" customFormat="1" x14ac:dyDescent="0.2">
      <c r="A116" s="739"/>
      <c r="B116" s="736"/>
      <c r="C116" s="737"/>
      <c r="D116" s="738"/>
      <c r="E116" s="1012"/>
      <c r="F116" s="1012"/>
      <c r="G116" s="1012"/>
      <c r="H116" s="1012"/>
      <c r="I116" s="1013"/>
      <c r="J116" s="1014"/>
    </row>
    <row r="117" spans="1:11" s="725" customFormat="1" ht="33" customHeight="1" x14ac:dyDescent="0.2">
      <c r="A117" s="739"/>
      <c r="B117" s="746" t="s">
        <v>705</v>
      </c>
      <c r="C117" s="723"/>
      <c r="D117" s="724"/>
      <c r="E117" s="1012"/>
      <c r="F117" s="1012"/>
      <c r="G117" s="1012"/>
      <c r="H117" s="1012"/>
      <c r="I117" s="1013"/>
      <c r="J117" s="1014"/>
    </row>
    <row r="118" spans="1:11" s="725" customFormat="1" x14ac:dyDescent="0.2">
      <c r="A118" s="739"/>
      <c r="B118" s="736"/>
      <c r="C118" s="737"/>
      <c r="D118" s="738"/>
      <c r="E118" s="1012"/>
      <c r="F118" s="1012"/>
      <c r="G118" s="1012"/>
      <c r="H118" s="1012"/>
      <c r="I118" s="1013"/>
      <c r="J118" s="1014"/>
    </row>
    <row r="119" spans="1:11" s="725" customFormat="1" x14ac:dyDescent="0.2">
      <c r="A119" s="721" t="s">
        <v>11</v>
      </c>
      <c r="B119" s="736" t="s">
        <v>706</v>
      </c>
      <c r="C119" s="737">
        <v>55</v>
      </c>
      <c r="D119" s="738" t="s">
        <v>46</v>
      </c>
      <c r="E119" s="960">
        <v>417.96</v>
      </c>
      <c r="F119" s="975">
        <v>0</v>
      </c>
      <c r="G119" s="975">
        <v>25.07</v>
      </c>
      <c r="H119" s="960">
        <v>0</v>
      </c>
      <c r="I119" s="961">
        <f>E119+F119+G119+H119</f>
        <v>443.03</v>
      </c>
      <c r="J119" s="962">
        <f>I119*C119</f>
        <v>24366.65</v>
      </c>
    </row>
    <row r="120" spans="1:11" s="725" customFormat="1" x14ac:dyDescent="0.2">
      <c r="A120" s="739"/>
      <c r="B120" s="736"/>
      <c r="C120" s="737"/>
      <c r="D120" s="738"/>
      <c r="E120" s="1012"/>
      <c r="F120" s="1012"/>
      <c r="G120" s="1012"/>
      <c r="H120" s="1012"/>
      <c r="I120" s="1013"/>
      <c r="J120" s="1014"/>
    </row>
    <row r="121" spans="1:11" s="725" customFormat="1" x14ac:dyDescent="0.2">
      <c r="A121" s="721" t="str">
        <f>IF(D121&gt;0,IF(INDEX(A106:A120,MATCH(REPT("z",255),A106:A120))="H","J",IF(INDEX(A106:A120,MATCH(REPT("z",255),A106:A120))="N","P",CHAR(CODE(INDEX(A106:A120,MATCH(REPT("z",255),A106:A120)))+1))),)</f>
        <v>B</v>
      </c>
      <c r="B121" s="736" t="s">
        <v>707</v>
      </c>
      <c r="C121" s="737">
        <v>1</v>
      </c>
      <c r="D121" s="738" t="s">
        <v>46</v>
      </c>
      <c r="E121" s="960">
        <v>424.78</v>
      </c>
      <c r="F121" s="975">
        <v>0</v>
      </c>
      <c r="G121" s="975">
        <v>25.07</v>
      </c>
      <c r="H121" s="960">
        <v>0</v>
      </c>
      <c r="I121" s="961">
        <f>E121+F121+G121+H121</f>
        <v>449.85</v>
      </c>
      <c r="J121" s="962">
        <f>I121*C121</f>
        <v>449.85</v>
      </c>
    </row>
    <row r="122" spans="1:11" s="725" customFormat="1" x14ac:dyDescent="0.2">
      <c r="A122" s="739"/>
      <c r="B122" s="736"/>
      <c r="C122" s="737"/>
      <c r="D122" s="738"/>
      <c r="E122" s="1012"/>
      <c r="F122" s="1012"/>
      <c r="G122" s="1012"/>
      <c r="H122" s="1012"/>
      <c r="I122" s="1013"/>
      <c r="J122" s="1014"/>
    </row>
    <row r="123" spans="1:11" s="725" customFormat="1" x14ac:dyDescent="0.2">
      <c r="A123" s="721" t="str">
        <f>IF(D123&gt;0,IF(INDEX(A108:A122,MATCH(REPT("z",255),A108:A122))="H","J",IF(INDEX(A108:A122,MATCH(REPT("z",255),A108:A122))="N","P",CHAR(CODE(INDEX(A108:A122,MATCH(REPT("z",255),A108:A122)))+1))),)</f>
        <v>C</v>
      </c>
      <c r="B123" s="736" t="s">
        <v>708</v>
      </c>
      <c r="C123" s="737">
        <v>8</v>
      </c>
      <c r="D123" s="738" t="s">
        <v>46</v>
      </c>
      <c r="E123" s="960">
        <v>397.62</v>
      </c>
      <c r="F123" s="975">
        <v>0</v>
      </c>
      <c r="G123" s="975">
        <v>25.07</v>
      </c>
      <c r="H123" s="960">
        <v>0</v>
      </c>
      <c r="I123" s="961">
        <f>E123+F123+G123+H123</f>
        <v>422.69</v>
      </c>
      <c r="J123" s="962">
        <f>I123*C123</f>
        <v>3381.52</v>
      </c>
    </row>
    <row r="124" spans="1:11" s="733" customFormat="1" ht="15" x14ac:dyDescent="0.2">
      <c r="A124" s="77"/>
      <c r="B124" s="747"/>
      <c r="C124" s="97"/>
      <c r="D124" s="734"/>
      <c r="E124" s="998"/>
      <c r="F124" s="998"/>
      <c r="G124" s="998"/>
      <c r="H124" s="998"/>
      <c r="I124" s="958"/>
      <c r="J124" s="1009"/>
      <c r="K124" s="732"/>
    </row>
    <row r="125" spans="1:11" s="725" customFormat="1" ht="15" x14ac:dyDescent="0.2">
      <c r="A125" s="721"/>
      <c r="B125" s="722" t="s">
        <v>709</v>
      </c>
      <c r="C125" s="723"/>
      <c r="D125" s="724"/>
      <c r="E125" s="1004"/>
      <c r="F125" s="1004"/>
      <c r="G125" s="1004"/>
      <c r="H125" s="1004"/>
      <c r="I125" s="1005"/>
      <c r="J125" s="1006"/>
    </row>
    <row r="126" spans="1:11" s="725" customFormat="1" x14ac:dyDescent="0.2">
      <c r="A126" s="739"/>
      <c r="B126" s="736"/>
      <c r="C126" s="737"/>
      <c r="D126" s="738"/>
      <c r="E126" s="1012"/>
      <c r="F126" s="1012"/>
      <c r="G126" s="1012"/>
      <c r="H126" s="1012"/>
      <c r="I126" s="1013"/>
      <c r="J126" s="1014"/>
    </row>
    <row r="127" spans="1:11" s="725" customFormat="1" ht="28.5" x14ac:dyDescent="0.2">
      <c r="A127" s="721"/>
      <c r="B127" s="746" t="s">
        <v>710</v>
      </c>
      <c r="C127" s="723"/>
      <c r="D127" s="724"/>
      <c r="E127" s="1004"/>
      <c r="F127" s="1004"/>
      <c r="G127" s="1004"/>
      <c r="H127" s="1004"/>
      <c r="I127" s="1005"/>
      <c r="J127" s="1006"/>
    </row>
    <row r="128" spans="1:11" s="725" customFormat="1" x14ac:dyDescent="0.2">
      <c r="A128" s="739"/>
      <c r="B128" s="736"/>
      <c r="C128" s="737"/>
      <c r="D128" s="738"/>
      <c r="E128" s="1012"/>
      <c r="F128" s="1012"/>
      <c r="G128" s="1012"/>
      <c r="H128" s="1012"/>
      <c r="I128" s="1013"/>
      <c r="J128" s="1014"/>
    </row>
    <row r="129" spans="1:10" s="725" customFormat="1" x14ac:dyDescent="0.2">
      <c r="A129" s="721" t="s">
        <v>14</v>
      </c>
      <c r="B129" s="736" t="s">
        <v>711</v>
      </c>
      <c r="C129" s="737">
        <v>9</v>
      </c>
      <c r="D129" s="738" t="s">
        <v>25</v>
      </c>
      <c r="E129" s="960">
        <v>48.4</v>
      </c>
      <c r="F129" s="975">
        <v>0.94</v>
      </c>
      <c r="G129" s="975">
        <v>10.02</v>
      </c>
      <c r="H129" s="960">
        <v>0</v>
      </c>
      <c r="I129" s="961">
        <f>E129+F129+G129+H129</f>
        <v>59.36</v>
      </c>
      <c r="J129" s="962">
        <f>I129*C129</f>
        <v>534.24</v>
      </c>
    </row>
    <row r="130" spans="1:10" s="725" customFormat="1" x14ac:dyDescent="0.2">
      <c r="A130" s="739"/>
      <c r="B130" s="736"/>
      <c r="C130" s="737"/>
      <c r="D130" s="738"/>
      <c r="E130" s="1012"/>
      <c r="F130" s="1012"/>
      <c r="G130" s="1012"/>
      <c r="H130" s="1012"/>
      <c r="I130" s="1013"/>
      <c r="J130" s="1014"/>
    </row>
    <row r="131" spans="1:10" s="725" customFormat="1" x14ac:dyDescent="0.2">
      <c r="A131" s="721" t="str">
        <f>IF(D131&gt;0,IF(INDEX(A121:A130,MATCH(REPT("z",255),A121:A130))="H","J",IF(INDEX(A121:A130,MATCH(REPT("z",255),A121:A130))="N","P",CHAR(CODE(INDEX(A121:A130,MATCH(REPT("z",255),A121:A130)))+1))),)</f>
        <v>E</v>
      </c>
      <c r="B131" s="736" t="s">
        <v>712</v>
      </c>
      <c r="C131" s="737">
        <v>23</v>
      </c>
      <c r="D131" s="738" t="s">
        <v>25</v>
      </c>
      <c r="E131" s="960">
        <v>60.57</v>
      </c>
      <c r="F131" s="975">
        <v>1.1100000000000001</v>
      </c>
      <c r="G131" s="975">
        <v>11.7</v>
      </c>
      <c r="H131" s="960">
        <v>0</v>
      </c>
      <c r="I131" s="961">
        <f>E131+F131+G131+H131</f>
        <v>73.38</v>
      </c>
      <c r="J131" s="962">
        <f>I131*C131</f>
        <v>1687.74</v>
      </c>
    </row>
    <row r="132" spans="1:10" s="725" customFormat="1" x14ac:dyDescent="0.2">
      <c r="A132" s="739"/>
      <c r="B132" s="736"/>
      <c r="C132" s="737"/>
      <c r="D132" s="738"/>
      <c r="E132" s="1012"/>
      <c r="F132" s="1012"/>
      <c r="G132" s="1012"/>
      <c r="H132" s="1012"/>
      <c r="I132" s="1013"/>
      <c r="J132" s="1014"/>
    </row>
    <row r="133" spans="1:10" s="725" customFormat="1" x14ac:dyDescent="0.2">
      <c r="A133" s="721" t="str">
        <f>IF(D133&gt;0,IF(INDEX(A123:A132,MATCH(REPT("z",255),A123:A132))="H","J",IF(INDEX(A123:A132,MATCH(REPT("z",255),A123:A132))="N","P",CHAR(CODE(INDEX(A123:A132,MATCH(REPT("z",255),A123:A132)))+1))),)</f>
        <v>F</v>
      </c>
      <c r="B133" s="736" t="s">
        <v>713</v>
      </c>
      <c r="C133" s="737">
        <v>290</v>
      </c>
      <c r="D133" s="738" t="s">
        <v>25</v>
      </c>
      <c r="E133" s="960">
        <v>123.5</v>
      </c>
      <c r="F133" s="975">
        <v>1.27</v>
      </c>
      <c r="G133" s="975">
        <v>13.37</v>
      </c>
      <c r="H133" s="960">
        <v>0</v>
      </c>
      <c r="I133" s="961">
        <f>E133+F133+G133+H133</f>
        <v>138.13999999999999</v>
      </c>
      <c r="J133" s="962">
        <f>I133*C133</f>
        <v>40060.6</v>
      </c>
    </row>
    <row r="134" spans="1:10" s="725" customFormat="1" x14ac:dyDescent="0.2">
      <c r="A134" s="739"/>
      <c r="B134" s="736"/>
      <c r="C134" s="737"/>
      <c r="D134" s="738"/>
      <c r="E134" s="1012"/>
      <c r="F134" s="1012"/>
      <c r="G134" s="1012"/>
      <c r="H134" s="1012"/>
      <c r="I134" s="1013"/>
      <c r="J134" s="1014"/>
    </row>
    <row r="135" spans="1:10" s="725" customFormat="1" x14ac:dyDescent="0.2">
      <c r="A135" s="721" t="str">
        <f>IF(D135&gt;0,IF(INDEX(A124:A134,MATCH(REPT("z",255),A124:A134))="H","J",IF(INDEX(A124:A134,MATCH(REPT("z",255),A124:A134))="N","P",CHAR(CODE(INDEX(A124:A134,MATCH(REPT("z",255),A124:A134)))+1))),)</f>
        <v>G</v>
      </c>
      <c r="B135" s="736" t="s">
        <v>714</v>
      </c>
      <c r="C135" s="737">
        <v>237</v>
      </c>
      <c r="D135" s="738" t="s">
        <v>25</v>
      </c>
      <c r="E135" s="960">
        <v>147.84</v>
      </c>
      <c r="F135" s="975">
        <v>1.5</v>
      </c>
      <c r="G135" s="975">
        <v>15.88</v>
      </c>
      <c r="H135" s="960">
        <v>0</v>
      </c>
      <c r="I135" s="961">
        <f>E135+F135+G135+H135</f>
        <v>165.22</v>
      </c>
      <c r="J135" s="962">
        <f>I135*C135</f>
        <v>39157.14</v>
      </c>
    </row>
    <row r="136" spans="1:10" s="725" customFormat="1" x14ac:dyDescent="0.2">
      <c r="A136" s="739"/>
      <c r="B136" s="736"/>
      <c r="C136" s="737"/>
      <c r="D136" s="738"/>
      <c r="E136" s="1012"/>
      <c r="F136" s="1012"/>
      <c r="G136" s="1012"/>
      <c r="H136" s="1012"/>
      <c r="I136" s="1013"/>
      <c r="J136" s="1014"/>
    </row>
    <row r="137" spans="1:10" s="725" customFormat="1" x14ac:dyDescent="0.2">
      <c r="A137" s="721" t="str">
        <f>IF(D137&gt;0,IF(INDEX(A135:A136,MATCH(REPT("z",255),A135:A136))="H","J",IF(INDEX(A135:A136,MATCH(REPT("z",255),A135:A136))="N","P",CHAR(CODE(INDEX(A135:A136,MATCH(REPT("z",255),A135:A136)))+1))),)</f>
        <v>H</v>
      </c>
      <c r="B137" s="736" t="s">
        <v>715</v>
      </c>
      <c r="C137" s="737">
        <v>278</v>
      </c>
      <c r="D137" s="738" t="s">
        <v>25</v>
      </c>
      <c r="E137" s="960">
        <v>247.03</v>
      </c>
      <c r="F137" s="975">
        <v>2.52</v>
      </c>
      <c r="G137" s="975">
        <v>26.75</v>
      </c>
      <c r="H137" s="960">
        <v>0</v>
      </c>
      <c r="I137" s="961">
        <f>E137+F137+G137+H137</f>
        <v>276.3</v>
      </c>
      <c r="J137" s="962">
        <f>I137*C137</f>
        <v>76811.399999999994</v>
      </c>
    </row>
    <row r="138" spans="1:10" s="725" customFormat="1" x14ac:dyDescent="0.2">
      <c r="A138" s="739"/>
      <c r="B138" s="736"/>
      <c r="C138" s="737"/>
      <c r="D138" s="738"/>
      <c r="E138" s="1012"/>
      <c r="F138" s="1012"/>
      <c r="G138" s="1012"/>
      <c r="H138" s="1012"/>
      <c r="I138" s="1013"/>
      <c r="J138" s="1014"/>
    </row>
    <row r="139" spans="1:10" s="725" customFormat="1" x14ac:dyDescent="0.2">
      <c r="A139" s="721" t="str">
        <f>IF(D139&gt;0,IF(INDEX(A135:A138,MATCH(REPT("z",255),A135:A138))="H","J",IF(INDEX(A135:A138,MATCH(REPT("z",255),A135:A138))="N","P",CHAR(CODE(INDEX(A135:A138,MATCH(REPT("z",255),A135:A138)))+1))),)</f>
        <v>J</v>
      </c>
      <c r="B139" s="736" t="s">
        <v>716</v>
      </c>
      <c r="C139" s="737">
        <v>20</v>
      </c>
      <c r="D139" s="738" t="s">
        <v>25</v>
      </c>
      <c r="E139" s="960">
        <v>443.55</v>
      </c>
      <c r="F139" s="975">
        <v>4.49</v>
      </c>
      <c r="G139" s="975">
        <v>47.63</v>
      </c>
      <c r="H139" s="960">
        <v>0</v>
      </c>
      <c r="I139" s="961">
        <f>E139+F139+G139+H139</f>
        <v>495.67</v>
      </c>
      <c r="J139" s="962">
        <f>I139*C139</f>
        <v>9913.4</v>
      </c>
    </row>
    <row r="140" spans="1:10" s="725" customFormat="1" x14ac:dyDescent="0.2">
      <c r="A140" s="739"/>
      <c r="B140" s="736"/>
      <c r="C140" s="737"/>
      <c r="D140" s="738"/>
      <c r="E140" s="1012"/>
      <c r="F140" s="1012"/>
      <c r="G140" s="1012"/>
      <c r="H140" s="1012"/>
      <c r="I140" s="1013"/>
      <c r="J140" s="1014"/>
    </row>
    <row r="141" spans="1:10" s="725" customFormat="1" x14ac:dyDescent="0.2">
      <c r="A141" s="721" t="str">
        <f>IF(D141&gt;0,IF(INDEX(A135:A140,MATCH(REPT("z",255),A135:A140))="H","J",IF(INDEX(A135:A140,MATCH(REPT("z",255),A135:A140))="N","P",CHAR(CODE(INDEX(A135:A140,MATCH(REPT("z",255),A135:A140)))+1))),)</f>
        <v>K</v>
      </c>
      <c r="B141" s="736" t="s">
        <v>717</v>
      </c>
      <c r="C141" s="737">
        <v>156</v>
      </c>
      <c r="D141" s="738" t="s">
        <v>25</v>
      </c>
      <c r="E141" s="960">
        <v>741.08</v>
      </c>
      <c r="F141" s="975">
        <v>7.57</v>
      </c>
      <c r="G141" s="975">
        <v>80.23</v>
      </c>
      <c r="H141" s="960">
        <v>0</v>
      </c>
      <c r="I141" s="961">
        <f>E141+F141+G141+H141</f>
        <v>828.88</v>
      </c>
      <c r="J141" s="962">
        <f>I141*C141</f>
        <v>129305.28</v>
      </c>
    </row>
    <row r="142" spans="1:10" s="725" customFormat="1" x14ac:dyDescent="0.2">
      <c r="A142" s="739"/>
      <c r="B142" s="736"/>
      <c r="C142" s="737"/>
      <c r="D142" s="738"/>
      <c r="E142" s="1012"/>
      <c r="F142" s="1012"/>
      <c r="G142" s="1012"/>
      <c r="H142" s="1012"/>
      <c r="I142" s="1013"/>
      <c r="J142" s="1014"/>
    </row>
    <row r="143" spans="1:10" s="725" customFormat="1" x14ac:dyDescent="0.2">
      <c r="A143" s="721" t="str">
        <f>IF(D143&gt;0,IF(INDEX(A135:A142,MATCH(REPT("z",255),A135:A142))="H","J",IF(INDEX(A135:A142,MATCH(REPT("z",255),A135:A142))="N","P",CHAR(CODE(INDEX(A135:A142,MATCH(REPT("z",255),A135:A142)))+1))),)</f>
        <v>L</v>
      </c>
      <c r="B143" s="736" t="s">
        <v>718</v>
      </c>
      <c r="C143" s="737">
        <v>24</v>
      </c>
      <c r="D143" s="738" t="s">
        <v>25</v>
      </c>
      <c r="E143" s="960">
        <v>152.63999999999999</v>
      </c>
      <c r="F143" s="975">
        <v>0.78</v>
      </c>
      <c r="G143" s="975">
        <v>13.37</v>
      </c>
      <c r="H143" s="960">
        <v>0</v>
      </c>
      <c r="I143" s="961">
        <f>E143+F143+G143+H143</f>
        <v>166.79</v>
      </c>
      <c r="J143" s="962">
        <f>I143*C143</f>
        <v>4002.96</v>
      </c>
    </row>
    <row r="144" spans="1:10" s="725" customFormat="1" x14ac:dyDescent="0.2">
      <c r="A144" s="739"/>
      <c r="B144" s="736"/>
      <c r="C144" s="737"/>
      <c r="D144" s="738"/>
      <c r="E144" s="1012"/>
      <c r="F144" s="1012"/>
      <c r="G144" s="1012"/>
      <c r="H144" s="1012"/>
      <c r="I144" s="1013"/>
      <c r="J144" s="1014"/>
    </row>
    <row r="145" spans="1:11" s="725" customFormat="1" x14ac:dyDescent="0.2">
      <c r="A145" s="721" t="str">
        <f>IF(D145&gt;0,IF(INDEX(A135:A144,MATCH(REPT("z",255),A135:A144))="H","J",IF(INDEX(A135:A144,MATCH(REPT("z",255),A135:A144))="N","P",CHAR(CODE(INDEX(A135:A144,MATCH(REPT("z",255),A135:A144)))+1))),)</f>
        <v>M</v>
      </c>
      <c r="B145" s="736" t="s">
        <v>719</v>
      </c>
      <c r="C145" s="737">
        <v>24</v>
      </c>
      <c r="D145" s="738" t="s">
        <v>25</v>
      </c>
      <c r="E145" s="960">
        <v>294.75</v>
      </c>
      <c r="F145" s="975">
        <v>0.78</v>
      </c>
      <c r="G145" s="975">
        <v>15.88</v>
      </c>
      <c r="H145" s="960">
        <v>0</v>
      </c>
      <c r="I145" s="961">
        <f>E145+F145+G145+H145</f>
        <v>311.41000000000003</v>
      </c>
      <c r="J145" s="962">
        <f>I145*C145</f>
        <v>7473.84</v>
      </c>
    </row>
    <row r="146" spans="1:11" s="725" customFormat="1" x14ac:dyDescent="0.2">
      <c r="A146" s="739"/>
      <c r="B146" s="736"/>
      <c r="C146" s="737"/>
      <c r="D146" s="738"/>
      <c r="E146" s="1012"/>
      <c r="F146" s="1012"/>
      <c r="G146" s="1012"/>
      <c r="H146" s="1012"/>
      <c r="I146" s="1013"/>
      <c r="J146" s="1014"/>
    </row>
    <row r="147" spans="1:11" s="725" customFormat="1" x14ac:dyDescent="0.2">
      <c r="A147" s="721" t="str">
        <f>IF(D147&gt;0,IF(INDEX(A135:A146,MATCH(REPT("z",255),A135:A146))="H","J",IF(INDEX(A135:A146,MATCH(REPT("z",255),A135:A146))="N","P",CHAR(CODE(INDEX(A135:A146,MATCH(REPT("z",255),A135:A146)))+1))),)</f>
        <v>N</v>
      </c>
      <c r="B147" s="736" t="s">
        <v>720</v>
      </c>
      <c r="C147" s="737">
        <v>24</v>
      </c>
      <c r="D147" s="738" t="s">
        <v>25</v>
      </c>
      <c r="E147" s="960">
        <v>485.41</v>
      </c>
      <c r="F147" s="975">
        <v>1.58</v>
      </c>
      <c r="G147" s="975">
        <v>26.75</v>
      </c>
      <c r="H147" s="960">
        <v>0</v>
      </c>
      <c r="I147" s="961">
        <f>E147+F147+G147+H147</f>
        <v>513.74</v>
      </c>
      <c r="J147" s="962">
        <f>I147*C147</f>
        <v>12329.76</v>
      </c>
    </row>
    <row r="148" spans="1:11" s="725" customFormat="1" x14ac:dyDescent="0.2">
      <c r="A148" s="739"/>
      <c r="B148" s="736"/>
      <c r="C148" s="737"/>
      <c r="D148" s="738"/>
      <c r="E148" s="1012"/>
      <c r="F148" s="1012"/>
      <c r="G148" s="1012"/>
      <c r="H148" s="1012"/>
      <c r="I148" s="1013"/>
      <c r="J148" s="1014"/>
    </row>
    <row r="149" spans="1:11" s="725" customFormat="1" x14ac:dyDescent="0.2">
      <c r="A149" s="721" t="str">
        <f>IF(D149&gt;0,IF(INDEX(A137:A148,MATCH(REPT("z",255),A137:A148))="H","J",IF(INDEX(A137:A148,MATCH(REPT("z",255),A137:A148))="N","P",CHAR(CODE(INDEX(A137:A148,MATCH(REPT("z",255),A137:A148)))+1))),)</f>
        <v>P</v>
      </c>
      <c r="B149" s="736" t="s">
        <v>721</v>
      </c>
      <c r="C149" s="737">
        <v>26</v>
      </c>
      <c r="D149" s="738" t="s">
        <v>25</v>
      </c>
      <c r="E149" s="960">
        <v>95.29</v>
      </c>
      <c r="F149" s="975">
        <v>1.1100000000000001</v>
      </c>
      <c r="G149" s="975">
        <v>11.7</v>
      </c>
      <c r="H149" s="960">
        <v>0</v>
      </c>
      <c r="I149" s="961">
        <f>E149+F149+G149+H149</f>
        <v>108.1</v>
      </c>
      <c r="J149" s="962">
        <f>I149*C149</f>
        <v>2810.6</v>
      </c>
    </row>
    <row r="150" spans="1:11" s="725" customFormat="1" ht="8.25" customHeight="1" x14ac:dyDescent="0.2">
      <c r="A150" s="721"/>
      <c r="B150" s="736"/>
      <c r="C150" s="738"/>
      <c r="D150" s="738"/>
      <c r="E150" s="1012"/>
      <c r="F150" s="1012"/>
      <c r="G150" s="1012"/>
      <c r="H150" s="1012"/>
      <c r="I150" s="1013"/>
      <c r="J150" s="1014"/>
    </row>
    <row r="151" spans="1:11" s="733" customFormat="1" ht="15.75" thickBot="1" x14ac:dyDescent="0.25">
      <c r="A151" s="729"/>
      <c r="B151" s="730" t="s">
        <v>31</v>
      </c>
      <c r="C151" s="748"/>
      <c r="D151" s="731"/>
      <c r="E151" s="999"/>
      <c r="F151" s="999"/>
      <c r="G151" s="999"/>
      <c r="H151" s="999"/>
      <c r="I151" s="1000"/>
      <c r="J151" s="1001">
        <f>SUM(J119:J149)</f>
        <v>352284.98</v>
      </c>
      <c r="K151" s="732"/>
    </row>
    <row r="152" spans="1:11" s="725" customFormat="1" ht="15" thickTop="1" x14ac:dyDescent="0.2">
      <c r="A152" s="739"/>
      <c r="B152" s="736"/>
      <c r="C152" s="737"/>
      <c r="D152" s="738"/>
      <c r="E152" s="1012"/>
      <c r="F152" s="1012"/>
      <c r="G152" s="1012"/>
      <c r="H152" s="1012"/>
      <c r="I152" s="1013"/>
      <c r="J152" s="1014"/>
    </row>
    <row r="153" spans="1:11" s="725" customFormat="1" ht="15" x14ac:dyDescent="0.2">
      <c r="A153" s="739"/>
      <c r="B153" s="745" t="s">
        <v>1138</v>
      </c>
      <c r="C153" s="737"/>
      <c r="D153" s="738"/>
      <c r="E153" s="1012"/>
      <c r="F153" s="1012"/>
      <c r="G153" s="1012"/>
      <c r="H153" s="1012"/>
      <c r="I153" s="1013"/>
      <c r="J153" s="1014"/>
    </row>
    <row r="154" spans="1:11" s="725" customFormat="1" x14ac:dyDescent="0.2">
      <c r="A154" s="739"/>
      <c r="B154" s="736"/>
      <c r="C154" s="737"/>
      <c r="D154" s="738"/>
      <c r="E154" s="1012"/>
      <c r="F154" s="1012"/>
      <c r="G154" s="1012"/>
      <c r="H154" s="1012"/>
      <c r="I154" s="1013"/>
      <c r="J154" s="1014"/>
    </row>
    <row r="155" spans="1:11" s="725" customFormat="1" ht="28.5" x14ac:dyDescent="0.2">
      <c r="A155" s="739"/>
      <c r="B155" s="746" t="s">
        <v>722</v>
      </c>
      <c r="C155" s="737"/>
      <c r="D155" s="738"/>
      <c r="E155" s="1012"/>
      <c r="F155" s="1012"/>
      <c r="G155" s="1012"/>
      <c r="H155" s="1012"/>
      <c r="I155" s="1013"/>
      <c r="J155" s="1014"/>
    </row>
    <row r="156" spans="1:11" s="725" customFormat="1" x14ac:dyDescent="0.2">
      <c r="A156" s="739"/>
      <c r="B156" s="736"/>
      <c r="C156" s="737"/>
      <c r="D156" s="738"/>
      <c r="E156" s="1012"/>
      <c r="F156" s="1012"/>
      <c r="G156" s="1012"/>
      <c r="H156" s="1012"/>
      <c r="I156" s="1013"/>
      <c r="J156" s="1014"/>
    </row>
    <row r="157" spans="1:11" s="725" customFormat="1" x14ac:dyDescent="0.2">
      <c r="A157" s="721" t="s">
        <v>11</v>
      </c>
      <c r="B157" s="736" t="s">
        <v>400</v>
      </c>
      <c r="C157" s="737">
        <v>4</v>
      </c>
      <c r="D157" s="738" t="s">
        <v>25</v>
      </c>
      <c r="E157" s="960">
        <v>6.14</v>
      </c>
      <c r="F157" s="975">
        <v>0</v>
      </c>
      <c r="G157" s="975">
        <v>3.76</v>
      </c>
      <c r="H157" s="960">
        <v>0</v>
      </c>
      <c r="I157" s="961">
        <f>E157+F157+G157+H157</f>
        <v>9.9</v>
      </c>
      <c r="J157" s="962">
        <f>I157*C157</f>
        <v>39.6</v>
      </c>
    </row>
    <row r="158" spans="1:11" s="725" customFormat="1" x14ac:dyDescent="0.2">
      <c r="A158" s="721"/>
      <c r="B158" s="736"/>
      <c r="C158" s="737"/>
      <c r="D158" s="738"/>
      <c r="E158" s="1012"/>
      <c r="F158" s="1012"/>
      <c r="G158" s="1012"/>
      <c r="H158" s="1012"/>
      <c r="I158" s="1013"/>
      <c r="J158" s="1014"/>
    </row>
    <row r="159" spans="1:11" s="725" customFormat="1" ht="30" x14ac:dyDescent="0.2">
      <c r="A159" s="721"/>
      <c r="B159" s="722" t="s">
        <v>723</v>
      </c>
      <c r="C159" s="749"/>
      <c r="D159" s="750"/>
      <c r="E159" s="1004"/>
      <c r="F159" s="1004"/>
      <c r="G159" s="1004"/>
      <c r="H159" s="1004"/>
      <c r="I159" s="1005"/>
      <c r="J159" s="1006"/>
    </row>
    <row r="160" spans="1:11" s="725" customFormat="1" x14ac:dyDescent="0.2">
      <c r="A160" s="721"/>
      <c r="B160" s="727"/>
      <c r="C160" s="749"/>
      <c r="D160" s="750"/>
      <c r="E160" s="1004"/>
      <c r="F160" s="1004"/>
      <c r="G160" s="1004"/>
      <c r="H160" s="1004"/>
      <c r="I160" s="1005"/>
      <c r="J160" s="1006"/>
    </row>
    <row r="161" spans="1:10" s="725" customFormat="1" ht="57" x14ac:dyDescent="0.2">
      <c r="A161" s="721"/>
      <c r="B161" s="726" t="s">
        <v>724</v>
      </c>
      <c r="C161" s="749"/>
      <c r="D161" s="750"/>
      <c r="E161" s="1004"/>
      <c r="F161" s="1004"/>
      <c r="G161" s="1004"/>
      <c r="H161" s="1004"/>
      <c r="I161" s="1005"/>
      <c r="J161" s="1006"/>
    </row>
    <row r="162" spans="1:10" s="725" customFormat="1" x14ac:dyDescent="0.2">
      <c r="A162" s="721"/>
      <c r="B162" s="727"/>
      <c r="C162" s="749"/>
      <c r="D162" s="750"/>
      <c r="E162" s="1004"/>
      <c r="F162" s="1004"/>
      <c r="G162" s="1004"/>
      <c r="H162" s="1004"/>
      <c r="I162" s="1005"/>
      <c r="J162" s="1006"/>
    </row>
    <row r="163" spans="1:10" s="725" customFormat="1" ht="42.75" x14ac:dyDescent="0.2">
      <c r="A163" s="721"/>
      <c r="B163" s="726" t="s">
        <v>725</v>
      </c>
      <c r="C163" s="749"/>
      <c r="D163" s="750"/>
      <c r="E163" s="1004"/>
      <c r="F163" s="1004"/>
      <c r="G163" s="1004"/>
      <c r="H163" s="1004"/>
      <c r="I163" s="1005"/>
      <c r="J163" s="1006"/>
    </row>
    <row r="164" spans="1:10" s="725" customFormat="1" x14ac:dyDescent="0.2">
      <c r="A164" s="721"/>
      <c r="B164" s="727"/>
      <c r="C164" s="749"/>
      <c r="D164" s="750"/>
      <c r="E164" s="1004"/>
      <c r="F164" s="1004"/>
      <c r="G164" s="1004"/>
      <c r="H164" s="1004"/>
      <c r="I164" s="1005"/>
      <c r="J164" s="1006"/>
    </row>
    <row r="165" spans="1:10" s="725" customFormat="1" x14ac:dyDescent="0.2">
      <c r="A165" s="721" t="s">
        <v>12</v>
      </c>
      <c r="B165" s="727" t="s">
        <v>726</v>
      </c>
      <c r="C165" s="749">
        <v>1</v>
      </c>
      <c r="D165" s="738" t="s">
        <v>46</v>
      </c>
      <c r="E165" s="960">
        <v>77163.820000000007</v>
      </c>
      <c r="F165" s="975">
        <v>23.52</v>
      </c>
      <c r="G165" s="975">
        <v>4790.1099999999997</v>
      </c>
      <c r="H165" s="960">
        <v>0</v>
      </c>
      <c r="I165" s="961">
        <f>E165+F165+G165+H165</f>
        <v>81977.45</v>
      </c>
      <c r="J165" s="962">
        <f>I165*C165</f>
        <v>81977.45</v>
      </c>
    </row>
    <row r="166" spans="1:10" s="725" customFormat="1" x14ac:dyDescent="0.2">
      <c r="A166" s="721"/>
      <c r="B166" s="727"/>
      <c r="C166" s="749"/>
      <c r="D166" s="750"/>
      <c r="E166" s="1004"/>
      <c r="F166" s="1004"/>
      <c r="G166" s="1004"/>
      <c r="H166" s="1004"/>
      <c r="I166" s="1005"/>
      <c r="J166" s="1006"/>
    </row>
    <row r="167" spans="1:10" s="725" customFormat="1" x14ac:dyDescent="0.2">
      <c r="A167" s="721" t="str">
        <f>IF(D167&gt;0,IF(INDEX(A144:A166,MATCH(REPT("z",255),A144:A166))="H","J",IF(INDEX(A144:A166,MATCH(REPT("z",255),A144:A166))="N","P",CHAR(CODE(INDEX(A144:A166,MATCH(REPT("z",255),A144:A166)))+1))),)</f>
        <v>C</v>
      </c>
      <c r="B167" s="727" t="s">
        <v>727</v>
      </c>
      <c r="C167" s="749">
        <v>1</v>
      </c>
      <c r="D167" s="738" t="s">
        <v>46</v>
      </c>
      <c r="E167" s="960">
        <v>77163.820000000007</v>
      </c>
      <c r="F167" s="975">
        <v>23.52</v>
      </c>
      <c r="G167" s="975">
        <v>4790.1099999999997</v>
      </c>
      <c r="H167" s="960">
        <v>0</v>
      </c>
      <c r="I167" s="961">
        <f>E167+F167+G167+H167</f>
        <v>81977.45</v>
      </c>
      <c r="J167" s="962">
        <f>I167*C167</f>
        <v>81977.45</v>
      </c>
    </row>
    <row r="168" spans="1:10" s="725" customFormat="1" x14ac:dyDescent="0.2">
      <c r="A168" s="721"/>
      <c r="B168" s="727"/>
      <c r="C168" s="749"/>
      <c r="D168" s="750"/>
      <c r="E168" s="1004"/>
      <c r="F168" s="1004"/>
      <c r="G168" s="1004"/>
      <c r="H168" s="1004"/>
      <c r="I168" s="1005"/>
      <c r="J168" s="1006"/>
    </row>
    <row r="169" spans="1:10" s="725" customFormat="1" ht="28.5" x14ac:dyDescent="0.2">
      <c r="A169" s="721"/>
      <c r="B169" s="726" t="s">
        <v>728</v>
      </c>
      <c r="C169" s="749"/>
      <c r="D169" s="750"/>
      <c r="E169" s="1004"/>
      <c r="F169" s="1004"/>
      <c r="G169" s="1004"/>
      <c r="H169" s="1004"/>
      <c r="I169" s="1005"/>
      <c r="J169" s="1006"/>
    </row>
    <row r="170" spans="1:10" s="725" customFormat="1" x14ac:dyDescent="0.2">
      <c r="A170" s="721"/>
      <c r="B170" s="727"/>
      <c r="C170" s="749"/>
      <c r="D170" s="750"/>
      <c r="E170" s="1004"/>
      <c r="F170" s="1004"/>
      <c r="G170" s="1004"/>
      <c r="H170" s="1004"/>
      <c r="I170" s="1005"/>
      <c r="J170" s="1006"/>
    </row>
    <row r="171" spans="1:10" s="725" customFormat="1" x14ac:dyDescent="0.2">
      <c r="A171" s="721" t="str">
        <f>IF(D171&gt;0,IF(INDEX(A159:A170,MATCH(REPT("z",255),A159:A170))="H","J",IF(INDEX(A159:A170,MATCH(REPT("z",255),A159:A170))="N","P",CHAR(CODE(INDEX(A159:A170,MATCH(REPT("z",255),A159:A170)))+1))),)</f>
        <v>D</v>
      </c>
      <c r="B171" s="727" t="s">
        <v>729</v>
      </c>
      <c r="C171" s="749">
        <v>2</v>
      </c>
      <c r="D171" s="738" t="s">
        <v>46</v>
      </c>
      <c r="E171" s="960">
        <v>0</v>
      </c>
      <c r="F171" s="975">
        <v>0</v>
      </c>
      <c r="G171" s="975">
        <v>0</v>
      </c>
      <c r="H171" s="960">
        <v>0</v>
      </c>
      <c r="I171" s="961">
        <f>E171+F171+G171+H171</f>
        <v>0</v>
      </c>
      <c r="J171" s="962" t="s">
        <v>1505</v>
      </c>
    </row>
    <row r="172" spans="1:10" s="725" customFormat="1" x14ac:dyDescent="0.2">
      <c r="A172" s="721"/>
      <c r="B172" s="727"/>
      <c r="C172" s="749"/>
      <c r="D172" s="750"/>
      <c r="E172" s="1004"/>
      <c r="F172" s="1004"/>
      <c r="G172" s="1004"/>
      <c r="H172" s="1004"/>
      <c r="I172" s="1005"/>
      <c r="J172" s="1006"/>
    </row>
    <row r="173" spans="1:10" s="725" customFormat="1" x14ac:dyDescent="0.2">
      <c r="A173" s="721" t="str">
        <f>IF(D173&gt;0,IF(INDEX(A161:A172,MATCH(REPT("z",255),A161:A172))="H","J",IF(INDEX(A161:A172,MATCH(REPT("z",255),A161:A172))="N","P",CHAR(CODE(INDEX(A161:A172,MATCH(REPT("z",255),A161:A172)))+1))),)</f>
        <v>E</v>
      </c>
      <c r="B173" s="727" t="s">
        <v>730</v>
      </c>
      <c r="C173" s="749">
        <v>2</v>
      </c>
      <c r="D173" s="738" t="s">
        <v>46</v>
      </c>
      <c r="E173" s="960">
        <v>0</v>
      </c>
      <c r="F173" s="975">
        <v>0</v>
      </c>
      <c r="G173" s="975">
        <v>0</v>
      </c>
      <c r="H173" s="960">
        <v>0</v>
      </c>
      <c r="I173" s="961">
        <f>E173+F173+G173+H173</f>
        <v>0</v>
      </c>
      <c r="J173" s="962" t="s">
        <v>1505</v>
      </c>
    </row>
    <row r="174" spans="1:10" s="725" customFormat="1" x14ac:dyDescent="0.2">
      <c r="A174" s="721"/>
      <c r="B174" s="727"/>
      <c r="C174" s="749"/>
      <c r="D174" s="750"/>
      <c r="E174" s="1004"/>
      <c r="F174" s="1004"/>
      <c r="G174" s="1004"/>
      <c r="H174" s="1004"/>
      <c r="I174" s="1005"/>
      <c r="J174" s="1006"/>
    </row>
    <row r="175" spans="1:10" s="725" customFormat="1" x14ac:dyDescent="0.2">
      <c r="A175" s="721" t="str">
        <f>IF(D175&gt;0,IF(INDEX(A163:A174,MATCH(REPT("z",255),A163:A174))="H","J",IF(INDEX(A163:A174,MATCH(REPT("z",255),A163:A174))="N","P",CHAR(CODE(INDEX(A163:A174,MATCH(REPT("z",255),A163:A174)))+1))),)</f>
        <v>F</v>
      </c>
      <c r="B175" s="727" t="s">
        <v>731</v>
      </c>
      <c r="C175" s="749">
        <v>2</v>
      </c>
      <c r="D175" s="738" t="s">
        <v>46</v>
      </c>
      <c r="E175" s="960">
        <v>0</v>
      </c>
      <c r="F175" s="975">
        <v>0</v>
      </c>
      <c r="G175" s="975">
        <v>0</v>
      </c>
      <c r="H175" s="960">
        <v>0</v>
      </c>
      <c r="I175" s="961">
        <f>E175+F175+G175+H175</f>
        <v>0</v>
      </c>
      <c r="J175" s="962" t="s">
        <v>1505</v>
      </c>
    </row>
    <row r="176" spans="1:10" s="725" customFormat="1" x14ac:dyDescent="0.2">
      <c r="A176" s="721"/>
      <c r="B176" s="727"/>
      <c r="C176" s="749"/>
      <c r="D176" s="750"/>
      <c r="E176" s="1004"/>
      <c r="F176" s="1004"/>
      <c r="G176" s="1004"/>
      <c r="H176" s="1004"/>
      <c r="I176" s="1005"/>
      <c r="J176" s="1006"/>
    </row>
    <row r="177" spans="1:11" s="725" customFormat="1" ht="28.5" x14ac:dyDescent="0.2">
      <c r="A177" s="721"/>
      <c r="B177" s="727" t="s">
        <v>732</v>
      </c>
      <c r="C177" s="749"/>
      <c r="D177" s="750"/>
      <c r="E177" s="1004"/>
      <c r="F177" s="1004"/>
      <c r="G177" s="1004"/>
      <c r="H177" s="1004"/>
      <c r="I177" s="1005"/>
      <c r="J177" s="1006"/>
    </row>
    <row r="178" spans="1:11" s="725" customFormat="1" x14ac:dyDescent="0.2">
      <c r="A178" s="721"/>
      <c r="B178" s="727"/>
      <c r="C178" s="749"/>
      <c r="D178" s="750"/>
      <c r="E178" s="1004"/>
      <c r="F178" s="1004"/>
      <c r="G178" s="1004"/>
      <c r="H178" s="1004"/>
      <c r="I178" s="1005"/>
      <c r="J178" s="1006"/>
    </row>
    <row r="179" spans="1:11" s="725" customFormat="1" x14ac:dyDescent="0.2">
      <c r="A179" s="721"/>
      <c r="B179" s="727"/>
      <c r="C179" s="749"/>
      <c r="D179" s="750"/>
      <c r="E179" s="1004"/>
      <c r="F179" s="1004"/>
      <c r="G179" s="1004"/>
      <c r="H179" s="1004"/>
      <c r="I179" s="1005"/>
      <c r="J179" s="1006"/>
    </row>
    <row r="180" spans="1:11" s="725" customFormat="1" x14ac:dyDescent="0.2">
      <c r="A180" s="721"/>
      <c r="B180" s="727"/>
      <c r="C180" s="749"/>
      <c r="D180" s="750"/>
      <c r="E180" s="1004"/>
      <c r="F180" s="1004"/>
      <c r="G180" s="1004"/>
      <c r="H180" s="1004"/>
      <c r="I180" s="1005"/>
      <c r="J180" s="1006"/>
    </row>
    <row r="181" spans="1:11" s="725" customFormat="1" x14ac:dyDescent="0.2">
      <c r="A181" s="739"/>
      <c r="B181" s="736"/>
      <c r="C181" s="737"/>
      <c r="D181" s="738"/>
      <c r="E181" s="1012"/>
      <c r="F181" s="1012"/>
      <c r="G181" s="1012"/>
      <c r="H181" s="1012"/>
      <c r="I181" s="1013"/>
      <c r="J181" s="1014"/>
    </row>
    <row r="182" spans="1:11" s="733" customFormat="1" ht="15.75" thickBot="1" x14ac:dyDescent="0.25">
      <c r="A182" s="729"/>
      <c r="B182" s="730" t="s">
        <v>31</v>
      </c>
      <c r="C182" s="748"/>
      <c r="D182" s="731"/>
      <c r="E182" s="999"/>
      <c r="F182" s="999"/>
      <c r="G182" s="999"/>
      <c r="H182" s="999"/>
      <c r="I182" s="1000"/>
      <c r="J182" s="1008">
        <f>SUM(J155:J177)</f>
        <v>163994.5</v>
      </c>
      <c r="K182" s="732"/>
    </row>
    <row r="183" spans="1:11" s="725" customFormat="1" ht="15" thickTop="1" x14ac:dyDescent="0.2">
      <c r="A183" s="739"/>
      <c r="B183" s="736"/>
      <c r="C183" s="737"/>
      <c r="D183" s="738"/>
      <c r="E183" s="1012"/>
      <c r="F183" s="1012"/>
      <c r="G183" s="1012"/>
      <c r="H183" s="1012"/>
      <c r="I183" s="1013"/>
      <c r="J183" s="1014"/>
    </row>
    <row r="184" spans="1:11" s="725" customFormat="1" ht="15" x14ac:dyDescent="0.2">
      <c r="A184" s="739"/>
      <c r="B184" s="722" t="s">
        <v>733</v>
      </c>
      <c r="C184" s="737"/>
      <c r="D184" s="738"/>
      <c r="E184" s="1012"/>
      <c r="F184" s="1012"/>
      <c r="G184" s="1012"/>
      <c r="H184" s="1012"/>
      <c r="I184" s="1013"/>
      <c r="J184" s="1014"/>
    </row>
    <row r="185" spans="1:11" s="725" customFormat="1" ht="15" x14ac:dyDescent="0.2">
      <c r="A185" s="739"/>
      <c r="B185" s="722"/>
      <c r="C185" s="737"/>
      <c r="D185" s="738"/>
      <c r="E185" s="1012"/>
      <c r="F185" s="1012"/>
      <c r="G185" s="1012"/>
      <c r="H185" s="1012"/>
      <c r="I185" s="1013"/>
      <c r="J185" s="1014"/>
    </row>
    <row r="186" spans="1:11" s="725" customFormat="1" ht="42.75" x14ac:dyDescent="0.2">
      <c r="A186" s="739"/>
      <c r="B186" s="746" t="s">
        <v>734</v>
      </c>
      <c r="C186" s="737"/>
      <c r="D186" s="738"/>
      <c r="E186" s="1012"/>
      <c r="F186" s="1012"/>
      <c r="G186" s="1012"/>
      <c r="H186" s="1012"/>
      <c r="I186" s="1013"/>
      <c r="J186" s="1014"/>
    </row>
    <row r="187" spans="1:11" s="725" customFormat="1" x14ac:dyDescent="0.2">
      <c r="A187" s="721"/>
      <c r="B187" s="727"/>
      <c r="C187" s="723"/>
      <c r="D187" s="724"/>
      <c r="E187" s="1004"/>
      <c r="F187" s="1004"/>
      <c r="G187" s="1004"/>
      <c r="H187" s="1004"/>
      <c r="I187" s="1005"/>
      <c r="J187" s="1006"/>
    </row>
    <row r="188" spans="1:11" s="725" customFormat="1" x14ac:dyDescent="0.2">
      <c r="A188" s="721" t="s">
        <v>11</v>
      </c>
      <c r="B188" s="727" t="s">
        <v>735</v>
      </c>
      <c r="C188" s="723">
        <v>61</v>
      </c>
      <c r="D188" s="738" t="s">
        <v>46</v>
      </c>
      <c r="E188" s="960">
        <v>252.66</v>
      </c>
      <c r="F188" s="975">
        <v>5.12</v>
      </c>
      <c r="G188" s="975">
        <v>53.23</v>
      </c>
      <c r="H188" s="960">
        <v>0</v>
      </c>
      <c r="I188" s="961">
        <f>E188+F188+G188+H188</f>
        <v>311.01</v>
      </c>
      <c r="J188" s="962">
        <f>I188*C188</f>
        <v>18971.61</v>
      </c>
    </row>
    <row r="189" spans="1:11" s="725" customFormat="1" x14ac:dyDescent="0.2">
      <c r="A189" s="721"/>
      <c r="B189" s="727"/>
      <c r="C189" s="723"/>
      <c r="D189" s="750"/>
      <c r="E189" s="1004"/>
      <c r="F189" s="1004"/>
      <c r="G189" s="1004"/>
      <c r="H189" s="1004"/>
      <c r="I189" s="1005"/>
      <c r="J189" s="1006"/>
    </row>
    <row r="190" spans="1:11" s="725" customFormat="1" x14ac:dyDescent="0.2">
      <c r="A190" s="721" t="str">
        <f>IF(D190&gt;0,IF(INDEX(A181:A189,MATCH(REPT("z",255),A181:A189))="H","J",IF(INDEX(A181:A189,MATCH(REPT("z",255),A181:A189))="N","P",CHAR(CODE(INDEX(A181:A189,MATCH(REPT("z",255),A181:A189)))+1))),)</f>
        <v>B</v>
      </c>
      <c r="B190" s="727" t="s">
        <v>736</v>
      </c>
      <c r="C190" s="723">
        <v>10</v>
      </c>
      <c r="D190" s="738" t="s">
        <v>46</v>
      </c>
      <c r="E190" s="960">
        <v>325.14999999999998</v>
      </c>
      <c r="F190" s="975">
        <v>5.12</v>
      </c>
      <c r="G190" s="975">
        <v>53.23</v>
      </c>
      <c r="H190" s="960">
        <v>0</v>
      </c>
      <c r="I190" s="961">
        <f>E190+F190+G190+H190</f>
        <v>383.5</v>
      </c>
      <c r="J190" s="962">
        <f>I190*C190</f>
        <v>3835</v>
      </c>
    </row>
    <row r="191" spans="1:11" s="725" customFormat="1" ht="15" x14ac:dyDescent="0.2">
      <c r="A191" s="739"/>
      <c r="B191" s="722"/>
      <c r="C191" s="737"/>
      <c r="D191" s="750"/>
      <c r="E191" s="1012"/>
      <c r="F191" s="1012"/>
      <c r="G191" s="1012"/>
      <c r="H191" s="1012"/>
      <c r="I191" s="1013"/>
      <c r="J191" s="1014"/>
    </row>
    <row r="192" spans="1:11" s="725" customFormat="1" ht="28.5" x14ac:dyDescent="0.2">
      <c r="A192" s="739"/>
      <c r="B192" s="726" t="s">
        <v>728</v>
      </c>
      <c r="C192" s="737"/>
      <c r="D192" s="738"/>
      <c r="E192" s="1012"/>
      <c r="F192" s="1012"/>
      <c r="G192" s="1012"/>
      <c r="H192" s="1012"/>
      <c r="I192" s="1013"/>
      <c r="J192" s="1014"/>
    </row>
    <row r="193" spans="1:10" s="725" customFormat="1" x14ac:dyDescent="0.2">
      <c r="A193" s="739"/>
      <c r="B193" s="736"/>
      <c r="C193" s="737"/>
      <c r="D193" s="738"/>
      <c r="E193" s="1012"/>
      <c r="F193" s="1012"/>
      <c r="G193" s="1012"/>
      <c r="H193" s="1012"/>
      <c r="I193" s="1013"/>
      <c r="J193" s="1014"/>
    </row>
    <row r="194" spans="1:10" s="725" customFormat="1" x14ac:dyDescent="0.2">
      <c r="A194" s="721" t="str">
        <f>IF(D194&gt;0,IF(INDEX(A184:A193,MATCH(REPT("z",255),A184:A193))="H","J",IF(INDEX(A184:A193,MATCH(REPT("z",255),A184:A193))="N","P",CHAR(CODE(INDEX(A184:A193,MATCH(REPT("z",255),A184:A193)))+1))),)</f>
        <v>C</v>
      </c>
      <c r="B194" s="727" t="s">
        <v>737</v>
      </c>
      <c r="C194" s="723">
        <v>61</v>
      </c>
      <c r="D194" s="738" t="s">
        <v>46</v>
      </c>
      <c r="E194" s="960">
        <v>0</v>
      </c>
      <c r="F194" s="975">
        <v>0</v>
      </c>
      <c r="G194" s="975">
        <v>0</v>
      </c>
      <c r="H194" s="960">
        <v>0</v>
      </c>
      <c r="I194" s="961">
        <f>E194+F194+G194+H194</f>
        <v>0</v>
      </c>
      <c r="J194" s="962" t="s">
        <v>1505</v>
      </c>
    </row>
    <row r="195" spans="1:10" s="725" customFormat="1" x14ac:dyDescent="0.2">
      <c r="A195" s="721"/>
      <c r="B195" s="727"/>
      <c r="C195" s="723"/>
      <c r="D195" s="750"/>
      <c r="E195" s="1004"/>
      <c r="F195" s="1004"/>
      <c r="G195" s="1004"/>
      <c r="H195" s="1004"/>
      <c r="I195" s="1005"/>
      <c r="J195" s="1006"/>
    </row>
    <row r="196" spans="1:10" s="725" customFormat="1" x14ac:dyDescent="0.2">
      <c r="A196" s="721" t="str">
        <f>IF(D196&gt;0,IF(INDEX(A186:A195,MATCH(REPT("z",255),A186:A195))="H","J",IF(INDEX(A186:A195,MATCH(REPT("z",255),A186:A195))="N","P",CHAR(CODE(INDEX(A186:A195,MATCH(REPT("z",255),A186:A195)))+1))),)</f>
        <v>D</v>
      </c>
      <c r="B196" s="727" t="s">
        <v>738</v>
      </c>
      <c r="C196" s="723">
        <v>10</v>
      </c>
      <c r="D196" s="738" t="s">
        <v>46</v>
      </c>
      <c r="E196" s="960">
        <v>0</v>
      </c>
      <c r="F196" s="975">
        <v>0</v>
      </c>
      <c r="G196" s="975">
        <v>0</v>
      </c>
      <c r="H196" s="960">
        <v>0</v>
      </c>
      <c r="I196" s="961">
        <f>E196+F196+G196+H196</f>
        <v>0</v>
      </c>
      <c r="J196" s="962" t="s">
        <v>1505</v>
      </c>
    </row>
    <row r="197" spans="1:10" s="725" customFormat="1" x14ac:dyDescent="0.2">
      <c r="A197" s="739"/>
      <c r="B197" s="751"/>
      <c r="C197" s="737"/>
      <c r="D197" s="750"/>
      <c r="E197" s="1012"/>
      <c r="F197" s="1012"/>
      <c r="G197" s="1012"/>
      <c r="H197" s="1012"/>
      <c r="I197" s="1013"/>
      <c r="J197" s="1014"/>
    </row>
    <row r="198" spans="1:10" s="725" customFormat="1" ht="15" x14ac:dyDescent="0.2">
      <c r="A198" s="721"/>
      <c r="B198" s="722" t="s">
        <v>739</v>
      </c>
      <c r="C198" s="723"/>
      <c r="D198" s="738"/>
      <c r="E198" s="1004"/>
      <c r="F198" s="1004"/>
      <c r="G198" s="1004"/>
      <c r="H198" s="1004"/>
      <c r="I198" s="1005"/>
      <c r="J198" s="1006"/>
    </row>
    <row r="199" spans="1:10" s="725" customFormat="1" ht="15" x14ac:dyDescent="0.2">
      <c r="A199" s="721"/>
      <c r="B199" s="722"/>
      <c r="C199" s="723"/>
      <c r="D199" s="724"/>
      <c r="E199" s="1004"/>
      <c r="F199" s="1004"/>
      <c r="G199" s="1004"/>
      <c r="H199" s="1004"/>
      <c r="I199" s="1005"/>
      <c r="J199" s="1006"/>
    </row>
    <row r="200" spans="1:10" s="725" customFormat="1" ht="28.5" x14ac:dyDescent="0.2">
      <c r="A200" s="721"/>
      <c r="B200" s="746" t="s">
        <v>740</v>
      </c>
      <c r="C200" s="723"/>
      <c r="D200" s="724"/>
      <c r="E200" s="1004"/>
      <c r="F200" s="1004"/>
      <c r="G200" s="1004"/>
      <c r="H200" s="1004"/>
      <c r="I200" s="1005"/>
      <c r="J200" s="1006"/>
    </row>
    <row r="201" spans="1:10" s="725" customFormat="1" x14ac:dyDescent="0.2">
      <c r="A201" s="721"/>
      <c r="B201" s="727"/>
      <c r="C201" s="723"/>
      <c r="D201" s="724"/>
      <c r="E201" s="1004"/>
      <c r="F201" s="1004"/>
      <c r="G201" s="1004"/>
      <c r="H201" s="1004"/>
      <c r="I201" s="1005"/>
      <c r="J201" s="1006"/>
    </row>
    <row r="202" spans="1:10" s="725" customFormat="1" ht="28.5" x14ac:dyDescent="0.2">
      <c r="A202" s="721" t="str">
        <f>IF(D202&gt;0,IF(INDEX(A190:A201,MATCH(REPT("z",255),A190:A201))="H","J",IF(INDEX(A190:A201,MATCH(REPT("z",255),A190:A201))="N","P",CHAR(CODE(INDEX(A190:A201,MATCH(REPT("z",255),A190:A201)))+1))),)</f>
        <v>E</v>
      </c>
      <c r="B202" s="727" t="s">
        <v>1275</v>
      </c>
      <c r="C202" s="752">
        <v>2</v>
      </c>
      <c r="D202" s="742" t="s">
        <v>46</v>
      </c>
      <c r="E202" s="960">
        <v>189606.82</v>
      </c>
      <c r="F202" s="975">
        <v>241.43</v>
      </c>
      <c r="G202" s="975">
        <v>993.08</v>
      </c>
      <c r="H202" s="960">
        <v>0</v>
      </c>
      <c r="I202" s="961">
        <f>E202+F202+G202+H202</f>
        <v>190841.33</v>
      </c>
      <c r="J202" s="962">
        <f>I202*C202</f>
        <v>381682.66</v>
      </c>
    </row>
    <row r="203" spans="1:10" s="725" customFormat="1" x14ac:dyDescent="0.2">
      <c r="A203" s="739"/>
      <c r="B203" s="751"/>
      <c r="C203" s="737"/>
      <c r="D203" s="738"/>
      <c r="E203" s="1012"/>
      <c r="F203" s="1012"/>
      <c r="G203" s="1012"/>
      <c r="H203" s="1012"/>
      <c r="I203" s="1013"/>
      <c r="J203" s="1014"/>
    </row>
    <row r="204" spans="1:10" s="725" customFormat="1" ht="15" x14ac:dyDescent="0.2">
      <c r="A204" s="721"/>
      <c r="B204" s="722" t="s">
        <v>741</v>
      </c>
      <c r="C204" s="723"/>
      <c r="D204" s="724"/>
      <c r="E204" s="1004"/>
      <c r="F204" s="1004"/>
      <c r="G204" s="1004"/>
      <c r="H204" s="1004"/>
      <c r="I204" s="1005"/>
      <c r="J204" s="1006"/>
    </row>
    <row r="205" spans="1:10" s="725" customFormat="1" x14ac:dyDescent="0.2">
      <c r="A205" s="721"/>
      <c r="B205" s="727"/>
      <c r="C205" s="723"/>
      <c r="D205" s="724"/>
      <c r="E205" s="1004"/>
      <c r="F205" s="1004"/>
      <c r="G205" s="1004"/>
      <c r="H205" s="1004"/>
      <c r="I205" s="1005"/>
      <c r="J205" s="1006"/>
    </row>
    <row r="206" spans="1:10" s="725" customFormat="1" ht="28.5" x14ac:dyDescent="0.2">
      <c r="A206" s="721"/>
      <c r="B206" s="746" t="s">
        <v>742</v>
      </c>
      <c r="C206" s="723"/>
      <c r="D206" s="724"/>
      <c r="E206" s="1004"/>
      <c r="F206" s="1004"/>
      <c r="G206" s="1004"/>
      <c r="H206" s="1004"/>
      <c r="I206" s="1005"/>
      <c r="J206" s="1006"/>
    </row>
    <row r="207" spans="1:10" s="725" customFormat="1" x14ac:dyDescent="0.2">
      <c r="A207" s="721"/>
      <c r="B207" s="727"/>
      <c r="C207" s="723"/>
      <c r="D207" s="724"/>
      <c r="E207" s="1004"/>
      <c r="F207" s="1004"/>
      <c r="G207" s="1004"/>
      <c r="H207" s="1004"/>
      <c r="I207" s="1005"/>
      <c r="J207" s="1006"/>
    </row>
    <row r="208" spans="1:10" s="725" customFormat="1" x14ac:dyDescent="0.2">
      <c r="A208" s="721" t="str">
        <f>IF(D208&gt;0,IF(INDEX(A198:A207,MATCH(REPT("z",255),A198:A207))="H","J",IF(INDEX(A198:A207,MATCH(REPT("z",255),A198:A207))="N","P",CHAR(CODE(INDEX(A198:A207,MATCH(REPT("z",255),A198:A207)))+1))),)</f>
        <v>F</v>
      </c>
      <c r="B208" s="727" t="s">
        <v>743</v>
      </c>
      <c r="C208" s="723">
        <v>1</v>
      </c>
      <c r="D208" s="738" t="s">
        <v>46</v>
      </c>
      <c r="E208" s="960">
        <v>85807.23</v>
      </c>
      <c r="F208" s="975">
        <v>724.28</v>
      </c>
      <c r="G208" s="975">
        <v>9590.15</v>
      </c>
      <c r="H208" s="960">
        <v>0</v>
      </c>
      <c r="I208" s="961">
        <f>E208+F208+G208+H208</f>
        <v>96121.66</v>
      </c>
      <c r="J208" s="962">
        <f>I208*C208</f>
        <v>96121.66</v>
      </c>
    </row>
    <row r="209" spans="1:11" s="725" customFormat="1" x14ac:dyDescent="0.2">
      <c r="A209" s="721"/>
      <c r="B209" s="727"/>
      <c r="C209" s="723"/>
      <c r="D209" s="724"/>
      <c r="E209" s="1004"/>
      <c r="F209" s="1004"/>
      <c r="G209" s="1004"/>
      <c r="H209" s="1004"/>
      <c r="I209" s="1005"/>
      <c r="J209" s="1006"/>
    </row>
    <row r="210" spans="1:11" s="725" customFormat="1" x14ac:dyDescent="0.2">
      <c r="A210" s="721" t="str">
        <f>IF(D210&gt;0,IF(INDEX(A200:A209,MATCH(REPT("z",255),A200:A209))="H","J",IF(INDEX(A200:A209,MATCH(REPT("z",255),A200:A209))="N","P",CHAR(CODE(INDEX(A200:A209,MATCH(REPT("z",255),A200:A209)))+1))),)</f>
        <v>G</v>
      </c>
      <c r="B210" s="727" t="s">
        <v>744</v>
      </c>
      <c r="C210" s="723">
        <v>1</v>
      </c>
      <c r="D210" s="738" t="s">
        <v>46</v>
      </c>
      <c r="E210" s="960">
        <v>85807.23</v>
      </c>
      <c r="F210" s="975">
        <v>724.28</v>
      </c>
      <c r="G210" s="975">
        <v>9590.15</v>
      </c>
      <c r="H210" s="960">
        <v>0</v>
      </c>
      <c r="I210" s="961">
        <f>E210+F210+G210+H210</f>
        <v>96121.66</v>
      </c>
      <c r="J210" s="962">
        <f>I210*C210</f>
        <v>96121.66</v>
      </c>
    </row>
    <row r="211" spans="1:11" s="725" customFormat="1" x14ac:dyDescent="0.2">
      <c r="A211" s="721"/>
      <c r="B211" s="727"/>
      <c r="C211" s="723"/>
      <c r="D211" s="724"/>
      <c r="E211" s="1004"/>
      <c r="F211" s="1004"/>
      <c r="G211" s="1004"/>
      <c r="H211" s="1004"/>
      <c r="I211" s="1005"/>
      <c r="J211" s="1006"/>
    </row>
    <row r="212" spans="1:11" s="725" customFormat="1" x14ac:dyDescent="0.2">
      <c r="A212" s="721"/>
      <c r="B212" s="727"/>
      <c r="C212" s="723"/>
      <c r="D212" s="724"/>
      <c r="E212" s="1004"/>
      <c r="F212" s="1004"/>
      <c r="G212" s="1004"/>
      <c r="H212" s="1004"/>
      <c r="I212" s="1005"/>
      <c r="J212" s="1006"/>
    </row>
    <row r="213" spans="1:11" s="725" customFormat="1" x14ac:dyDescent="0.2">
      <c r="A213" s="721"/>
      <c r="B213" s="727"/>
      <c r="C213" s="723"/>
      <c r="D213" s="724"/>
      <c r="E213" s="1004"/>
      <c r="F213" s="1004"/>
      <c r="G213" s="1004"/>
      <c r="H213" s="1004"/>
      <c r="I213" s="1005"/>
      <c r="J213" s="1006"/>
    </row>
    <row r="214" spans="1:11" s="725" customFormat="1" x14ac:dyDescent="0.2">
      <c r="A214" s="721"/>
      <c r="B214" s="727"/>
      <c r="C214" s="723"/>
      <c r="D214" s="724"/>
      <c r="E214" s="1004"/>
      <c r="F214" s="1004"/>
      <c r="G214" s="1004"/>
      <c r="H214" s="1004"/>
      <c r="I214" s="1005"/>
      <c r="J214" s="1006"/>
    </row>
    <row r="215" spans="1:11" s="725" customFormat="1" x14ac:dyDescent="0.2">
      <c r="A215" s="721"/>
      <c r="B215" s="727"/>
      <c r="C215" s="723"/>
      <c r="D215" s="724"/>
      <c r="E215" s="1004"/>
      <c r="F215" s="1004"/>
      <c r="G215" s="1004"/>
      <c r="H215" s="1004"/>
      <c r="I215" s="1005"/>
      <c r="J215" s="1006"/>
    </row>
    <row r="216" spans="1:11" s="733" customFormat="1" ht="15.75" thickBot="1" x14ac:dyDescent="0.25">
      <c r="A216" s="729"/>
      <c r="B216" s="730" t="s">
        <v>31</v>
      </c>
      <c r="C216" s="748"/>
      <c r="D216" s="731"/>
      <c r="E216" s="999"/>
      <c r="F216" s="999"/>
      <c r="G216" s="999"/>
      <c r="H216" s="999"/>
      <c r="I216" s="1000"/>
      <c r="J216" s="1008">
        <f>SUM(J186:J214)</f>
        <v>596732.59</v>
      </c>
      <c r="K216" s="732"/>
    </row>
    <row r="217" spans="1:11" s="725" customFormat="1" ht="15" thickTop="1" x14ac:dyDescent="0.2">
      <c r="A217" s="721"/>
      <c r="B217" s="727"/>
      <c r="C217" s="723"/>
      <c r="D217" s="724"/>
      <c r="E217" s="1004"/>
      <c r="F217" s="1004"/>
      <c r="G217" s="1004"/>
      <c r="H217" s="1004"/>
      <c r="I217" s="1005"/>
      <c r="J217" s="1006"/>
    </row>
    <row r="218" spans="1:11" s="725" customFormat="1" ht="15" x14ac:dyDescent="0.2">
      <c r="A218" s="721"/>
      <c r="B218" s="722" t="s">
        <v>745</v>
      </c>
      <c r="C218" s="723"/>
      <c r="D218" s="724"/>
      <c r="E218" s="1004"/>
      <c r="F218" s="1004"/>
      <c r="G218" s="1004"/>
      <c r="H218" s="1004"/>
      <c r="I218" s="1005"/>
      <c r="J218" s="1006"/>
    </row>
    <row r="219" spans="1:11" s="725" customFormat="1" ht="15" x14ac:dyDescent="0.2">
      <c r="A219" s="721"/>
      <c r="B219" s="722"/>
      <c r="C219" s="723"/>
      <c r="D219" s="724"/>
      <c r="E219" s="1004"/>
      <c r="F219" s="1004"/>
      <c r="G219" s="1004"/>
      <c r="H219" s="1004"/>
      <c r="I219" s="1005"/>
      <c r="J219" s="1006"/>
    </row>
    <row r="220" spans="1:11" s="725" customFormat="1" ht="28.5" x14ac:dyDescent="0.2">
      <c r="A220" s="721"/>
      <c r="B220" s="726" t="s">
        <v>746</v>
      </c>
      <c r="C220" s="723"/>
      <c r="D220" s="724"/>
      <c r="E220" s="1004"/>
      <c r="F220" s="1004"/>
      <c r="G220" s="1004"/>
      <c r="H220" s="1004"/>
      <c r="I220" s="1005"/>
      <c r="J220" s="1006"/>
    </row>
    <row r="221" spans="1:11" s="725" customFormat="1" x14ac:dyDescent="0.2">
      <c r="A221" s="721"/>
      <c r="B221" s="727"/>
      <c r="C221" s="723"/>
      <c r="D221" s="724"/>
      <c r="E221" s="1004"/>
      <c r="F221" s="1004"/>
      <c r="G221" s="1004"/>
      <c r="H221" s="1004"/>
      <c r="I221" s="1005"/>
      <c r="J221" s="1006"/>
    </row>
    <row r="222" spans="1:11" s="755" customFormat="1" ht="26.25" customHeight="1" x14ac:dyDescent="0.2">
      <c r="A222" s="721" t="s">
        <v>11</v>
      </c>
      <c r="B222" s="39" t="s">
        <v>747</v>
      </c>
      <c r="C222" s="752">
        <v>1</v>
      </c>
      <c r="D222" s="742" t="s">
        <v>46</v>
      </c>
      <c r="E222" s="960">
        <v>229677.44</v>
      </c>
      <c r="F222" s="975">
        <v>13.16</v>
      </c>
      <c r="G222" s="975">
        <v>6768.92</v>
      </c>
      <c r="H222" s="960">
        <v>0</v>
      </c>
      <c r="I222" s="961">
        <f>E222+F222+G222+H222</f>
        <v>236459.51999999999</v>
      </c>
      <c r="J222" s="962">
        <f>I222*C222</f>
        <v>236459.51999999999</v>
      </c>
    </row>
    <row r="223" spans="1:11" s="755" customFormat="1" x14ac:dyDescent="0.2">
      <c r="A223" s="721"/>
      <c r="B223" s="756"/>
      <c r="C223" s="752"/>
      <c r="D223" s="784"/>
      <c r="E223" s="1015"/>
      <c r="F223" s="1004"/>
      <c r="G223" s="1004"/>
      <c r="H223" s="1004"/>
      <c r="I223" s="1005"/>
      <c r="J223" s="1006"/>
    </row>
    <row r="224" spans="1:11" s="755" customFormat="1" ht="26.25" customHeight="1" x14ac:dyDescent="0.2">
      <c r="A224" s="721" t="str">
        <f>IF(D224&gt;0,IF(INDEX(A215:A223,MATCH(REPT("z",255),A215:A223))="H","J",IF(INDEX(A215:A223,MATCH(REPT("z",255),A215:A223))="N","P",CHAR(CODE(INDEX(A215:A223,MATCH(REPT("z",255),A215:A223)))+1))),)</f>
        <v>B</v>
      </c>
      <c r="B224" s="753" t="s">
        <v>748</v>
      </c>
      <c r="C224" s="752">
        <v>1</v>
      </c>
      <c r="D224" s="742" t="s">
        <v>46</v>
      </c>
      <c r="E224" s="960">
        <v>248881.98</v>
      </c>
      <c r="F224" s="975">
        <v>13.16</v>
      </c>
      <c r="G224" s="975">
        <v>6768.92</v>
      </c>
      <c r="H224" s="960">
        <v>0</v>
      </c>
      <c r="I224" s="961">
        <f>E224+F224+G224+H224</f>
        <v>255664.06</v>
      </c>
      <c r="J224" s="962">
        <f>I224*C224</f>
        <v>255664.06</v>
      </c>
    </row>
    <row r="225" spans="1:10" s="755" customFormat="1" x14ac:dyDescent="0.2">
      <c r="A225" s="721"/>
      <c r="B225" s="753"/>
      <c r="C225" s="754"/>
      <c r="D225" s="757"/>
      <c r="E225" s="1004"/>
      <c r="F225" s="1004"/>
      <c r="G225" s="1004"/>
      <c r="H225" s="1004"/>
      <c r="I225" s="1005"/>
      <c r="J225" s="1006"/>
    </row>
    <row r="226" spans="1:10" s="755" customFormat="1" ht="28.5" x14ac:dyDescent="0.2">
      <c r="A226" s="721"/>
      <c r="B226" s="758" t="s">
        <v>749</v>
      </c>
      <c r="C226" s="754"/>
      <c r="D226" s="757"/>
      <c r="E226" s="1004"/>
      <c r="F226" s="1004"/>
      <c r="G226" s="1004"/>
      <c r="H226" s="1004"/>
      <c r="I226" s="1005"/>
      <c r="J226" s="1006"/>
    </row>
    <row r="227" spans="1:10" s="755" customFormat="1" x14ac:dyDescent="0.2">
      <c r="A227" s="721"/>
      <c r="B227" s="758"/>
      <c r="C227" s="754"/>
      <c r="D227" s="757"/>
      <c r="E227" s="1004"/>
      <c r="F227" s="1004"/>
      <c r="G227" s="1004"/>
      <c r="H227" s="1004"/>
      <c r="I227" s="1005"/>
      <c r="J227" s="1006"/>
    </row>
    <row r="228" spans="1:10" s="755" customFormat="1" ht="26.25" customHeight="1" x14ac:dyDescent="0.2">
      <c r="A228" s="721" t="str">
        <f>IF(D228&gt;0,IF(INDEX(A218:A227,MATCH(REPT("z",255),A218:A227))="H","J",IF(INDEX(A218:A227,MATCH(REPT("z",255),A218:A227))="N","P",CHAR(CODE(INDEX(A218:A227,MATCH(REPT("z",255),A218:A227)))+1))),)</f>
        <v>C</v>
      </c>
      <c r="B228" s="753" t="s">
        <v>750</v>
      </c>
      <c r="C228" s="752">
        <v>1</v>
      </c>
      <c r="D228" s="742" t="s">
        <v>46</v>
      </c>
      <c r="E228" s="960">
        <v>182579.62</v>
      </c>
      <c r="F228" s="975">
        <v>13.16</v>
      </c>
      <c r="G228" s="975">
        <v>6768.92</v>
      </c>
      <c r="H228" s="960">
        <v>0</v>
      </c>
      <c r="I228" s="961">
        <f>E228+F228+G228+H228</f>
        <v>189361.7</v>
      </c>
      <c r="J228" s="962">
        <f>I228*C228</f>
        <v>189361.7</v>
      </c>
    </row>
    <row r="229" spans="1:10" s="555" customFormat="1" x14ac:dyDescent="0.2">
      <c r="A229" s="721"/>
      <c r="B229" s="753"/>
      <c r="C229" s="754"/>
      <c r="D229" s="757"/>
      <c r="E229" s="1016"/>
      <c r="F229" s="1016"/>
      <c r="G229" s="1016"/>
      <c r="H229" s="1016"/>
      <c r="I229" s="1017"/>
      <c r="J229" s="1018"/>
    </row>
    <row r="230" spans="1:10" s="555" customFormat="1" ht="15" x14ac:dyDescent="0.2">
      <c r="A230" s="721"/>
      <c r="B230" s="722" t="s">
        <v>751</v>
      </c>
      <c r="C230" s="754"/>
      <c r="D230" s="757"/>
      <c r="E230" s="1016"/>
      <c r="F230" s="1016"/>
      <c r="G230" s="1016"/>
      <c r="H230" s="1016"/>
      <c r="I230" s="1017"/>
      <c r="J230" s="1018"/>
    </row>
    <row r="231" spans="1:10" s="555" customFormat="1" x14ac:dyDescent="0.2">
      <c r="A231" s="721"/>
      <c r="B231" s="753"/>
      <c r="C231" s="754"/>
      <c r="D231" s="757"/>
      <c r="E231" s="1016"/>
      <c r="F231" s="1016"/>
      <c r="G231" s="1016"/>
      <c r="H231" s="1016"/>
      <c r="I231" s="1017"/>
      <c r="J231" s="1018"/>
    </row>
    <row r="232" spans="1:10" s="725" customFormat="1" ht="28.5" x14ac:dyDescent="0.2">
      <c r="A232" s="721"/>
      <c r="B232" s="726" t="s">
        <v>752</v>
      </c>
      <c r="C232" s="723"/>
      <c r="D232" s="724"/>
      <c r="E232" s="1004"/>
      <c r="F232" s="1004"/>
      <c r="G232" s="1004"/>
      <c r="H232" s="1004"/>
      <c r="I232" s="1005"/>
      <c r="J232" s="1006"/>
    </row>
    <row r="233" spans="1:10" s="725" customFormat="1" x14ac:dyDescent="0.2">
      <c r="A233" s="721"/>
      <c r="B233" s="727"/>
      <c r="C233" s="723"/>
      <c r="D233" s="724"/>
      <c r="E233" s="1004"/>
      <c r="F233" s="1004"/>
      <c r="G233" s="1004"/>
      <c r="H233" s="1004"/>
      <c r="I233" s="1005"/>
      <c r="J233" s="1006"/>
    </row>
    <row r="234" spans="1:10" s="725" customFormat="1" x14ac:dyDescent="0.2">
      <c r="A234" s="721" t="str">
        <f>IF(D234&gt;0,IF(INDEX(A224:A233,MATCH(REPT("z",255),A224:A233))="H","J",IF(INDEX(A224:A233,MATCH(REPT("z",255),A224:A233))="N","P",CHAR(CODE(INDEX(A224:A233,MATCH(REPT("z",255),A224:A233)))+1))),)</f>
        <v>D</v>
      </c>
      <c r="B234" s="727" t="s">
        <v>753</v>
      </c>
      <c r="C234" s="723">
        <v>1</v>
      </c>
      <c r="D234" s="738" t="s">
        <v>46</v>
      </c>
      <c r="E234" s="960">
        <v>23159.68</v>
      </c>
      <c r="F234" s="975">
        <v>6.57</v>
      </c>
      <c r="G234" s="975">
        <v>1805.05</v>
      </c>
      <c r="H234" s="960">
        <v>0</v>
      </c>
      <c r="I234" s="961">
        <f>E234+F234+G234+H234</f>
        <v>24971.3</v>
      </c>
      <c r="J234" s="962">
        <f>I234*C234</f>
        <v>24971.3</v>
      </c>
    </row>
    <row r="235" spans="1:10" s="725" customFormat="1" x14ac:dyDescent="0.2">
      <c r="A235" s="721"/>
      <c r="B235" s="727"/>
      <c r="C235" s="723"/>
      <c r="D235" s="724"/>
      <c r="E235" s="1004"/>
      <c r="F235" s="1004"/>
      <c r="G235" s="1004"/>
      <c r="H235" s="1004"/>
      <c r="I235" s="1005"/>
      <c r="J235" s="1006"/>
    </row>
    <row r="236" spans="1:10" s="725" customFormat="1" ht="28.5" x14ac:dyDescent="0.2">
      <c r="A236" s="721"/>
      <c r="B236" s="726" t="s">
        <v>754</v>
      </c>
      <c r="C236" s="723"/>
      <c r="D236" s="724"/>
      <c r="E236" s="1004"/>
      <c r="F236" s="1004"/>
      <c r="G236" s="1004"/>
      <c r="H236" s="1004"/>
      <c r="I236" s="1005"/>
      <c r="J236" s="1006"/>
    </row>
    <row r="237" spans="1:10" s="725" customFormat="1" x14ac:dyDescent="0.2">
      <c r="A237" s="721"/>
      <c r="B237" s="727"/>
      <c r="C237" s="723"/>
      <c r="D237" s="724"/>
      <c r="E237" s="1004"/>
      <c r="F237" s="1004"/>
      <c r="G237" s="1004"/>
      <c r="H237" s="1004"/>
      <c r="I237" s="1005"/>
      <c r="J237" s="1006"/>
    </row>
    <row r="238" spans="1:10" s="725" customFormat="1" x14ac:dyDescent="0.2">
      <c r="A238" s="721" t="str">
        <f>IF(D238&gt;0,IF(INDEX(A228:A237,MATCH(REPT("z",255),A228:A237))="H","J",IF(INDEX(A228:A237,MATCH(REPT("z",255),A228:A237))="N","P",CHAR(CODE(INDEX(A228:A237,MATCH(REPT("z",255),A228:A237)))+1))),)</f>
        <v>E</v>
      </c>
      <c r="B238" s="727" t="s">
        <v>755</v>
      </c>
      <c r="C238" s="723">
        <v>1</v>
      </c>
      <c r="D238" s="738" t="s">
        <v>46</v>
      </c>
      <c r="E238" s="960">
        <v>16927.36</v>
      </c>
      <c r="F238" s="975">
        <v>6.57</v>
      </c>
      <c r="G238" s="975">
        <v>2507.0100000000002</v>
      </c>
      <c r="H238" s="960">
        <v>0</v>
      </c>
      <c r="I238" s="961">
        <f>E238+F238+G238+H238</f>
        <v>19440.939999999999</v>
      </c>
      <c r="J238" s="962">
        <f>I238*C238</f>
        <v>19440.939999999999</v>
      </c>
    </row>
    <row r="239" spans="1:10" s="725" customFormat="1" x14ac:dyDescent="0.2">
      <c r="A239" s="721"/>
      <c r="B239" s="727"/>
      <c r="C239" s="723"/>
      <c r="D239" s="724"/>
      <c r="E239" s="1004"/>
      <c r="F239" s="1004"/>
      <c r="G239" s="1004"/>
      <c r="H239" s="1004"/>
      <c r="I239" s="1005"/>
      <c r="J239" s="1006"/>
    </row>
    <row r="240" spans="1:10" s="725" customFormat="1" x14ac:dyDescent="0.2">
      <c r="A240" s="721" t="str">
        <f>IF(D240&gt;0,IF(INDEX(A230:A239,MATCH(REPT("z",255),A230:A239))="H","J",IF(INDEX(A230:A239,MATCH(REPT("z",255),A230:A239))="N","P",CHAR(CODE(INDEX(A230:A239,MATCH(REPT("z",255),A230:A239)))+1))),)</f>
        <v>F</v>
      </c>
      <c r="B240" s="727" t="s">
        <v>756</v>
      </c>
      <c r="C240" s="723">
        <v>1</v>
      </c>
      <c r="D240" s="738" t="s">
        <v>46</v>
      </c>
      <c r="E240" s="960">
        <v>32673.77</v>
      </c>
      <c r="F240" s="975">
        <v>6.57</v>
      </c>
      <c r="G240" s="975">
        <v>4011.21</v>
      </c>
      <c r="H240" s="960">
        <v>0</v>
      </c>
      <c r="I240" s="961">
        <f>E240+F240+G240+H240</f>
        <v>36691.550000000003</v>
      </c>
      <c r="J240" s="962">
        <f>I240*C240</f>
        <v>36691.550000000003</v>
      </c>
    </row>
    <row r="241" spans="1:11" s="725" customFormat="1" x14ac:dyDescent="0.2">
      <c r="A241" s="721"/>
      <c r="B241" s="727"/>
      <c r="C241" s="723"/>
      <c r="D241" s="724"/>
      <c r="E241" s="1004"/>
      <c r="F241" s="1004"/>
      <c r="G241" s="1004"/>
      <c r="H241" s="1004"/>
      <c r="I241" s="1005"/>
      <c r="J241" s="1006"/>
    </row>
    <row r="242" spans="1:11" s="725" customFormat="1" x14ac:dyDescent="0.2">
      <c r="A242" s="721"/>
      <c r="B242" s="727"/>
      <c r="C242" s="723"/>
      <c r="D242" s="724"/>
      <c r="E242" s="1004"/>
      <c r="F242" s="1004"/>
      <c r="G242" s="1004"/>
      <c r="H242" s="1004"/>
      <c r="I242" s="1005"/>
      <c r="J242" s="1006"/>
    </row>
    <row r="243" spans="1:11" s="725" customFormat="1" x14ac:dyDescent="0.2">
      <c r="A243" s="721"/>
      <c r="B243" s="727"/>
      <c r="C243" s="723"/>
      <c r="D243" s="724"/>
      <c r="E243" s="1004"/>
      <c r="F243" s="1004"/>
      <c r="G243" s="1004"/>
      <c r="H243" s="1004"/>
      <c r="I243" s="1005"/>
      <c r="J243" s="1006"/>
    </row>
    <row r="244" spans="1:11" s="725" customFormat="1" x14ac:dyDescent="0.2">
      <c r="A244" s="721"/>
      <c r="B244" s="727"/>
      <c r="C244" s="723"/>
      <c r="D244" s="724"/>
      <c r="E244" s="1004"/>
      <c r="F244" s="1004"/>
      <c r="G244" s="1004"/>
      <c r="H244" s="1004"/>
      <c r="I244" s="1005"/>
      <c r="J244" s="1006"/>
    </row>
    <row r="245" spans="1:11" s="725" customFormat="1" x14ac:dyDescent="0.2">
      <c r="A245" s="721"/>
      <c r="B245" s="727"/>
      <c r="C245" s="723"/>
      <c r="D245" s="724"/>
      <c r="E245" s="1004"/>
      <c r="F245" s="1004"/>
      <c r="G245" s="1004"/>
      <c r="H245" s="1004"/>
      <c r="I245" s="1005"/>
      <c r="J245" s="1006"/>
    </row>
    <row r="246" spans="1:11" s="725" customFormat="1" x14ac:dyDescent="0.2">
      <c r="A246" s="721"/>
      <c r="B246" s="727"/>
      <c r="C246" s="723"/>
      <c r="D246" s="724"/>
      <c r="E246" s="1004"/>
      <c r="F246" s="1004"/>
      <c r="G246" s="1004"/>
      <c r="H246" s="1004"/>
      <c r="I246" s="1005"/>
      <c r="J246" s="1006"/>
    </row>
    <row r="247" spans="1:11" s="725" customFormat="1" x14ac:dyDescent="0.2">
      <c r="A247" s="721"/>
      <c r="B247" s="727"/>
      <c r="C247" s="723"/>
      <c r="D247" s="724"/>
      <c r="E247" s="1004"/>
      <c r="F247" s="1004"/>
      <c r="G247" s="1004"/>
      <c r="H247" s="1004"/>
      <c r="I247" s="1005"/>
      <c r="J247" s="1006"/>
    </row>
    <row r="248" spans="1:11" s="725" customFormat="1" ht="21.75" customHeight="1" x14ac:dyDescent="0.2">
      <c r="A248" s="721"/>
      <c r="B248" s="727"/>
      <c r="C248" s="723"/>
      <c r="D248" s="724"/>
      <c r="E248" s="1004"/>
      <c r="F248" s="1004"/>
      <c r="G248" s="1004"/>
      <c r="H248" s="1004"/>
      <c r="I248" s="1005"/>
      <c r="J248" s="1006"/>
    </row>
    <row r="249" spans="1:11" s="733" customFormat="1" ht="15.75" thickBot="1" x14ac:dyDescent="0.25">
      <c r="A249" s="729"/>
      <c r="B249" s="730" t="s">
        <v>31</v>
      </c>
      <c r="C249" s="748"/>
      <c r="D249" s="731"/>
      <c r="E249" s="999"/>
      <c r="F249" s="999"/>
      <c r="G249" s="999"/>
      <c r="H249" s="999"/>
      <c r="I249" s="1000"/>
      <c r="J249" s="1008">
        <f>SUM(J220:J247)</f>
        <v>762589.07</v>
      </c>
      <c r="K249" s="732"/>
    </row>
    <row r="250" spans="1:11" s="555" customFormat="1" ht="15" thickTop="1" x14ac:dyDescent="0.2">
      <c r="A250" s="759"/>
      <c r="B250" s="753"/>
      <c r="C250" s="754"/>
      <c r="D250" s="757"/>
      <c r="E250" s="1016"/>
      <c r="F250" s="1016"/>
      <c r="G250" s="1016"/>
      <c r="H250" s="1016"/>
      <c r="I250" s="1017"/>
      <c r="J250" s="1018"/>
    </row>
    <row r="251" spans="1:11" s="555" customFormat="1" ht="15" x14ac:dyDescent="0.2">
      <c r="A251" s="759"/>
      <c r="B251" s="722" t="s">
        <v>757</v>
      </c>
      <c r="C251" s="754"/>
      <c r="D251" s="757"/>
      <c r="E251" s="1016"/>
      <c r="F251" s="1016"/>
      <c r="G251" s="1016"/>
      <c r="H251" s="1016"/>
      <c r="I251" s="1017"/>
      <c r="J251" s="1018"/>
    </row>
    <row r="252" spans="1:11" s="725" customFormat="1" x14ac:dyDescent="0.2">
      <c r="A252" s="721"/>
      <c r="B252" s="727"/>
      <c r="C252" s="723"/>
      <c r="D252" s="724"/>
      <c r="E252" s="1004"/>
      <c r="F252" s="1004"/>
      <c r="G252" s="1004"/>
      <c r="H252" s="1004"/>
      <c r="I252" s="1005"/>
      <c r="J252" s="1006"/>
    </row>
    <row r="253" spans="1:11" s="725" customFormat="1" ht="28.5" x14ac:dyDescent="0.2">
      <c r="A253" s="721"/>
      <c r="B253" s="726" t="s">
        <v>758</v>
      </c>
      <c r="C253" s="723"/>
      <c r="D253" s="724"/>
      <c r="E253" s="1004"/>
      <c r="F253" s="1004"/>
      <c r="G253" s="1004"/>
      <c r="H253" s="1004"/>
      <c r="I253" s="1005"/>
      <c r="J253" s="1006"/>
    </row>
    <row r="254" spans="1:11" s="725" customFormat="1" x14ac:dyDescent="0.2">
      <c r="A254" s="721"/>
      <c r="B254" s="727"/>
      <c r="C254" s="723"/>
      <c r="D254" s="724"/>
      <c r="E254" s="1004"/>
      <c r="F254" s="1004"/>
      <c r="G254" s="1004"/>
      <c r="H254" s="1004"/>
      <c r="I254" s="1005"/>
      <c r="J254" s="1006"/>
    </row>
    <row r="255" spans="1:11" s="725" customFormat="1" x14ac:dyDescent="0.2">
      <c r="A255" s="721" t="s">
        <v>11</v>
      </c>
      <c r="B255" s="727" t="s">
        <v>759</v>
      </c>
      <c r="C255" s="723">
        <v>1</v>
      </c>
      <c r="D255" s="738" t="s">
        <v>46</v>
      </c>
      <c r="E255" s="960">
        <v>3461.35</v>
      </c>
      <c r="F255" s="975">
        <v>6.57</v>
      </c>
      <c r="G255" s="975">
        <v>300.83999999999997</v>
      </c>
      <c r="H255" s="960">
        <v>0</v>
      </c>
      <c r="I255" s="961">
        <f>E255+F255+G255+H255</f>
        <v>3768.76</v>
      </c>
      <c r="J255" s="962">
        <f>I255*C255</f>
        <v>3768.76</v>
      </c>
    </row>
    <row r="256" spans="1:11" s="725" customFormat="1" x14ac:dyDescent="0.2">
      <c r="A256" s="721"/>
      <c r="B256" s="727"/>
      <c r="C256" s="723"/>
      <c r="D256" s="724"/>
      <c r="E256" s="1004"/>
      <c r="F256" s="1004"/>
      <c r="G256" s="1004"/>
      <c r="H256" s="1004"/>
      <c r="I256" s="1005"/>
      <c r="J256" s="1006"/>
    </row>
    <row r="257" spans="1:10" s="725" customFormat="1" x14ac:dyDescent="0.2">
      <c r="A257" s="721" t="str">
        <f>IF(D257&gt;0,IF(INDEX(A249:A256,MATCH(REPT("z",255),A249:A256))="H","J",IF(INDEX(A249:A256,MATCH(REPT("z",255),A249:A256))="N","P",CHAR(CODE(INDEX(A249:A256,MATCH(REPT("z",255),A249:A256)))+1))),)</f>
        <v>B</v>
      </c>
      <c r="B257" s="727" t="s">
        <v>760</v>
      </c>
      <c r="C257" s="723">
        <v>1</v>
      </c>
      <c r="D257" s="738" t="s">
        <v>46</v>
      </c>
      <c r="E257" s="960">
        <v>3516.06</v>
      </c>
      <c r="F257" s="975">
        <v>6.57</v>
      </c>
      <c r="G257" s="975">
        <v>350.99</v>
      </c>
      <c r="H257" s="960">
        <v>0</v>
      </c>
      <c r="I257" s="961">
        <f>E257+F257+G257+H257</f>
        <v>3873.62</v>
      </c>
      <c r="J257" s="962">
        <f>I257*C257</f>
        <v>3873.62</v>
      </c>
    </row>
    <row r="258" spans="1:10" s="725" customFormat="1" x14ac:dyDescent="0.2">
      <c r="A258" s="721"/>
      <c r="B258" s="727"/>
      <c r="C258" s="723"/>
      <c r="D258" s="724"/>
      <c r="E258" s="1004"/>
      <c r="F258" s="1004"/>
      <c r="G258" s="1004"/>
      <c r="H258" s="1004"/>
      <c r="I258" s="1005"/>
      <c r="J258" s="1006"/>
    </row>
    <row r="259" spans="1:10" s="725" customFormat="1" x14ac:dyDescent="0.2">
      <c r="A259" s="721" t="str">
        <f>IF(D259&gt;0,IF(INDEX(A250:A258,MATCH(REPT("z",255),A250:A258))="H","J",IF(INDEX(A250:A258,MATCH(REPT("z",255),A250:A258))="N","P",CHAR(CODE(INDEX(A250:A258,MATCH(REPT("z",255),A250:A258)))+1))),)</f>
        <v>C</v>
      </c>
      <c r="B259" s="727" t="s">
        <v>761</v>
      </c>
      <c r="C259" s="723">
        <v>2</v>
      </c>
      <c r="D259" s="738" t="s">
        <v>46</v>
      </c>
      <c r="E259" s="960">
        <v>3542.22</v>
      </c>
      <c r="F259" s="975">
        <v>6.57</v>
      </c>
      <c r="G259" s="975">
        <v>401.12</v>
      </c>
      <c r="H259" s="960">
        <v>0</v>
      </c>
      <c r="I259" s="961">
        <f>E259+F259+G259+H259</f>
        <v>3949.91</v>
      </c>
      <c r="J259" s="962">
        <f>I259*C259</f>
        <v>7899.82</v>
      </c>
    </row>
    <row r="260" spans="1:10" s="725" customFormat="1" x14ac:dyDescent="0.2">
      <c r="A260" s="721"/>
      <c r="B260" s="727"/>
      <c r="C260" s="723"/>
      <c r="D260" s="724"/>
      <c r="E260" s="1004"/>
      <c r="F260" s="1004"/>
      <c r="G260" s="1004"/>
      <c r="H260" s="1004"/>
      <c r="I260" s="1005"/>
      <c r="J260" s="1006"/>
    </row>
    <row r="261" spans="1:10" s="725" customFormat="1" x14ac:dyDescent="0.2">
      <c r="A261" s="721" t="str">
        <f>IF(D261&gt;0,IF(INDEX(A251:A260,MATCH(REPT("z",255),A251:A260))="H","J",IF(INDEX(A251:A260,MATCH(REPT("z",255),A251:A260))="N","P",CHAR(CODE(INDEX(A251:A260,MATCH(REPT("z",255),A251:A260)))+1))),)</f>
        <v>D</v>
      </c>
      <c r="B261" s="727" t="s">
        <v>762</v>
      </c>
      <c r="C261" s="723">
        <v>1</v>
      </c>
      <c r="D261" s="738" t="s">
        <v>46</v>
      </c>
      <c r="E261" s="960">
        <v>4506.34</v>
      </c>
      <c r="F261" s="975">
        <v>6.57</v>
      </c>
      <c r="G261" s="975">
        <v>902.52</v>
      </c>
      <c r="H261" s="960">
        <v>0</v>
      </c>
      <c r="I261" s="961">
        <f>E261+F261+G261+H261</f>
        <v>5415.43</v>
      </c>
      <c r="J261" s="962">
        <f>I261*C261</f>
        <v>5415.43</v>
      </c>
    </row>
    <row r="262" spans="1:10" s="725" customFormat="1" x14ac:dyDescent="0.2">
      <c r="A262" s="721"/>
      <c r="B262" s="727"/>
      <c r="C262" s="723"/>
      <c r="D262" s="724"/>
      <c r="E262" s="1004"/>
      <c r="F262" s="1004"/>
      <c r="G262" s="1004"/>
      <c r="H262" s="1004"/>
      <c r="I262" s="1005"/>
      <c r="J262" s="1006"/>
    </row>
    <row r="263" spans="1:10" s="725" customFormat="1" x14ac:dyDescent="0.2">
      <c r="A263" s="721" t="str">
        <f>IF(D263&gt;0,IF(INDEX(A253:A262,MATCH(REPT("z",255),A253:A262))="H","J",IF(INDEX(A253:A262,MATCH(REPT("z",255),A253:A262))="N","P",CHAR(CODE(INDEX(A253:A262,MATCH(REPT("z",255),A253:A262)))+1))),)</f>
        <v>E</v>
      </c>
      <c r="B263" s="727" t="s">
        <v>763</v>
      </c>
      <c r="C263" s="723">
        <v>1</v>
      </c>
      <c r="D263" s="738" t="s">
        <v>46</v>
      </c>
      <c r="E263" s="960">
        <v>4111.6899999999996</v>
      </c>
      <c r="F263" s="975">
        <v>6.57</v>
      </c>
      <c r="G263" s="975">
        <v>350.99</v>
      </c>
      <c r="H263" s="960">
        <v>0</v>
      </c>
      <c r="I263" s="961">
        <f>E263+F263+G263+H263</f>
        <v>4469.25</v>
      </c>
      <c r="J263" s="962">
        <f>I263*C263</f>
        <v>4469.25</v>
      </c>
    </row>
    <row r="264" spans="1:10" s="725" customFormat="1" x14ac:dyDescent="0.2">
      <c r="A264" s="721"/>
      <c r="B264" s="727"/>
      <c r="C264" s="723"/>
      <c r="D264" s="724"/>
      <c r="E264" s="1004"/>
      <c r="F264" s="1004"/>
      <c r="G264" s="1004"/>
      <c r="H264" s="1004"/>
      <c r="I264" s="1005"/>
      <c r="J264" s="1006"/>
    </row>
    <row r="265" spans="1:10" s="725" customFormat="1" x14ac:dyDescent="0.2">
      <c r="A265" s="721" t="str">
        <f>IF(D265&gt;0,IF(INDEX(A253:A264,MATCH(REPT("z",255),A253:A264))="H","J",IF(INDEX(A253:A264,MATCH(REPT("z",255),A253:A264))="N","P",CHAR(CODE(INDEX(A253:A264,MATCH(REPT("z",255),A253:A264)))+1))),)</f>
        <v>F</v>
      </c>
      <c r="B265" s="727" t="s">
        <v>764</v>
      </c>
      <c r="C265" s="723">
        <v>1</v>
      </c>
      <c r="D265" s="738" t="s">
        <v>46</v>
      </c>
      <c r="E265" s="960">
        <v>4172.7299999999996</v>
      </c>
      <c r="F265" s="975">
        <v>6.57</v>
      </c>
      <c r="G265" s="975">
        <v>401.12</v>
      </c>
      <c r="H265" s="960">
        <v>0</v>
      </c>
      <c r="I265" s="961">
        <f>E265+F265+G265+H265</f>
        <v>4580.42</v>
      </c>
      <c r="J265" s="962">
        <f>I265*C265</f>
        <v>4580.42</v>
      </c>
    </row>
    <row r="266" spans="1:10" s="725" customFormat="1" x14ac:dyDescent="0.2">
      <c r="A266" s="721"/>
      <c r="B266" s="727"/>
      <c r="C266" s="723"/>
      <c r="D266" s="724"/>
      <c r="E266" s="1004"/>
      <c r="F266" s="1004"/>
      <c r="G266" s="1004"/>
      <c r="H266" s="1004"/>
      <c r="I266" s="1005"/>
      <c r="J266" s="1006"/>
    </row>
    <row r="267" spans="1:10" s="725" customFormat="1" x14ac:dyDescent="0.2">
      <c r="A267" s="721" t="s">
        <v>40</v>
      </c>
      <c r="B267" s="727" t="s">
        <v>765</v>
      </c>
      <c r="C267" s="723">
        <v>1</v>
      </c>
      <c r="D267" s="738" t="s">
        <v>46</v>
      </c>
      <c r="E267" s="960">
        <v>4172.7299999999996</v>
      </c>
      <c r="F267" s="975">
        <v>6.57</v>
      </c>
      <c r="G267" s="975">
        <v>401.12</v>
      </c>
      <c r="H267" s="960">
        <v>0</v>
      </c>
      <c r="I267" s="961">
        <f>E267+F267+G267+H267</f>
        <v>4580.42</v>
      </c>
      <c r="J267" s="962">
        <f>I267*C267</f>
        <v>4580.42</v>
      </c>
    </row>
    <row r="268" spans="1:10" s="725" customFormat="1" x14ac:dyDescent="0.2">
      <c r="A268" s="721"/>
      <c r="B268" s="727"/>
      <c r="C268" s="723"/>
      <c r="D268" s="724"/>
      <c r="E268" s="1004"/>
      <c r="F268" s="1004"/>
      <c r="G268" s="1004"/>
      <c r="H268" s="1004"/>
      <c r="I268" s="1005"/>
      <c r="J268" s="1006"/>
    </row>
    <row r="269" spans="1:10" s="725" customFormat="1" x14ac:dyDescent="0.2">
      <c r="A269" s="721" t="str">
        <f>IF(D269&gt;0,IF(INDEX(A255:A268,MATCH(REPT("z",255),A255:A268))="H","J",IF(INDEX(A255:A268,MATCH(REPT("z",255),A255:A268))="N","P",CHAR(CODE(INDEX(A255:A268,MATCH(REPT("z",255),A255:A268)))+1))),)</f>
        <v>H</v>
      </c>
      <c r="B269" s="727" t="s">
        <v>766</v>
      </c>
      <c r="C269" s="723">
        <v>1</v>
      </c>
      <c r="D269" s="738" t="s">
        <v>46</v>
      </c>
      <c r="E269" s="960">
        <v>4091.57</v>
      </c>
      <c r="F269" s="975">
        <v>6.57</v>
      </c>
      <c r="G269" s="975">
        <v>752.1</v>
      </c>
      <c r="H269" s="960">
        <v>0</v>
      </c>
      <c r="I269" s="961">
        <f>E269+F269+G269+H269</f>
        <v>4850.24</v>
      </c>
      <c r="J269" s="962">
        <f>I269*C269</f>
        <v>4850.24</v>
      </c>
    </row>
    <row r="270" spans="1:10" s="725" customFormat="1" x14ac:dyDescent="0.2">
      <c r="A270" s="721"/>
      <c r="B270" s="727"/>
      <c r="C270" s="723"/>
      <c r="D270" s="724"/>
      <c r="E270" s="1004"/>
      <c r="F270" s="1004"/>
      <c r="G270" s="1004"/>
      <c r="H270" s="1004"/>
      <c r="I270" s="1005"/>
      <c r="J270" s="1006"/>
    </row>
    <row r="271" spans="1:10" s="725" customFormat="1" x14ac:dyDescent="0.2">
      <c r="A271" s="721" t="str">
        <f>IF(D271&gt;0,IF(INDEX(A257:A270,MATCH(REPT("z",255),A257:A270))="H","J",IF(INDEX(A257:A270,MATCH(REPT("z",255),A257:A270))="N","P",CHAR(CODE(INDEX(A257:A270,MATCH(REPT("z",255),A257:A270)))+1))),)</f>
        <v>J</v>
      </c>
      <c r="B271" s="727" t="s">
        <v>767</v>
      </c>
      <c r="C271" s="723">
        <v>1</v>
      </c>
      <c r="D271" s="738" t="s">
        <v>46</v>
      </c>
      <c r="E271" s="960">
        <v>4315.2700000000004</v>
      </c>
      <c r="F271" s="975">
        <v>6.57</v>
      </c>
      <c r="G271" s="975">
        <v>752.1</v>
      </c>
      <c r="H271" s="960">
        <v>0</v>
      </c>
      <c r="I271" s="961">
        <f>E271+F271+G271+H271</f>
        <v>5073.9399999999996</v>
      </c>
      <c r="J271" s="962">
        <f>I271*C271</f>
        <v>5073.9399999999996</v>
      </c>
    </row>
    <row r="272" spans="1:10" s="725" customFormat="1" x14ac:dyDescent="0.2">
      <c r="A272" s="721"/>
      <c r="B272" s="727"/>
      <c r="C272" s="723"/>
      <c r="D272" s="724"/>
      <c r="E272" s="1004"/>
      <c r="F272" s="1004"/>
      <c r="G272" s="1004"/>
      <c r="H272" s="1004"/>
      <c r="I272" s="1005"/>
      <c r="J272" s="1006"/>
    </row>
    <row r="273" spans="1:11" s="725" customFormat="1" x14ac:dyDescent="0.2">
      <c r="A273" s="721" t="str">
        <f>IF(D273&gt;0,IF(INDEX(A259:A272,MATCH(REPT("z",255),A259:A272))="H","J",IF(INDEX(A259:A272,MATCH(REPT("z",255),A259:A272))="N","P",CHAR(CODE(INDEX(A259:A272,MATCH(REPT("z",255),A259:A272)))+1))),)</f>
        <v>K</v>
      </c>
      <c r="B273" s="727" t="s">
        <v>768</v>
      </c>
      <c r="C273" s="723">
        <v>1</v>
      </c>
      <c r="D273" s="738" t="s">
        <v>46</v>
      </c>
      <c r="E273" s="960">
        <v>5221.1499999999996</v>
      </c>
      <c r="F273" s="975">
        <v>6.57</v>
      </c>
      <c r="G273" s="975">
        <v>601.69000000000005</v>
      </c>
      <c r="H273" s="960">
        <v>0</v>
      </c>
      <c r="I273" s="961">
        <f>E273+F273+G273+H273</f>
        <v>5829.41</v>
      </c>
      <c r="J273" s="962">
        <f>I273*C273</f>
        <v>5829.41</v>
      </c>
    </row>
    <row r="274" spans="1:11" s="725" customFormat="1" x14ac:dyDescent="0.2">
      <c r="A274" s="721"/>
      <c r="B274" s="727"/>
      <c r="C274" s="723"/>
      <c r="D274" s="724"/>
      <c r="E274" s="1004"/>
      <c r="F274" s="1004"/>
      <c r="G274" s="1004"/>
      <c r="H274" s="1004"/>
      <c r="I274" s="1005"/>
      <c r="J274" s="1006"/>
    </row>
    <row r="275" spans="1:11" s="725" customFormat="1" x14ac:dyDescent="0.2">
      <c r="A275" s="721" t="str">
        <f>IF(D275&gt;0,IF(INDEX(A261:A274,MATCH(REPT("z",255),A261:A274))="H","J",IF(INDEX(A261:A274,MATCH(REPT("z",255),A261:A274))="N","P",CHAR(CODE(INDEX(A261:A274,MATCH(REPT("z",255),A261:A274)))+1))),)</f>
        <v>L</v>
      </c>
      <c r="B275" s="727" t="s">
        <v>769</v>
      </c>
      <c r="C275" s="723">
        <v>1</v>
      </c>
      <c r="D275" s="738" t="s">
        <v>46</v>
      </c>
      <c r="E275" s="960">
        <v>5149.67</v>
      </c>
      <c r="F275" s="975">
        <v>6.57</v>
      </c>
      <c r="G275" s="975">
        <v>451.26</v>
      </c>
      <c r="H275" s="960">
        <v>0</v>
      </c>
      <c r="I275" s="961">
        <f>E275+F275+G275+H275</f>
        <v>5607.5</v>
      </c>
      <c r="J275" s="962">
        <f>I275*C275</f>
        <v>5607.5</v>
      </c>
    </row>
    <row r="276" spans="1:11" s="725" customFormat="1" x14ac:dyDescent="0.2">
      <c r="A276" s="721"/>
      <c r="B276" s="727"/>
      <c r="C276" s="723"/>
      <c r="D276" s="724"/>
      <c r="E276" s="1004"/>
      <c r="F276" s="1004"/>
      <c r="G276" s="1004"/>
      <c r="H276" s="1004"/>
      <c r="I276" s="1005"/>
      <c r="J276" s="1006"/>
    </row>
    <row r="277" spans="1:11" s="725" customFormat="1" x14ac:dyDescent="0.2">
      <c r="A277" s="721" t="str">
        <f>IF(D277&gt;0,IF(INDEX(A263:A276,MATCH(REPT("z",255),A263:A276))="H","J",IF(INDEX(A263:A276,MATCH(REPT("z",255),A263:A276))="N","P",CHAR(CODE(INDEX(A263:A276,MATCH(REPT("z",255),A263:A276)))+1))),)</f>
        <v>M</v>
      </c>
      <c r="B277" s="727" t="s">
        <v>770</v>
      </c>
      <c r="C277" s="723">
        <v>1</v>
      </c>
      <c r="D277" s="738" t="s">
        <v>46</v>
      </c>
      <c r="E277" s="960">
        <v>4506.34</v>
      </c>
      <c r="F277" s="975">
        <v>6.57</v>
      </c>
      <c r="G277" s="975">
        <v>902.52</v>
      </c>
      <c r="H277" s="960">
        <v>0</v>
      </c>
      <c r="I277" s="961">
        <f>E277+F277+G277+H277</f>
        <v>5415.43</v>
      </c>
      <c r="J277" s="962">
        <f>I277*C277</f>
        <v>5415.43</v>
      </c>
    </row>
    <row r="278" spans="1:11" s="725" customFormat="1" x14ac:dyDescent="0.2">
      <c r="A278" s="721"/>
      <c r="B278" s="727"/>
      <c r="C278" s="723"/>
      <c r="D278" s="724"/>
      <c r="E278" s="1004"/>
      <c r="F278" s="1004"/>
      <c r="G278" s="1004"/>
      <c r="H278" s="1004"/>
      <c r="I278" s="1005"/>
      <c r="J278" s="1006"/>
    </row>
    <row r="279" spans="1:11" s="725" customFormat="1" ht="28.5" x14ac:dyDescent="0.2">
      <c r="A279" s="721"/>
      <c r="B279" s="726" t="s">
        <v>771</v>
      </c>
      <c r="C279" s="723"/>
      <c r="D279" s="724"/>
      <c r="E279" s="1004"/>
      <c r="F279" s="1004"/>
      <c r="G279" s="1004"/>
      <c r="H279" s="1004"/>
      <c r="I279" s="1005"/>
      <c r="J279" s="1006"/>
    </row>
    <row r="280" spans="1:11" s="725" customFormat="1" x14ac:dyDescent="0.2">
      <c r="A280" s="721"/>
      <c r="B280" s="727"/>
      <c r="C280" s="723"/>
      <c r="D280" s="724"/>
      <c r="E280" s="1004"/>
      <c r="F280" s="1004"/>
      <c r="G280" s="1004"/>
      <c r="H280" s="1004"/>
      <c r="I280" s="1005"/>
      <c r="J280" s="1006"/>
    </row>
    <row r="281" spans="1:11" s="725" customFormat="1" x14ac:dyDescent="0.2">
      <c r="A281" s="721" t="str">
        <f>IF(D281&gt;0,IF(INDEX(A267:A280,MATCH(REPT("z",255),A267:A280))="H","J",IF(INDEX(A267:A280,MATCH(REPT("z",255),A267:A280))="N","P",CHAR(CODE(INDEX(A267:A280,MATCH(REPT("z",255),A267:A280)))+1))),)</f>
        <v>N</v>
      </c>
      <c r="B281" s="727" t="s">
        <v>772</v>
      </c>
      <c r="C281" s="723">
        <v>1</v>
      </c>
      <c r="D281" s="738" t="s">
        <v>46</v>
      </c>
      <c r="E281" s="960">
        <v>3324.01</v>
      </c>
      <c r="F281" s="975">
        <v>6.57</v>
      </c>
      <c r="G281" s="975">
        <v>350.99</v>
      </c>
      <c r="H281" s="960">
        <v>0</v>
      </c>
      <c r="I281" s="961">
        <f>E281+F281+G281+H281</f>
        <v>3681.57</v>
      </c>
      <c r="J281" s="962">
        <f>I281*C281</f>
        <v>3681.57</v>
      </c>
    </row>
    <row r="282" spans="1:11" s="725" customFormat="1" x14ac:dyDescent="0.2">
      <c r="A282" s="721"/>
      <c r="B282" s="727"/>
      <c r="C282" s="723"/>
      <c r="D282" s="724"/>
      <c r="E282" s="1004"/>
      <c r="F282" s="1004"/>
      <c r="G282" s="1004"/>
      <c r="H282" s="1004"/>
      <c r="I282" s="1005"/>
      <c r="J282" s="1006"/>
    </row>
    <row r="283" spans="1:11" s="725" customFormat="1" x14ac:dyDescent="0.2">
      <c r="A283" s="721" t="str">
        <f>IF(D283&gt;0,IF(INDEX(A269:A282,MATCH(REPT("z",255),A269:A282))="H","J",IF(INDEX(A269:A282,MATCH(REPT("z",255),A269:A282))="N","P",CHAR(CODE(INDEX(A269:A282,MATCH(REPT("z",255),A269:A282)))+1))),)</f>
        <v>P</v>
      </c>
      <c r="B283" s="727" t="s">
        <v>773</v>
      </c>
      <c r="C283" s="723">
        <v>1</v>
      </c>
      <c r="D283" s="738" t="s">
        <v>46</v>
      </c>
      <c r="E283" s="960">
        <v>3332.84</v>
      </c>
      <c r="F283" s="975">
        <v>6.57</v>
      </c>
      <c r="G283" s="975">
        <v>350.99</v>
      </c>
      <c r="H283" s="960">
        <v>0</v>
      </c>
      <c r="I283" s="961">
        <f>E283+F283+G283+H283</f>
        <v>3690.4</v>
      </c>
      <c r="J283" s="962">
        <f>I283*C283</f>
        <v>3690.4</v>
      </c>
    </row>
    <row r="284" spans="1:11" s="725" customFormat="1" x14ac:dyDescent="0.2">
      <c r="A284" s="721"/>
      <c r="B284" s="727"/>
      <c r="C284" s="723"/>
      <c r="D284" s="724"/>
      <c r="E284" s="1004"/>
      <c r="F284" s="1004"/>
      <c r="G284" s="1004"/>
      <c r="H284" s="1004"/>
      <c r="I284" s="1005"/>
      <c r="J284" s="1006"/>
    </row>
    <row r="285" spans="1:11" s="725" customFormat="1" x14ac:dyDescent="0.2">
      <c r="A285" s="721" t="str">
        <f>IF(D285&gt;0,IF(INDEX(A271:A284,MATCH(REPT("z",255),A271:A284))="H","J",IF(INDEX(A271:A284,MATCH(REPT("z",255),A271:A284))="N","P",CHAR(CODE(INDEX(A271:A284,MATCH(REPT("z",255),A271:A284)))+1))),)</f>
        <v>Q</v>
      </c>
      <c r="B285" s="727" t="s">
        <v>774</v>
      </c>
      <c r="C285" s="723">
        <v>1</v>
      </c>
      <c r="D285" s="738" t="s">
        <v>46</v>
      </c>
      <c r="E285" s="960">
        <v>3526.48</v>
      </c>
      <c r="F285" s="975">
        <v>6.57</v>
      </c>
      <c r="G285" s="975">
        <v>802.24</v>
      </c>
      <c r="H285" s="960">
        <v>0</v>
      </c>
      <c r="I285" s="961">
        <f>E285+F285+G285+H285</f>
        <v>4335.29</v>
      </c>
      <c r="J285" s="962">
        <f>I285*C285</f>
        <v>4335.29</v>
      </c>
    </row>
    <row r="286" spans="1:11" s="725" customFormat="1" x14ac:dyDescent="0.2">
      <c r="A286" s="721"/>
      <c r="B286" s="727"/>
      <c r="C286" s="723"/>
      <c r="D286" s="724"/>
      <c r="E286" s="1004"/>
      <c r="F286" s="1004"/>
      <c r="G286" s="1004"/>
      <c r="H286" s="1004"/>
      <c r="I286" s="1005"/>
      <c r="J286" s="1006"/>
    </row>
    <row r="287" spans="1:11" s="733" customFormat="1" ht="15.75" thickBot="1" x14ac:dyDescent="0.25">
      <c r="A287" s="729"/>
      <c r="B287" s="730" t="s">
        <v>31</v>
      </c>
      <c r="C287" s="748"/>
      <c r="D287" s="731"/>
      <c r="E287" s="999"/>
      <c r="F287" s="999"/>
      <c r="G287" s="999"/>
      <c r="H287" s="999"/>
      <c r="I287" s="1000"/>
      <c r="J287" s="1008">
        <f>SUM(J253:J285)</f>
        <v>73071.5</v>
      </c>
      <c r="K287" s="732"/>
    </row>
    <row r="288" spans="1:11" s="555" customFormat="1" ht="15" thickTop="1" x14ac:dyDescent="0.2">
      <c r="A288" s="759"/>
      <c r="B288" s="753"/>
      <c r="C288" s="754"/>
      <c r="D288" s="757"/>
      <c r="E288" s="1016"/>
      <c r="F288" s="1016"/>
      <c r="G288" s="1016"/>
      <c r="H288" s="1016"/>
      <c r="I288" s="1017"/>
      <c r="J288" s="1018"/>
    </row>
    <row r="289" spans="1:10" s="555" customFormat="1" ht="15" x14ac:dyDescent="0.2">
      <c r="A289" s="759"/>
      <c r="B289" s="722" t="s">
        <v>757</v>
      </c>
      <c r="C289" s="754"/>
      <c r="D289" s="757"/>
      <c r="E289" s="1016"/>
      <c r="F289" s="1016"/>
      <c r="G289" s="1016"/>
      <c r="H289" s="1016"/>
      <c r="I289" s="1017"/>
      <c r="J289" s="1018"/>
    </row>
    <row r="290" spans="1:10" s="555" customFormat="1" ht="15" x14ac:dyDescent="0.2">
      <c r="A290" s="759"/>
      <c r="B290" s="722"/>
      <c r="C290" s="754"/>
      <c r="D290" s="757"/>
      <c r="E290" s="1016"/>
      <c r="F290" s="1016"/>
      <c r="G290" s="1016"/>
      <c r="H290" s="1016"/>
      <c r="I290" s="1017"/>
      <c r="J290" s="1018"/>
    </row>
    <row r="291" spans="1:10" s="725" customFormat="1" ht="28.5" x14ac:dyDescent="0.2">
      <c r="A291" s="721"/>
      <c r="B291" s="726" t="s">
        <v>775</v>
      </c>
      <c r="C291" s="723"/>
      <c r="D291" s="724"/>
      <c r="E291" s="1004"/>
      <c r="F291" s="1004"/>
      <c r="G291" s="1004"/>
      <c r="H291" s="1004"/>
      <c r="I291" s="1005"/>
      <c r="J291" s="1006"/>
    </row>
    <row r="292" spans="1:10" s="725" customFormat="1" x14ac:dyDescent="0.2">
      <c r="A292" s="721"/>
      <c r="B292" s="727"/>
      <c r="C292" s="723"/>
      <c r="D292" s="724"/>
      <c r="E292" s="1004"/>
      <c r="F292" s="1004"/>
      <c r="G292" s="1004"/>
      <c r="H292" s="1004"/>
      <c r="I292" s="1005"/>
      <c r="J292" s="1006"/>
    </row>
    <row r="293" spans="1:10" s="725" customFormat="1" x14ac:dyDescent="0.2">
      <c r="A293" s="721" t="s">
        <v>11</v>
      </c>
      <c r="B293" s="727" t="s">
        <v>776</v>
      </c>
      <c r="C293" s="723">
        <v>1</v>
      </c>
      <c r="D293" s="738" t="s">
        <v>46</v>
      </c>
      <c r="E293" s="960">
        <v>2755.84</v>
      </c>
      <c r="F293" s="975">
        <v>6.57</v>
      </c>
      <c r="G293" s="975">
        <v>350.99</v>
      </c>
      <c r="H293" s="960">
        <v>0</v>
      </c>
      <c r="I293" s="961">
        <f>E293+F293+G293+H293</f>
        <v>3113.4</v>
      </c>
      <c r="J293" s="962">
        <f>I293*C293</f>
        <v>3113.4</v>
      </c>
    </row>
    <row r="294" spans="1:10" s="725" customFormat="1" x14ac:dyDescent="0.2">
      <c r="A294" s="721"/>
      <c r="B294" s="727"/>
      <c r="C294" s="723"/>
      <c r="D294" s="724"/>
      <c r="E294" s="1004"/>
      <c r="F294" s="1004"/>
      <c r="G294" s="1004"/>
      <c r="H294" s="1004"/>
      <c r="I294" s="1005"/>
      <c r="J294" s="1006"/>
    </row>
    <row r="295" spans="1:10" s="725" customFormat="1" x14ac:dyDescent="0.2">
      <c r="A295" s="721" t="str">
        <f>IF(D295&gt;0,IF(INDEX(A286:A294,MATCH(REPT("z",255),A286:A294))="H","J",IF(INDEX(A286:A294,MATCH(REPT("z",255),A286:A294))="N","P",CHAR(CODE(INDEX(A286:A294,MATCH(REPT("z",255),A286:A294)))+1))),)</f>
        <v>B</v>
      </c>
      <c r="B295" s="727" t="s">
        <v>777</v>
      </c>
      <c r="C295" s="723">
        <v>1</v>
      </c>
      <c r="D295" s="738" t="s">
        <v>46</v>
      </c>
      <c r="E295" s="960">
        <v>3358.79</v>
      </c>
      <c r="F295" s="975">
        <v>6.57</v>
      </c>
      <c r="G295" s="975">
        <v>350.99</v>
      </c>
      <c r="H295" s="960">
        <v>0</v>
      </c>
      <c r="I295" s="961">
        <f>E295+F295+G295+H295</f>
        <v>3716.35</v>
      </c>
      <c r="J295" s="962">
        <f>I295*C295</f>
        <v>3716.35</v>
      </c>
    </row>
    <row r="296" spans="1:10" s="725" customFormat="1" x14ac:dyDescent="0.2">
      <c r="A296" s="721"/>
      <c r="B296" s="727"/>
      <c r="C296" s="723"/>
      <c r="D296" s="724"/>
      <c r="E296" s="1004"/>
      <c r="F296" s="1004"/>
      <c r="G296" s="1004"/>
      <c r="H296" s="1004"/>
      <c r="I296" s="1005"/>
      <c r="J296" s="1006"/>
    </row>
    <row r="297" spans="1:10" s="725" customFormat="1" x14ac:dyDescent="0.2">
      <c r="A297" s="721" t="str">
        <f>IF(D297&gt;0,IF(INDEX(A288:A296,MATCH(REPT("z",255),A288:A296))="H","J",IF(INDEX(A288:A296,MATCH(REPT("z",255),A288:A296))="N","P",CHAR(CODE(INDEX(A288:A296,MATCH(REPT("z",255),A288:A296)))+1))),)</f>
        <v>C</v>
      </c>
      <c r="B297" s="727" t="s">
        <v>778</v>
      </c>
      <c r="C297" s="723">
        <v>1</v>
      </c>
      <c r="D297" s="738" t="s">
        <v>46</v>
      </c>
      <c r="E297" s="960">
        <v>6887.2</v>
      </c>
      <c r="F297" s="975">
        <v>6.57</v>
      </c>
      <c r="G297" s="975">
        <v>802.24</v>
      </c>
      <c r="H297" s="960">
        <v>0</v>
      </c>
      <c r="I297" s="961">
        <f>E297+F297+G297+H297</f>
        <v>7696.01</v>
      </c>
      <c r="J297" s="962">
        <f>I297*C297</f>
        <v>7696.01</v>
      </c>
    </row>
    <row r="298" spans="1:10" s="725" customFormat="1" x14ac:dyDescent="0.2">
      <c r="A298" s="721"/>
      <c r="B298" s="727"/>
      <c r="C298" s="723"/>
      <c r="D298" s="724"/>
      <c r="E298" s="1004"/>
      <c r="F298" s="1004"/>
      <c r="G298" s="1004"/>
      <c r="H298" s="1004"/>
      <c r="I298" s="1005"/>
      <c r="J298" s="1006"/>
    </row>
    <row r="299" spans="1:10" s="725" customFormat="1" x14ac:dyDescent="0.2">
      <c r="A299" s="721" t="str">
        <f>IF(D299&gt;0,IF(INDEX(A289:A298,MATCH(REPT("z",255),A289:A298))="H","J",IF(INDEX(A289:A298,MATCH(REPT("z",255),A289:A298))="N","P",CHAR(CODE(INDEX(A289:A298,MATCH(REPT("z",255),A289:A298)))+1))),)</f>
        <v>D</v>
      </c>
      <c r="B299" s="727" t="s">
        <v>779</v>
      </c>
      <c r="C299" s="723">
        <v>1</v>
      </c>
      <c r="D299" s="738" t="s">
        <v>46</v>
      </c>
      <c r="E299" s="960">
        <v>112391.42</v>
      </c>
      <c r="F299" s="975">
        <v>6.57</v>
      </c>
      <c r="G299" s="975">
        <v>952.66</v>
      </c>
      <c r="H299" s="960">
        <v>0</v>
      </c>
      <c r="I299" s="961">
        <f>E299+F299+G299+H299</f>
        <v>113350.65</v>
      </c>
      <c r="J299" s="962">
        <f>I299*C299</f>
        <v>113350.65</v>
      </c>
    </row>
    <row r="300" spans="1:10" s="725" customFormat="1" x14ac:dyDescent="0.2">
      <c r="A300" s="721"/>
      <c r="B300" s="727"/>
      <c r="C300" s="723"/>
      <c r="D300" s="724"/>
      <c r="E300" s="1004"/>
      <c r="F300" s="1004"/>
      <c r="G300" s="1004"/>
      <c r="H300" s="1004"/>
      <c r="I300" s="1005"/>
      <c r="J300" s="1006"/>
    </row>
    <row r="301" spans="1:10" s="725" customFormat="1" x14ac:dyDescent="0.2">
      <c r="A301" s="721" t="str">
        <f>IF(D301&gt;0,IF(INDEX(A291:A300,MATCH(REPT("z",255),A291:A300))="H","J",IF(INDEX(A291:A300,MATCH(REPT("z",255),A291:A300))="N","P",CHAR(CODE(INDEX(A291:A300,MATCH(REPT("z",255),A291:A300)))+1))),)</f>
        <v>E</v>
      </c>
      <c r="B301" s="727" t="s">
        <v>780</v>
      </c>
      <c r="C301" s="723">
        <v>2</v>
      </c>
      <c r="D301" s="738" t="s">
        <v>46</v>
      </c>
      <c r="E301" s="960">
        <v>3455.35</v>
      </c>
      <c r="F301" s="975">
        <v>6.57</v>
      </c>
      <c r="G301" s="975">
        <v>350.99</v>
      </c>
      <c r="H301" s="960">
        <v>0</v>
      </c>
      <c r="I301" s="961">
        <f>E301+F301+G301+H301</f>
        <v>3812.91</v>
      </c>
      <c r="J301" s="962">
        <f>I301*C301</f>
        <v>7625.82</v>
      </c>
    </row>
    <row r="302" spans="1:10" s="725" customFormat="1" x14ac:dyDescent="0.2">
      <c r="A302" s="721"/>
      <c r="B302" s="727"/>
      <c r="C302" s="723"/>
      <c r="D302" s="724"/>
      <c r="E302" s="1004"/>
      <c r="F302" s="1004"/>
      <c r="G302" s="1004"/>
      <c r="H302" s="1004"/>
      <c r="I302" s="1005"/>
      <c r="J302" s="1006"/>
    </row>
    <row r="303" spans="1:10" s="725" customFormat="1" x14ac:dyDescent="0.2">
      <c r="A303" s="721" t="str">
        <f>IF(D303&gt;0,IF(INDEX(A291:A302,MATCH(REPT("z",255),A291:A302))="H","J",IF(INDEX(A291:A302,MATCH(REPT("z",255),A291:A302))="N","P",CHAR(CODE(INDEX(A291:A302,MATCH(REPT("z",255),A291:A302)))+1))),)</f>
        <v>F</v>
      </c>
      <c r="B303" s="727" t="s">
        <v>781</v>
      </c>
      <c r="C303" s="723">
        <v>2</v>
      </c>
      <c r="D303" s="738" t="s">
        <v>46</v>
      </c>
      <c r="E303" s="960">
        <v>3455.35</v>
      </c>
      <c r="F303" s="975">
        <v>6.57</v>
      </c>
      <c r="G303" s="975">
        <v>350.99</v>
      </c>
      <c r="H303" s="960">
        <v>0</v>
      </c>
      <c r="I303" s="961">
        <f>E303+F303+G303+H303</f>
        <v>3812.91</v>
      </c>
      <c r="J303" s="962">
        <f>I303*C303</f>
        <v>7625.82</v>
      </c>
    </row>
    <row r="304" spans="1:10" s="725" customFormat="1" x14ac:dyDescent="0.2">
      <c r="A304" s="721"/>
      <c r="B304" s="727"/>
      <c r="C304" s="723"/>
      <c r="D304" s="724"/>
      <c r="E304" s="1004"/>
      <c r="F304" s="1004"/>
      <c r="G304" s="1004"/>
      <c r="H304" s="1004"/>
      <c r="I304" s="1005"/>
      <c r="J304" s="1006"/>
    </row>
    <row r="305" spans="1:10" s="725" customFormat="1" x14ac:dyDescent="0.2">
      <c r="A305" s="721" t="str">
        <f>IF(D305&gt;0,IF(INDEX(A293:A304,MATCH(REPT("z",255),A293:A304))="H","J",IF(INDEX(A293:A304,MATCH(REPT("z",255),A293:A304))="N","P",CHAR(CODE(INDEX(A293:A304,MATCH(REPT("z",255),A293:A304)))+1))),)</f>
        <v>G</v>
      </c>
      <c r="B305" s="727" t="s">
        <v>782</v>
      </c>
      <c r="C305" s="723">
        <v>1</v>
      </c>
      <c r="D305" s="738" t="s">
        <v>46</v>
      </c>
      <c r="E305" s="960">
        <v>6887.2</v>
      </c>
      <c r="F305" s="975">
        <v>6.57</v>
      </c>
      <c r="G305" s="975">
        <v>802.24</v>
      </c>
      <c r="H305" s="960">
        <v>0</v>
      </c>
      <c r="I305" s="961">
        <f>E305+F305+G305+H305</f>
        <v>7696.01</v>
      </c>
      <c r="J305" s="962">
        <f>I305*C305</f>
        <v>7696.01</v>
      </c>
    </row>
    <row r="306" spans="1:10" s="725" customFormat="1" ht="15" x14ac:dyDescent="0.2">
      <c r="A306" s="728"/>
      <c r="B306" s="726"/>
      <c r="C306" s="723"/>
      <c r="D306" s="724"/>
      <c r="E306" s="1004"/>
      <c r="F306" s="1004"/>
      <c r="G306" s="1004"/>
      <c r="H306" s="1004"/>
      <c r="I306" s="1010"/>
      <c r="J306" s="1011"/>
    </row>
    <row r="307" spans="1:10" s="725" customFormat="1" ht="15" x14ac:dyDescent="0.2">
      <c r="A307" s="721"/>
      <c r="B307" s="722" t="s">
        <v>783</v>
      </c>
      <c r="C307" s="723"/>
      <c r="D307" s="724"/>
      <c r="E307" s="1004"/>
      <c r="F307" s="1004"/>
      <c r="G307" s="1004"/>
      <c r="H307" s="1004"/>
      <c r="I307" s="1005"/>
      <c r="J307" s="1006"/>
    </row>
    <row r="308" spans="1:10" s="725" customFormat="1" ht="15" x14ac:dyDescent="0.2">
      <c r="A308" s="721"/>
      <c r="B308" s="760"/>
      <c r="C308" s="723"/>
      <c r="D308" s="724"/>
      <c r="E308" s="1004"/>
      <c r="F308" s="1004"/>
      <c r="G308" s="1004"/>
      <c r="H308" s="1004"/>
      <c r="I308" s="1005"/>
      <c r="J308" s="1006"/>
    </row>
    <row r="309" spans="1:10" s="725" customFormat="1" ht="28.5" x14ac:dyDescent="0.2">
      <c r="A309" s="721"/>
      <c r="B309" s="746" t="s">
        <v>784</v>
      </c>
      <c r="C309" s="723"/>
      <c r="D309" s="724"/>
      <c r="E309" s="1004"/>
      <c r="F309" s="1004"/>
      <c r="G309" s="1004"/>
      <c r="H309" s="1004"/>
      <c r="I309" s="1005"/>
      <c r="J309" s="1006"/>
    </row>
    <row r="310" spans="1:10" s="725" customFormat="1" x14ac:dyDescent="0.2">
      <c r="A310" s="721"/>
      <c r="B310" s="727"/>
      <c r="C310" s="723"/>
      <c r="D310" s="724"/>
      <c r="E310" s="1004"/>
      <c r="F310" s="1004"/>
      <c r="G310" s="1004"/>
      <c r="H310" s="1004"/>
      <c r="I310" s="1005"/>
      <c r="J310" s="1006"/>
    </row>
    <row r="311" spans="1:10" s="725" customFormat="1" x14ac:dyDescent="0.2">
      <c r="A311" s="721" t="str">
        <f>IF(D311&gt;0,IF(INDEX(A301:A310,MATCH(REPT("z",255),A301:A310))="H","J",IF(INDEX(A301:A310,MATCH(REPT("z",255),A301:A310))="N","P",CHAR(CODE(INDEX(A301:A310,MATCH(REPT("z",255),A301:A310)))+1))),)</f>
        <v>H</v>
      </c>
      <c r="B311" s="727" t="s">
        <v>785</v>
      </c>
      <c r="C311" s="723">
        <v>1</v>
      </c>
      <c r="D311" s="738" t="s">
        <v>46</v>
      </c>
      <c r="E311" s="960">
        <v>116678.72</v>
      </c>
      <c r="F311" s="975">
        <v>13.16</v>
      </c>
      <c r="G311" s="975">
        <v>4512.6099999999997</v>
      </c>
      <c r="H311" s="960">
        <v>0</v>
      </c>
      <c r="I311" s="961">
        <f>E311+F311+G311+H311</f>
        <v>121204.49</v>
      </c>
      <c r="J311" s="962">
        <f>I311*C311</f>
        <v>121204.49</v>
      </c>
    </row>
    <row r="312" spans="1:10" s="725" customFormat="1" x14ac:dyDescent="0.2">
      <c r="A312" s="721"/>
      <c r="B312" s="727"/>
      <c r="C312" s="723"/>
      <c r="D312" s="724"/>
      <c r="E312" s="1004"/>
      <c r="F312" s="1004"/>
      <c r="G312" s="1004"/>
      <c r="H312" s="1004"/>
      <c r="I312" s="1005"/>
      <c r="J312" s="1006"/>
    </row>
    <row r="313" spans="1:10" s="725" customFormat="1" x14ac:dyDescent="0.2">
      <c r="A313" s="721"/>
      <c r="B313" s="727"/>
      <c r="C313" s="723"/>
      <c r="D313" s="724"/>
      <c r="E313" s="1004"/>
      <c r="F313" s="1004"/>
      <c r="G313" s="1004"/>
      <c r="H313" s="1004"/>
      <c r="I313" s="1005"/>
      <c r="J313" s="1006"/>
    </row>
    <row r="314" spans="1:10" s="725" customFormat="1" x14ac:dyDescent="0.2">
      <c r="A314" s="721"/>
      <c r="B314" s="727"/>
      <c r="C314" s="723"/>
      <c r="D314" s="724"/>
      <c r="E314" s="1004"/>
      <c r="F314" s="1004"/>
      <c r="G314" s="1004"/>
      <c r="H314" s="1004"/>
      <c r="I314" s="1005"/>
      <c r="J314" s="1006"/>
    </row>
    <row r="315" spans="1:10" s="725" customFormat="1" x14ac:dyDescent="0.2">
      <c r="A315" s="721"/>
      <c r="B315" s="727"/>
      <c r="C315" s="723"/>
      <c r="D315" s="724"/>
      <c r="E315" s="1004"/>
      <c r="F315" s="1004"/>
      <c r="G315" s="1004"/>
      <c r="H315" s="1004"/>
      <c r="I315" s="1005"/>
      <c r="J315" s="1006"/>
    </row>
    <row r="316" spans="1:10" s="725" customFormat="1" x14ac:dyDescent="0.2">
      <c r="A316" s="721"/>
      <c r="B316" s="727"/>
      <c r="C316" s="723"/>
      <c r="D316" s="724"/>
      <c r="E316" s="1004"/>
      <c r="F316" s="1004"/>
      <c r="G316" s="1004"/>
      <c r="H316" s="1004"/>
      <c r="I316" s="1005"/>
      <c r="J316" s="1006"/>
    </row>
    <row r="317" spans="1:10" s="725" customFormat="1" x14ac:dyDescent="0.2">
      <c r="A317" s="721"/>
      <c r="B317" s="727"/>
      <c r="C317" s="723"/>
      <c r="D317" s="724"/>
      <c r="E317" s="1004"/>
      <c r="F317" s="1004"/>
      <c r="G317" s="1004"/>
      <c r="H317" s="1004"/>
      <c r="I317" s="1005"/>
      <c r="J317" s="1006"/>
    </row>
    <row r="318" spans="1:10" s="725" customFormat="1" x14ac:dyDescent="0.2">
      <c r="A318" s="721"/>
      <c r="B318" s="727"/>
      <c r="C318" s="723"/>
      <c r="D318" s="724"/>
      <c r="E318" s="1004"/>
      <c r="F318" s="1004"/>
      <c r="G318" s="1004"/>
      <c r="H318" s="1004"/>
      <c r="I318" s="1005"/>
      <c r="J318" s="1006"/>
    </row>
    <row r="319" spans="1:10" s="725" customFormat="1" x14ac:dyDescent="0.2">
      <c r="A319" s="721"/>
      <c r="B319" s="727"/>
      <c r="C319" s="723"/>
      <c r="D319" s="724"/>
      <c r="E319" s="1004"/>
      <c r="F319" s="1004"/>
      <c r="G319" s="1004"/>
      <c r="H319" s="1004"/>
      <c r="I319" s="1005"/>
      <c r="J319" s="1006"/>
    </row>
    <row r="320" spans="1:10" s="725" customFormat="1" x14ac:dyDescent="0.2">
      <c r="A320" s="721"/>
      <c r="B320" s="727"/>
      <c r="C320" s="723"/>
      <c r="D320" s="724"/>
      <c r="E320" s="1004"/>
      <c r="F320" s="1004"/>
      <c r="G320" s="1004"/>
      <c r="H320" s="1004"/>
      <c r="I320" s="1005"/>
      <c r="J320" s="1006"/>
    </row>
    <row r="321" spans="1:11" s="725" customFormat="1" x14ac:dyDescent="0.2">
      <c r="A321" s="721"/>
      <c r="B321" s="727"/>
      <c r="C321" s="723"/>
      <c r="D321" s="724"/>
      <c r="E321" s="1004"/>
      <c r="F321" s="1004"/>
      <c r="G321" s="1004"/>
      <c r="H321" s="1004"/>
      <c r="I321" s="1005"/>
      <c r="J321" s="1006"/>
    </row>
    <row r="322" spans="1:11" s="725" customFormat="1" x14ac:dyDescent="0.2">
      <c r="A322" s="721"/>
      <c r="B322" s="727"/>
      <c r="C322" s="723"/>
      <c r="D322" s="724"/>
      <c r="E322" s="1004"/>
      <c r="F322" s="1004"/>
      <c r="G322" s="1004"/>
      <c r="H322" s="1004"/>
      <c r="I322" s="1005"/>
      <c r="J322" s="1006"/>
    </row>
    <row r="323" spans="1:11" s="725" customFormat="1" x14ac:dyDescent="0.2">
      <c r="A323" s="721"/>
      <c r="B323" s="727"/>
      <c r="C323" s="723"/>
      <c r="D323" s="724"/>
      <c r="E323" s="1004"/>
      <c r="F323" s="1004"/>
      <c r="G323" s="1004"/>
      <c r="H323" s="1004"/>
      <c r="I323" s="1005"/>
      <c r="J323" s="1006"/>
    </row>
    <row r="324" spans="1:11" s="725" customFormat="1" x14ac:dyDescent="0.2">
      <c r="A324" s="721"/>
      <c r="B324" s="727"/>
      <c r="C324" s="723"/>
      <c r="D324" s="724"/>
      <c r="E324" s="1004"/>
      <c r="F324" s="1004"/>
      <c r="G324" s="1004"/>
      <c r="H324" s="1004"/>
      <c r="I324" s="1005"/>
      <c r="J324" s="1006"/>
    </row>
    <row r="325" spans="1:11" s="733" customFormat="1" ht="15.75" thickBot="1" x14ac:dyDescent="0.25">
      <c r="A325" s="729"/>
      <c r="B325" s="730" t="s">
        <v>31</v>
      </c>
      <c r="C325" s="748"/>
      <c r="D325" s="731"/>
      <c r="E325" s="999"/>
      <c r="F325" s="999"/>
      <c r="G325" s="999"/>
      <c r="H325" s="999"/>
      <c r="I325" s="1000"/>
      <c r="J325" s="1008">
        <f>SUM(J291:J323)</f>
        <v>272028.55</v>
      </c>
      <c r="K325" s="732"/>
    </row>
    <row r="326" spans="1:11" s="725" customFormat="1" ht="15.75" thickTop="1" x14ac:dyDescent="0.2">
      <c r="A326" s="721"/>
      <c r="B326" s="722"/>
      <c r="C326" s="723"/>
      <c r="D326" s="724"/>
      <c r="E326" s="1004"/>
      <c r="F326" s="1004"/>
      <c r="G326" s="1004"/>
      <c r="H326" s="1004"/>
      <c r="I326" s="1005"/>
      <c r="J326" s="1006"/>
    </row>
    <row r="327" spans="1:11" s="725" customFormat="1" ht="15" x14ac:dyDescent="0.2">
      <c r="A327" s="721"/>
      <c r="B327" s="722" t="s">
        <v>786</v>
      </c>
      <c r="C327" s="723"/>
      <c r="D327" s="724"/>
      <c r="E327" s="1004"/>
      <c r="F327" s="1004"/>
      <c r="G327" s="1004"/>
      <c r="H327" s="1004"/>
      <c r="I327" s="1005"/>
      <c r="J327" s="1006"/>
    </row>
    <row r="328" spans="1:11" s="725" customFormat="1" x14ac:dyDescent="0.2">
      <c r="A328" s="721"/>
      <c r="B328" s="727"/>
      <c r="C328" s="723"/>
      <c r="D328" s="724"/>
      <c r="E328" s="1004"/>
      <c r="F328" s="1004"/>
      <c r="G328" s="1004"/>
      <c r="H328" s="1004"/>
      <c r="I328" s="1005"/>
      <c r="J328" s="1006"/>
    </row>
    <row r="329" spans="1:11" s="725" customFormat="1" ht="15" x14ac:dyDescent="0.2">
      <c r="A329" s="721"/>
      <c r="B329" s="760" t="s">
        <v>787</v>
      </c>
      <c r="C329" s="723"/>
      <c r="D329" s="724"/>
      <c r="E329" s="1004"/>
      <c r="F329" s="1004"/>
      <c r="G329" s="1004"/>
      <c r="H329" s="1004"/>
      <c r="I329" s="1005"/>
      <c r="J329" s="1006"/>
    </row>
    <row r="330" spans="1:11" s="725" customFormat="1" x14ac:dyDescent="0.2">
      <c r="A330" s="721"/>
      <c r="B330" s="726"/>
      <c r="C330" s="723"/>
      <c r="D330" s="724"/>
      <c r="E330" s="1004"/>
      <c r="F330" s="1004"/>
      <c r="G330" s="1004"/>
      <c r="H330" s="1004"/>
      <c r="I330" s="1005"/>
      <c r="J330" s="1006"/>
    </row>
    <row r="331" spans="1:11" s="725" customFormat="1" ht="28.5" x14ac:dyDescent="0.2">
      <c r="A331" s="721"/>
      <c r="B331" s="746" t="s">
        <v>788</v>
      </c>
      <c r="C331" s="723"/>
      <c r="D331" s="724"/>
      <c r="E331" s="1004"/>
      <c r="F331" s="1004"/>
      <c r="G331" s="1004"/>
      <c r="H331" s="1004"/>
      <c r="I331" s="1005"/>
      <c r="J331" s="1006"/>
    </row>
    <row r="332" spans="1:11" s="725" customFormat="1" x14ac:dyDescent="0.2">
      <c r="A332" s="721"/>
      <c r="B332" s="727"/>
      <c r="C332" s="723"/>
      <c r="D332" s="724"/>
      <c r="E332" s="1004"/>
      <c r="F332" s="1004"/>
      <c r="G332" s="1004"/>
      <c r="H332" s="1004"/>
      <c r="I332" s="1005"/>
      <c r="J332" s="1006"/>
    </row>
    <row r="333" spans="1:11" s="725" customFormat="1" x14ac:dyDescent="0.2">
      <c r="A333" s="721" t="s">
        <v>11</v>
      </c>
      <c r="B333" s="727" t="s">
        <v>789</v>
      </c>
      <c r="C333" s="723">
        <v>1</v>
      </c>
      <c r="D333" s="738" t="s">
        <v>46</v>
      </c>
      <c r="E333" s="960">
        <v>69902.39</v>
      </c>
      <c r="F333" s="975">
        <v>13.16</v>
      </c>
      <c r="G333" s="975">
        <v>4512.6099999999997</v>
      </c>
      <c r="H333" s="960">
        <v>0</v>
      </c>
      <c r="I333" s="961">
        <f>E333+F333+G333+H333</f>
        <v>74428.160000000003</v>
      </c>
      <c r="J333" s="962">
        <f>I333*C333</f>
        <v>74428.160000000003</v>
      </c>
    </row>
    <row r="334" spans="1:11" s="725" customFormat="1" x14ac:dyDescent="0.2">
      <c r="A334" s="721"/>
      <c r="B334" s="727"/>
      <c r="C334" s="723"/>
      <c r="D334" s="724"/>
      <c r="E334" s="1004"/>
      <c r="F334" s="1004"/>
      <c r="G334" s="1004"/>
      <c r="H334" s="1004"/>
      <c r="I334" s="1005"/>
      <c r="J334" s="1006"/>
    </row>
    <row r="335" spans="1:11" s="725" customFormat="1" ht="28.5" x14ac:dyDescent="0.2">
      <c r="A335" s="721"/>
      <c r="B335" s="726" t="s">
        <v>790</v>
      </c>
      <c r="C335" s="723"/>
      <c r="D335" s="724"/>
      <c r="E335" s="1004"/>
      <c r="F335" s="1004"/>
      <c r="G335" s="1004"/>
      <c r="H335" s="1004"/>
      <c r="I335" s="1005"/>
      <c r="J335" s="1006"/>
    </row>
    <row r="336" spans="1:11" s="725" customFormat="1" x14ac:dyDescent="0.2">
      <c r="A336" s="721"/>
      <c r="B336" s="727"/>
      <c r="C336" s="723"/>
      <c r="D336" s="724"/>
      <c r="E336" s="1004"/>
      <c r="F336" s="1004"/>
      <c r="G336" s="1004"/>
      <c r="H336" s="1004"/>
      <c r="I336" s="1005"/>
      <c r="J336" s="1006"/>
    </row>
    <row r="337" spans="1:10" s="725" customFormat="1" x14ac:dyDescent="0.2">
      <c r="A337" s="721" t="str">
        <f>IF(D337&gt;0,IF(INDEX(A333:A336,MATCH(REPT("z",255),A333:A336))="H","J",IF(INDEX(A333:A336,MATCH(REPT("z",255),A333:A336))="N","P",CHAR(CODE(INDEX(A333:A336,MATCH(REPT("z",255),A333:A336)))+1))),)</f>
        <v>B</v>
      </c>
      <c r="B337" s="727" t="s">
        <v>791</v>
      </c>
      <c r="C337" s="723">
        <v>6</v>
      </c>
      <c r="D337" s="738" t="s">
        <v>46</v>
      </c>
      <c r="E337" s="960">
        <v>9152.52</v>
      </c>
      <c r="F337" s="975">
        <v>0</v>
      </c>
      <c r="G337" s="975">
        <v>752.1</v>
      </c>
      <c r="H337" s="960">
        <v>0</v>
      </c>
      <c r="I337" s="961">
        <f>E337+F337+G337+H337</f>
        <v>9904.6200000000008</v>
      </c>
      <c r="J337" s="962">
        <f>I337*C337</f>
        <v>59427.72</v>
      </c>
    </row>
    <row r="338" spans="1:10" s="725" customFormat="1" ht="15" x14ac:dyDescent="0.2">
      <c r="A338" s="721"/>
      <c r="B338" s="722"/>
      <c r="C338" s="723"/>
      <c r="D338" s="724"/>
      <c r="E338" s="1004"/>
      <c r="F338" s="1004"/>
      <c r="G338" s="1004"/>
      <c r="H338" s="1004"/>
      <c r="I338" s="1005"/>
      <c r="J338" s="1006"/>
    </row>
    <row r="339" spans="1:10" s="764" customFormat="1" ht="15" x14ac:dyDescent="0.2">
      <c r="A339" s="761"/>
      <c r="B339" s="722" t="s">
        <v>792</v>
      </c>
      <c r="C339" s="762"/>
      <c r="D339" s="763"/>
      <c r="E339" s="1019"/>
      <c r="F339" s="1019"/>
      <c r="G339" s="1019"/>
      <c r="H339" s="1019"/>
      <c r="I339" s="1020"/>
      <c r="J339" s="1021"/>
    </row>
    <row r="340" spans="1:10" s="764" customFormat="1" ht="15" x14ac:dyDescent="0.2">
      <c r="A340" s="761"/>
      <c r="B340" s="765"/>
      <c r="C340" s="762"/>
      <c r="D340" s="763"/>
      <c r="E340" s="1019"/>
      <c r="F340" s="1019"/>
      <c r="G340" s="1019"/>
      <c r="H340" s="1019"/>
      <c r="I340" s="1020"/>
      <c r="J340" s="1021"/>
    </row>
    <row r="341" spans="1:10" s="725" customFormat="1" ht="28.5" x14ac:dyDescent="0.2">
      <c r="A341" s="721"/>
      <c r="B341" s="726" t="s">
        <v>793</v>
      </c>
      <c r="C341" s="723"/>
      <c r="D341" s="724"/>
      <c r="E341" s="1004"/>
      <c r="F341" s="1004"/>
      <c r="G341" s="1004"/>
      <c r="H341" s="1004"/>
      <c r="I341" s="1005"/>
      <c r="J341" s="1006"/>
    </row>
    <row r="342" spans="1:10" s="725" customFormat="1" x14ac:dyDescent="0.2">
      <c r="A342" s="739"/>
      <c r="B342" s="736"/>
      <c r="C342" s="737"/>
      <c r="D342" s="738"/>
      <c r="E342" s="1012"/>
      <c r="F342" s="1012"/>
      <c r="G342" s="1012"/>
      <c r="H342" s="1012"/>
      <c r="I342" s="1013"/>
      <c r="J342" s="1014"/>
    </row>
    <row r="343" spans="1:10" s="725" customFormat="1" x14ac:dyDescent="0.2">
      <c r="A343" s="739" t="s">
        <v>13</v>
      </c>
      <c r="B343" s="736" t="s">
        <v>794</v>
      </c>
      <c r="C343" s="723">
        <v>5</v>
      </c>
      <c r="D343" s="738" t="s">
        <v>25</v>
      </c>
      <c r="E343" s="960">
        <v>7344.93</v>
      </c>
      <c r="F343" s="975">
        <v>28.38</v>
      </c>
      <c r="G343" s="975">
        <v>350.99</v>
      </c>
      <c r="H343" s="960">
        <v>0</v>
      </c>
      <c r="I343" s="961">
        <f>E343+F343+G343+H343</f>
        <v>7724.3</v>
      </c>
      <c r="J343" s="962">
        <f>I343*C343</f>
        <v>38621.5</v>
      </c>
    </row>
    <row r="344" spans="1:10" s="725" customFormat="1" x14ac:dyDescent="0.2">
      <c r="A344" s="721"/>
      <c r="B344" s="727"/>
      <c r="C344" s="723"/>
      <c r="D344" s="724"/>
      <c r="E344" s="1004"/>
      <c r="F344" s="1004"/>
      <c r="G344" s="1004"/>
      <c r="H344" s="1004"/>
      <c r="I344" s="1005"/>
      <c r="J344" s="1006"/>
    </row>
    <row r="345" spans="1:10" s="725" customFormat="1" ht="15" x14ac:dyDescent="0.2">
      <c r="A345" s="721"/>
      <c r="B345" s="722" t="s">
        <v>795</v>
      </c>
      <c r="C345" s="723"/>
      <c r="D345" s="724"/>
      <c r="E345" s="1004"/>
      <c r="F345" s="1004"/>
      <c r="G345" s="1004"/>
      <c r="H345" s="1004"/>
      <c r="I345" s="1005"/>
      <c r="J345" s="1006"/>
    </row>
    <row r="346" spans="1:10" s="725" customFormat="1" x14ac:dyDescent="0.2">
      <c r="A346" s="721"/>
      <c r="B346" s="727"/>
      <c r="C346" s="723"/>
      <c r="D346" s="724"/>
      <c r="E346" s="1004"/>
      <c r="F346" s="1004"/>
      <c r="G346" s="1004"/>
      <c r="H346" s="1004"/>
      <c r="I346" s="1005"/>
      <c r="J346" s="1006"/>
    </row>
    <row r="347" spans="1:10" s="725" customFormat="1" x14ac:dyDescent="0.2">
      <c r="A347" s="721"/>
      <c r="B347" s="909" t="s">
        <v>796</v>
      </c>
      <c r="C347" s="723"/>
      <c r="D347" s="724"/>
      <c r="E347" s="1004"/>
      <c r="F347" s="1004"/>
      <c r="G347" s="1004"/>
      <c r="H347" s="1004"/>
      <c r="I347" s="1005"/>
      <c r="J347" s="1006"/>
    </row>
    <row r="348" spans="1:10" s="725" customFormat="1" x14ac:dyDescent="0.2">
      <c r="A348" s="721"/>
      <c r="B348" s="727"/>
      <c r="C348" s="723"/>
      <c r="D348" s="724"/>
      <c r="E348" s="1004"/>
      <c r="F348" s="1004"/>
      <c r="G348" s="1004"/>
      <c r="H348" s="1004"/>
      <c r="I348" s="1005"/>
      <c r="J348" s="1006"/>
    </row>
    <row r="349" spans="1:10" s="725" customFormat="1" x14ac:dyDescent="0.2">
      <c r="A349" s="721" t="str">
        <f>IF(D349&gt;0,IF(INDEX(A341:A348,MATCH(REPT("z",255),A341:A348))="H","J",IF(INDEX(A341:A348,MATCH(REPT("z",255),A341:A348))="N","P",CHAR(CODE(INDEX(A341:A348,MATCH(REPT("z",255),A341:A348)))+1))),)</f>
        <v>D</v>
      </c>
      <c r="B349" s="727" t="s">
        <v>797</v>
      </c>
      <c r="C349" s="723">
        <v>43</v>
      </c>
      <c r="D349" s="738" t="s">
        <v>46</v>
      </c>
      <c r="E349" s="960">
        <v>152.16999999999999</v>
      </c>
      <c r="F349" s="975">
        <v>1.57</v>
      </c>
      <c r="G349" s="975">
        <v>60.17</v>
      </c>
      <c r="H349" s="960">
        <v>0</v>
      </c>
      <c r="I349" s="961">
        <f>E349+F349+G349+H349</f>
        <v>213.91</v>
      </c>
      <c r="J349" s="962">
        <f>I349*C349</f>
        <v>9198.1299999999992</v>
      </c>
    </row>
    <row r="350" spans="1:10" s="725" customFormat="1" x14ac:dyDescent="0.2">
      <c r="A350" s="721"/>
      <c r="B350" s="727"/>
      <c r="C350" s="723"/>
      <c r="D350" s="724"/>
      <c r="E350" s="1004"/>
      <c r="F350" s="1004"/>
      <c r="G350" s="1004"/>
      <c r="H350" s="1004"/>
      <c r="I350" s="1005"/>
      <c r="J350" s="1006"/>
    </row>
    <row r="351" spans="1:10" s="725" customFormat="1" x14ac:dyDescent="0.2">
      <c r="A351" s="721" t="str">
        <f>IF(D351&gt;0,IF(INDEX(A341:A350,MATCH(REPT("z",255),A341:A350))="H","J",IF(INDEX(A341:A350,MATCH(REPT("z",255),A341:A350))="N","P",CHAR(CODE(INDEX(A341:A350,MATCH(REPT("z",255),A341:A350)))+1))),)</f>
        <v>E</v>
      </c>
      <c r="B351" s="727" t="s">
        <v>798</v>
      </c>
      <c r="C351" s="723">
        <v>28</v>
      </c>
      <c r="D351" s="738" t="s">
        <v>46</v>
      </c>
      <c r="E351" s="960">
        <v>168.32</v>
      </c>
      <c r="F351" s="975">
        <v>1.57</v>
      </c>
      <c r="G351" s="975">
        <v>60.17</v>
      </c>
      <c r="H351" s="960">
        <v>0</v>
      </c>
      <c r="I351" s="961">
        <f>E351+F351+G351+H351</f>
        <v>230.06</v>
      </c>
      <c r="J351" s="962">
        <f>I351*C351</f>
        <v>6441.68</v>
      </c>
    </row>
    <row r="352" spans="1:10" s="725" customFormat="1" x14ac:dyDescent="0.2">
      <c r="A352" s="721"/>
      <c r="B352" s="727"/>
      <c r="C352" s="723"/>
      <c r="D352" s="724"/>
      <c r="E352" s="1004"/>
      <c r="F352" s="1004"/>
      <c r="G352" s="1004"/>
      <c r="H352" s="1004"/>
      <c r="I352" s="1005"/>
      <c r="J352" s="1006"/>
    </row>
    <row r="353" spans="1:11" s="725" customFormat="1" x14ac:dyDescent="0.2">
      <c r="A353" s="721" t="str">
        <f>IF(D353&gt;0,IF(INDEX(A343:A352,MATCH(REPT("z",255),A343:A352))="H","J",IF(INDEX(A343:A352,MATCH(REPT("z",255),A343:A352))="N","P",CHAR(CODE(INDEX(A343:A352,MATCH(REPT("z",255),A343:A352)))+1))),)</f>
        <v>F</v>
      </c>
      <c r="B353" s="727" t="s">
        <v>799</v>
      </c>
      <c r="C353" s="723">
        <v>17</v>
      </c>
      <c r="D353" s="738" t="s">
        <v>46</v>
      </c>
      <c r="E353" s="960">
        <v>160.24</v>
      </c>
      <c r="F353" s="975">
        <v>1.57</v>
      </c>
      <c r="G353" s="975">
        <v>60.17</v>
      </c>
      <c r="H353" s="960">
        <v>0</v>
      </c>
      <c r="I353" s="961">
        <f>E353+F353+G353+H353</f>
        <v>221.98</v>
      </c>
      <c r="J353" s="962">
        <f>I353*C353</f>
        <v>3773.66</v>
      </c>
    </row>
    <row r="354" spans="1:11" s="725" customFormat="1" x14ac:dyDescent="0.2">
      <c r="A354" s="721"/>
      <c r="B354" s="727"/>
      <c r="C354" s="723"/>
      <c r="D354" s="724"/>
      <c r="E354" s="1004"/>
      <c r="F354" s="1004"/>
      <c r="G354" s="1004"/>
      <c r="H354" s="1004"/>
      <c r="I354" s="1005"/>
      <c r="J354" s="1006"/>
    </row>
    <row r="355" spans="1:11" s="725" customFormat="1" x14ac:dyDescent="0.2">
      <c r="A355" s="721"/>
      <c r="B355" s="727"/>
      <c r="C355" s="723"/>
      <c r="D355" s="724"/>
      <c r="E355" s="1004"/>
      <c r="F355" s="1004"/>
      <c r="G355" s="1004"/>
      <c r="H355" s="1004"/>
      <c r="I355" s="1005"/>
      <c r="J355" s="1006"/>
    </row>
    <row r="356" spans="1:11" s="725" customFormat="1" x14ac:dyDescent="0.2">
      <c r="A356" s="721"/>
      <c r="B356" s="727"/>
      <c r="C356" s="723"/>
      <c r="D356" s="724"/>
      <c r="E356" s="1004"/>
      <c r="F356" s="1004"/>
      <c r="G356" s="1004"/>
      <c r="H356" s="1004"/>
      <c r="I356" s="1005"/>
      <c r="J356" s="1006"/>
    </row>
    <row r="357" spans="1:11" s="725" customFormat="1" x14ac:dyDescent="0.2">
      <c r="A357" s="721"/>
      <c r="B357" s="727"/>
      <c r="C357" s="723"/>
      <c r="D357" s="724"/>
      <c r="E357" s="1004"/>
      <c r="F357" s="1004"/>
      <c r="G357" s="1004"/>
      <c r="H357" s="1004"/>
      <c r="I357" s="1005"/>
      <c r="J357" s="1006"/>
    </row>
    <row r="358" spans="1:11" s="725" customFormat="1" x14ac:dyDescent="0.2">
      <c r="A358" s="721"/>
      <c r="B358" s="727"/>
      <c r="C358" s="723"/>
      <c r="D358" s="724"/>
      <c r="E358" s="1004"/>
      <c r="F358" s="1004"/>
      <c r="G358" s="1004"/>
      <c r="H358" s="1004"/>
      <c r="I358" s="1005"/>
      <c r="J358" s="1006"/>
    </row>
    <row r="359" spans="1:11" s="725" customFormat="1" x14ac:dyDescent="0.2">
      <c r="A359" s="721"/>
      <c r="B359" s="727"/>
      <c r="C359" s="723"/>
      <c r="D359" s="724"/>
      <c r="E359" s="1004"/>
      <c r="F359" s="1004"/>
      <c r="G359" s="1004"/>
      <c r="H359" s="1004"/>
      <c r="I359" s="1005"/>
      <c r="J359" s="1006"/>
    </row>
    <row r="360" spans="1:11" s="725" customFormat="1" x14ac:dyDescent="0.2">
      <c r="A360" s="721"/>
      <c r="B360" s="727"/>
      <c r="C360" s="723"/>
      <c r="D360" s="724"/>
      <c r="E360" s="1004"/>
      <c r="F360" s="1004"/>
      <c r="G360" s="1004"/>
      <c r="H360" s="1004"/>
      <c r="I360" s="1005"/>
      <c r="J360" s="1006"/>
    </row>
    <row r="361" spans="1:11" s="733" customFormat="1" ht="15.75" thickBot="1" x14ac:dyDescent="0.25">
      <c r="A361" s="729"/>
      <c r="B361" s="730" t="s">
        <v>31</v>
      </c>
      <c r="C361" s="748"/>
      <c r="D361" s="731"/>
      <c r="E361" s="999"/>
      <c r="F361" s="999"/>
      <c r="G361" s="999"/>
      <c r="H361" s="999"/>
      <c r="I361" s="1000"/>
      <c r="J361" s="1008">
        <f>SUM(J331:J359)</f>
        <v>191890.85</v>
      </c>
      <c r="K361" s="732"/>
    </row>
    <row r="362" spans="1:11" s="725" customFormat="1" ht="15" thickTop="1" x14ac:dyDescent="0.2">
      <c r="A362" s="721"/>
      <c r="B362" s="727"/>
      <c r="C362" s="723"/>
      <c r="D362" s="724"/>
      <c r="E362" s="1004"/>
      <c r="F362" s="1004"/>
      <c r="G362" s="1004"/>
      <c r="H362" s="1004"/>
      <c r="I362" s="1005"/>
      <c r="J362" s="1006"/>
    </row>
    <row r="363" spans="1:11" s="725" customFormat="1" ht="15" x14ac:dyDescent="0.2">
      <c r="A363" s="721"/>
      <c r="B363" s="722" t="s">
        <v>800</v>
      </c>
      <c r="C363" s="723"/>
      <c r="D363" s="724"/>
      <c r="E363" s="1004"/>
      <c r="F363" s="1004"/>
      <c r="G363" s="1004"/>
      <c r="H363" s="1004"/>
      <c r="I363" s="1005"/>
      <c r="J363" s="1006"/>
    </row>
    <row r="364" spans="1:11" s="725" customFormat="1" x14ac:dyDescent="0.2">
      <c r="A364" s="721"/>
      <c r="B364" s="727"/>
      <c r="C364" s="723"/>
      <c r="D364" s="724"/>
      <c r="E364" s="1004"/>
      <c r="F364" s="1004"/>
      <c r="G364" s="1004"/>
      <c r="H364" s="1004"/>
      <c r="I364" s="1005"/>
      <c r="J364" s="1006"/>
    </row>
    <row r="365" spans="1:11" s="725" customFormat="1" ht="28.5" x14ac:dyDescent="0.2">
      <c r="A365" s="721"/>
      <c r="B365" s="746" t="s">
        <v>728</v>
      </c>
      <c r="C365" s="723"/>
      <c r="D365" s="724"/>
      <c r="E365" s="1004"/>
      <c r="F365" s="1004"/>
      <c r="G365" s="1004"/>
      <c r="H365" s="1004"/>
      <c r="I365" s="1005"/>
      <c r="J365" s="1006"/>
    </row>
    <row r="366" spans="1:11" s="725" customFormat="1" ht="10.5" customHeight="1" x14ac:dyDescent="0.2">
      <c r="A366" s="721"/>
      <c r="B366" s="726"/>
      <c r="C366" s="723"/>
      <c r="D366" s="724"/>
      <c r="E366" s="1004"/>
      <c r="F366" s="1004"/>
      <c r="G366" s="1004"/>
      <c r="H366" s="1004"/>
      <c r="I366" s="1005"/>
      <c r="J366" s="1006"/>
    </row>
    <row r="367" spans="1:11" s="725" customFormat="1" x14ac:dyDescent="0.2">
      <c r="A367" s="721" t="s">
        <v>11</v>
      </c>
      <c r="B367" s="727" t="s">
        <v>801</v>
      </c>
      <c r="C367" s="723">
        <v>43</v>
      </c>
      <c r="D367" s="738" t="s">
        <v>46</v>
      </c>
      <c r="E367" s="960">
        <v>0</v>
      </c>
      <c r="F367" s="975">
        <v>0</v>
      </c>
      <c r="G367" s="975">
        <v>0</v>
      </c>
      <c r="H367" s="960">
        <v>0</v>
      </c>
      <c r="I367" s="961">
        <f>E367+F367+G367+H367</f>
        <v>0</v>
      </c>
      <c r="J367" s="962" t="s">
        <v>1505</v>
      </c>
    </row>
    <row r="368" spans="1:11" s="725" customFormat="1" ht="10.5" customHeight="1" x14ac:dyDescent="0.2">
      <c r="A368" s="721"/>
      <c r="B368" s="727"/>
      <c r="C368" s="723"/>
      <c r="D368" s="724"/>
      <c r="E368" s="1004"/>
      <c r="F368" s="1004"/>
      <c r="G368" s="1004"/>
      <c r="H368" s="1004"/>
      <c r="I368" s="1005"/>
      <c r="J368" s="1006"/>
    </row>
    <row r="369" spans="1:10" s="725" customFormat="1" x14ac:dyDescent="0.2">
      <c r="A369" s="721" t="str">
        <f>IF(D369&gt;0,IF(INDEX(A347:A368,MATCH(REPT("z",255),A347:A368))="H","J",IF(INDEX(A347:A368,MATCH(REPT("z",255),A347:A368))="N","P",CHAR(CODE(INDEX(A347:A368,MATCH(REPT("z",255),A347:A368)))+1))),)</f>
        <v>B</v>
      </c>
      <c r="B369" s="727" t="s">
        <v>802</v>
      </c>
      <c r="C369" s="723">
        <v>28</v>
      </c>
      <c r="D369" s="738" t="s">
        <v>46</v>
      </c>
      <c r="E369" s="960">
        <v>0</v>
      </c>
      <c r="F369" s="975">
        <v>0</v>
      </c>
      <c r="G369" s="975">
        <v>0</v>
      </c>
      <c r="H369" s="960">
        <v>0</v>
      </c>
      <c r="I369" s="961">
        <f>E369+F369+G369+H369</f>
        <v>0</v>
      </c>
      <c r="J369" s="962" t="s">
        <v>1505</v>
      </c>
    </row>
    <row r="370" spans="1:10" s="725" customFormat="1" ht="10.5" customHeight="1" x14ac:dyDescent="0.2">
      <c r="A370" s="721"/>
      <c r="B370" s="727"/>
      <c r="C370" s="723"/>
      <c r="D370" s="724"/>
      <c r="E370" s="1004"/>
      <c r="F370" s="1004"/>
      <c r="G370" s="1004"/>
      <c r="H370" s="1004"/>
      <c r="I370" s="1005"/>
      <c r="J370" s="1006"/>
    </row>
    <row r="371" spans="1:10" s="725" customFormat="1" x14ac:dyDescent="0.2">
      <c r="A371" s="721" t="str">
        <f>IF(D371&gt;0,IF(INDEX(A349:A370,MATCH(REPT("z",255),A349:A370))="H","J",IF(INDEX(A349:A370,MATCH(REPT("z",255),A349:A370))="N","P",CHAR(CODE(INDEX(A349:A370,MATCH(REPT("z",255),A349:A370)))+1))),)</f>
        <v>C</v>
      </c>
      <c r="B371" s="727" t="s">
        <v>803</v>
      </c>
      <c r="C371" s="723">
        <v>17</v>
      </c>
      <c r="D371" s="738" t="s">
        <v>46</v>
      </c>
      <c r="E371" s="960">
        <v>0</v>
      </c>
      <c r="F371" s="975">
        <v>0</v>
      </c>
      <c r="G371" s="975">
        <v>0</v>
      </c>
      <c r="H371" s="960">
        <v>0</v>
      </c>
      <c r="I371" s="961">
        <f>E371+F371+G371+H371</f>
        <v>0</v>
      </c>
      <c r="J371" s="962" t="s">
        <v>1505</v>
      </c>
    </row>
    <row r="372" spans="1:10" s="725" customFormat="1" ht="10.5" customHeight="1" x14ac:dyDescent="0.2">
      <c r="A372" s="721"/>
      <c r="B372" s="726"/>
      <c r="C372" s="723"/>
      <c r="D372" s="724"/>
      <c r="E372" s="1004"/>
      <c r="F372" s="1004"/>
      <c r="G372" s="1004"/>
      <c r="H372" s="1004"/>
      <c r="I372" s="1005"/>
      <c r="J372" s="1006"/>
    </row>
    <row r="373" spans="1:10" s="725" customFormat="1" ht="28.5" x14ac:dyDescent="0.2">
      <c r="A373" s="721"/>
      <c r="B373" s="726" t="s">
        <v>804</v>
      </c>
      <c r="C373" s="723"/>
      <c r="D373" s="724"/>
      <c r="E373" s="1004"/>
      <c r="F373" s="1004"/>
      <c r="G373" s="1004"/>
      <c r="H373" s="1004"/>
      <c r="I373" s="1005"/>
      <c r="J373" s="1006"/>
    </row>
    <row r="374" spans="1:10" s="725" customFormat="1" ht="10.5" customHeight="1" x14ac:dyDescent="0.2">
      <c r="A374" s="721"/>
      <c r="B374" s="726"/>
      <c r="C374" s="723"/>
      <c r="D374" s="724"/>
      <c r="E374" s="1004"/>
      <c r="F374" s="1004"/>
      <c r="G374" s="1004"/>
      <c r="H374" s="1004"/>
      <c r="I374" s="1005"/>
      <c r="J374" s="1006"/>
    </row>
    <row r="375" spans="1:10" s="725" customFormat="1" x14ac:dyDescent="0.2">
      <c r="A375" s="721" t="s">
        <v>14</v>
      </c>
      <c r="B375" s="727" t="s">
        <v>805</v>
      </c>
      <c r="C375" s="723">
        <v>64</v>
      </c>
      <c r="D375" s="738" t="s">
        <v>46</v>
      </c>
      <c r="E375" s="960">
        <v>203.59</v>
      </c>
      <c r="F375" s="975">
        <v>1.57</v>
      </c>
      <c r="G375" s="975">
        <v>50.14</v>
      </c>
      <c r="H375" s="960">
        <v>0</v>
      </c>
      <c r="I375" s="961">
        <f>E375+F375+G375+H375</f>
        <v>255.3</v>
      </c>
      <c r="J375" s="962">
        <f>I375*C375</f>
        <v>16339.2</v>
      </c>
    </row>
    <row r="376" spans="1:10" s="725" customFormat="1" ht="10.5" customHeight="1" x14ac:dyDescent="0.2">
      <c r="A376" s="721"/>
      <c r="B376" s="727"/>
      <c r="C376" s="723"/>
      <c r="D376" s="724"/>
      <c r="E376" s="1004"/>
      <c r="F376" s="1004"/>
      <c r="G376" s="1004"/>
      <c r="H376" s="1004"/>
      <c r="I376" s="1005"/>
      <c r="J376" s="1006"/>
    </row>
    <row r="377" spans="1:10" s="725" customFormat="1" x14ac:dyDescent="0.2">
      <c r="A377" s="721" t="str">
        <f>IF(D377&gt;0,IF(INDEX(A373:A376,MATCH(REPT("z",255),A373:A376))="H","J",IF(INDEX(A373:A376,MATCH(REPT("z",255),A373:A376))="N","P",CHAR(CODE(INDEX(A373:A376,MATCH(REPT("z",255),A373:A376)))+1))),)</f>
        <v>E</v>
      </c>
      <c r="B377" s="727" t="s">
        <v>806</v>
      </c>
      <c r="C377" s="723">
        <v>37</v>
      </c>
      <c r="D377" s="738" t="s">
        <v>46</v>
      </c>
      <c r="E377" s="960">
        <v>479.6</v>
      </c>
      <c r="F377" s="975">
        <v>1.57</v>
      </c>
      <c r="G377" s="975">
        <v>75.209999999999994</v>
      </c>
      <c r="H377" s="960">
        <v>0</v>
      </c>
      <c r="I377" s="961">
        <f>E377+F377+G377+H377</f>
        <v>556.38</v>
      </c>
      <c r="J377" s="962">
        <f>I377*C377</f>
        <v>20586.060000000001</v>
      </c>
    </row>
    <row r="378" spans="1:10" s="725" customFormat="1" ht="10.5" customHeight="1" x14ac:dyDescent="0.2">
      <c r="A378" s="721"/>
      <c r="B378" s="727"/>
      <c r="C378" s="723"/>
      <c r="D378" s="724"/>
      <c r="E378" s="1004"/>
      <c r="F378" s="1004"/>
      <c r="G378" s="1004"/>
      <c r="H378" s="1004"/>
      <c r="I378" s="1005"/>
      <c r="J378" s="1006"/>
    </row>
    <row r="379" spans="1:10" s="725" customFormat="1" ht="28.5" x14ac:dyDescent="0.2">
      <c r="A379" s="721" t="str">
        <f>IF(D379&gt;0,IF(INDEX(A373:A378,MATCH(REPT("z",255),A373:A378))="H","J",IF(INDEX(A373:A378,MATCH(REPT("z",255),A373:A378))="N","P",CHAR(CODE(INDEX(A373:A378,MATCH(REPT("z",255),A373:A378)))+1))),)</f>
        <v>F</v>
      </c>
      <c r="B379" s="727" t="s">
        <v>807</v>
      </c>
      <c r="C379" s="723">
        <f>21+K379</f>
        <v>21</v>
      </c>
      <c r="D379" s="738" t="s">
        <v>46</v>
      </c>
      <c r="E379" s="960">
        <v>479.6</v>
      </c>
      <c r="F379" s="975">
        <v>1.57</v>
      </c>
      <c r="G379" s="975">
        <v>75.209999999999994</v>
      </c>
      <c r="H379" s="960">
        <v>0</v>
      </c>
      <c r="I379" s="961">
        <f>E379+F379+G379+H379</f>
        <v>556.38</v>
      </c>
      <c r="J379" s="962">
        <f>I379*C379</f>
        <v>11683.98</v>
      </c>
    </row>
    <row r="380" spans="1:10" s="725" customFormat="1" ht="10.5" customHeight="1" x14ac:dyDescent="0.2">
      <c r="A380" s="721"/>
      <c r="B380" s="727"/>
      <c r="C380" s="723"/>
      <c r="D380" s="724"/>
      <c r="E380" s="1004"/>
      <c r="F380" s="1004"/>
      <c r="G380" s="1004"/>
      <c r="H380" s="1004"/>
      <c r="I380" s="1005"/>
      <c r="J380" s="1006"/>
    </row>
    <row r="381" spans="1:10" s="725" customFormat="1" x14ac:dyDescent="0.2">
      <c r="A381" s="721" t="str">
        <f>IF(D381&gt;0,IF(INDEX(A373:A380,MATCH(REPT("z",255),A373:A380))="H","J",IF(INDEX(A373:A380,MATCH(REPT("z",255),A373:A380))="N","P",CHAR(CODE(INDEX(A373:A380,MATCH(REPT("z",255),A373:A380)))+1))),)</f>
        <v>G</v>
      </c>
      <c r="B381" s="727" t="s">
        <v>808</v>
      </c>
      <c r="C381" s="723">
        <f>825+K381</f>
        <v>825</v>
      </c>
      <c r="D381" s="738" t="s">
        <v>46</v>
      </c>
      <c r="E381" s="960">
        <v>286.48</v>
      </c>
      <c r="F381" s="975">
        <v>1.57</v>
      </c>
      <c r="G381" s="975">
        <v>65.180000000000007</v>
      </c>
      <c r="H381" s="960">
        <v>0</v>
      </c>
      <c r="I381" s="961">
        <f>E381+F381+G381+H381</f>
        <v>353.23</v>
      </c>
      <c r="J381" s="962">
        <f>I381*C381</f>
        <v>291414.75</v>
      </c>
    </row>
    <row r="382" spans="1:10" s="725" customFormat="1" ht="10.5" customHeight="1" x14ac:dyDescent="0.2">
      <c r="A382" s="721"/>
      <c r="B382" s="727"/>
      <c r="C382" s="723"/>
      <c r="D382" s="724"/>
      <c r="E382" s="1004"/>
      <c r="F382" s="1004"/>
      <c r="G382" s="1004"/>
      <c r="H382" s="1004"/>
      <c r="I382" s="1005"/>
      <c r="J382" s="1006"/>
    </row>
    <row r="383" spans="1:10" s="725" customFormat="1" x14ac:dyDescent="0.2">
      <c r="A383" s="721" t="str">
        <f>IF(D383&gt;0,IF(INDEX(A373:A382,MATCH(REPT("z",255),A373:A382))="H","J",IF(INDEX(A373:A382,MATCH(REPT("z",255),A373:A382))="N","P",CHAR(CODE(INDEX(A373:A382,MATCH(REPT("z",255),A373:A382)))+1))),)</f>
        <v>H</v>
      </c>
      <c r="B383" s="727" t="s">
        <v>809</v>
      </c>
      <c r="C383" s="723">
        <f>75+K383</f>
        <v>75</v>
      </c>
      <c r="D383" s="738" t="s">
        <v>46</v>
      </c>
      <c r="E383" s="960">
        <v>180.6</v>
      </c>
      <c r="F383" s="975">
        <v>1.57</v>
      </c>
      <c r="G383" s="975">
        <v>60.17</v>
      </c>
      <c r="H383" s="960">
        <v>0</v>
      </c>
      <c r="I383" s="961">
        <f>E383+F383+G383+H383</f>
        <v>242.34</v>
      </c>
      <c r="J383" s="962">
        <f>I383*C383</f>
        <v>18175.5</v>
      </c>
    </row>
    <row r="384" spans="1:10" s="725" customFormat="1" ht="10.5" customHeight="1" x14ac:dyDescent="0.2">
      <c r="A384" s="721"/>
      <c r="B384" s="727"/>
      <c r="C384" s="723"/>
      <c r="D384" s="724"/>
      <c r="E384" s="1004"/>
      <c r="F384" s="1004"/>
      <c r="G384" s="1004"/>
      <c r="H384" s="1004"/>
      <c r="I384" s="1005"/>
      <c r="J384" s="1006"/>
    </row>
    <row r="385" spans="1:10" s="725" customFormat="1" x14ac:dyDescent="0.2">
      <c r="A385" s="721" t="str">
        <f>IF(D385&gt;0,IF(INDEX(A373:A384,MATCH(REPT("z",255),A373:A384))="H","J",IF(INDEX(A373:A384,MATCH(REPT("z",255),A373:A384))="N","P",CHAR(CODE(INDEX(A373:A384,MATCH(REPT("z",255),A373:A384)))+1))),)</f>
        <v>J</v>
      </c>
      <c r="B385" s="727" t="s">
        <v>810</v>
      </c>
      <c r="C385" s="723">
        <f>29+K385</f>
        <v>29</v>
      </c>
      <c r="D385" s="738" t="s">
        <v>46</v>
      </c>
      <c r="E385" s="960">
        <v>286.48</v>
      </c>
      <c r="F385" s="975">
        <v>1.57</v>
      </c>
      <c r="G385" s="975">
        <v>65.180000000000007</v>
      </c>
      <c r="H385" s="960">
        <v>0</v>
      </c>
      <c r="I385" s="961">
        <f>E385+F385+G385+H385</f>
        <v>353.23</v>
      </c>
      <c r="J385" s="962">
        <f>I385*C385</f>
        <v>10243.67</v>
      </c>
    </row>
    <row r="386" spans="1:10" s="725" customFormat="1" ht="10.5" customHeight="1" x14ac:dyDescent="0.2">
      <c r="A386" s="721"/>
      <c r="B386" s="727"/>
      <c r="C386" s="723"/>
      <c r="D386" s="724"/>
      <c r="E386" s="1004"/>
      <c r="F386" s="1004"/>
      <c r="G386" s="1004"/>
      <c r="H386" s="1004"/>
      <c r="I386" s="1005"/>
      <c r="J386" s="1006"/>
    </row>
    <row r="387" spans="1:10" s="725" customFormat="1" x14ac:dyDescent="0.2">
      <c r="A387" s="721" t="str">
        <f>IF(D387&gt;0,IF(INDEX(A375:A386,MATCH(REPT("z",255),A375:A386))="H","J",IF(INDEX(A375:A386,MATCH(REPT("z",255),A375:A386))="N","P",CHAR(CODE(INDEX(A375:A386,MATCH(REPT("z",255),A375:A386)))+1))),)</f>
        <v>K</v>
      </c>
      <c r="B387" s="727" t="s">
        <v>811</v>
      </c>
      <c r="C387" s="723">
        <v>22</v>
      </c>
      <c r="D387" s="738" t="s">
        <v>46</v>
      </c>
      <c r="E387" s="960">
        <v>211.66</v>
      </c>
      <c r="F387" s="975">
        <v>1.57</v>
      </c>
      <c r="G387" s="975">
        <v>60.17</v>
      </c>
      <c r="H387" s="960">
        <v>0</v>
      </c>
      <c r="I387" s="961">
        <f>E387+F387+G387+H387</f>
        <v>273.39999999999998</v>
      </c>
      <c r="J387" s="962">
        <f>I387*C387</f>
        <v>6014.8</v>
      </c>
    </row>
    <row r="388" spans="1:10" s="725" customFormat="1" ht="10.5" customHeight="1" x14ac:dyDescent="0.2">
      <c r="A388" s="721"/>
      <c r="B388" s="727"/>
      <c r="C388" s="723"/>
      <c r="D388" s="724"/>
      <c r="E388" s="1004"/>
      <c r="F388" s="1004"/>
      <c r="G388" s="1004"/>
      <c r="H388" s="1004"/>
      <c r="I388" s="1005"/>
      <c r="J388" s="1006"/>
    </row>
    <row r="389" spans="1:10" s="725" customFormat="1" x14ac:dyDescent="0.2">
      <c r="A389" s="721" t="str">
        <f>IF(D389&gt;0,IF(INDEX(A377:A388,MATCH(REPT("z",255),A377:A388))="H","J",IF(INDEX(A377:A388,MATCH(REPT("z",255),A377:A388))="N","P",CHAR(CODE(INDEX(A377:A388,MATCH(REPT("z",255),A377:A388)))+1))),)</f>
        <v>L</v>
      </c>
      <c r="B389" s="727" t="s">
        <v>812</v>
      </c>
      <c r="C389" s="723">
        <v>18</v>
      </c>
      <c r="D389" s="738" t="s">
        <v>46</v>
      </c>
      <c r="E389" s="960">
        <v>197.59</v>
      </c>
      <c r="F389" s="975">
        <v>1.57</v>
      </c>
      <c r="G389" s="975">
        <v>60.17</v>
      </c>
      <c r="H389" s="960">
        <v>0</v>
      </c>
      <c r="I389" s="961">
        <f>E389+F389+G389+H389</f>
        <v>259.33</v>
      </c>
      <c r="J389" s="962">
        <f>I389*C389</f>
        <v>4667.9399999999996</v>
      </c>
    </row>
    <row r="390" spans="1:10" s="725" customFormat="1" ht="10.5" customHeight="1" x14ac:dyDescent="0.2">
      <c r="A390" s="721"/>
      <c r="B390" s="727"/>
      <c r="C390" s="723"/>
      <c r="D390" s="724"/>
      <c r="E390" s="1004"/>
      <c r="F390" s="1004"/>
      <c r="G390" s="1004"/>
      <c r="H390" s="1004"/>
      <c r="I390" s="1005"/>
      <c r="J390" s="1006"/>
    </row>
    <row r="391" spans="1:10" s="725" customFormat="1" x14ac:dyDescent="0.2">
      <c r="A391" s="721" t="str">
        <f>IF(D391&gt;0,IF(INDEX(A379:A390,MATCH(REPT("z",255),A379:A390))="H","J",IF(INDEX(A379:A390,MATCH(REPT("z",255),A379:A390))="N","P",CHAR(CODE(INDEX(A379:A390,MATCH(REPT("z",255),A379:A390)))+1))),)</f>
        <v>M</v>
      </c>
      <c r="B391" s="727" t="s">
        <v>813</v>
      </c>
      <c r="C391" s="723">
        <v>20</v>
      </c>
      <c r="D391" s="738" t="s">
        <v>46</v>
      </c>
      <c r="E391" s="960">
        <v>193.57</v>
      </c>
      <c r="F391" s="975">
        <v>1.57</v>
      </c>
      <c r="G391" s="975">
        <v>65.180000000000007</v>
      </c>
      <c r="H391" s="960">
        <v>0</v>
      </c>
      <c r="I391" s="961">
        <f>E391+F391+G391+H391</f>
        <v>260.32</v>
      </c>
      <c r="J391" s="962">
        <f>I391*C391</f>
        <v>5206.3999999999996</v>
      </c>
    </row>
    <row r="392" spans="1:10" s="725" customFormat="1" ht="10.5" customHeight="1" x14ac:dyDescent="0.2">
      <c r="A392" s="721"/>
      <c r="B392" s="727"/>
      <c r="C392" s="723"/>
      <c r="D392" s="724"/>
      <c r="E392" s="1004"/>
      <c r="F392" s="1004"/>
      <c r="G392" s="1004"/>
      <c r="H392" s="1004"/>
      <c r="I392" s="1005"/>
      <c r="J392" s="1006"/>
    </row>
    <row r="393" spans="1:10" s="725" customFormat="1" x14ac:dyDescent="0.2">
      <c r="A393" s="721" t="str">
        <f>IF(D393&gt;0,IF(INDEX(A381:A392,MATCH(REPT("z",255),A381:A392))="H","J",IF(INDEX(A381:A392,MATCH(REPT("z",255),A381:A392))="N","P",CHAR(CODE(INDEX(A381:A392,MATCH(REPT("z",255),A381:A392)))+1))),)</f>
        <v>N</v>
      </c>
      <c r="B393" s="727" t="s">
        <v>814</v>
      </c>
      <c r="C393" s="723">
        <v>6</v>
      </c>
      <c r="D393" s="738" t="s">
        <v>46</v>
      </c>
      <c r="E393" s="960">
        <v>234.84</v>
      </c>
      <c r="F393" s="975">
        <v>1.57</v>
      </c>
      <c r="G393" s="975">
        <v>50.14</v>
      </c>
      <c r="H393" s="960">
        <v>0</v>
      </c>
      <c r="I393" s="961">
        <f>E393+F393+G393+H393</f>
        <v>286.55</v>
      </c>
      <c r="J393" s="962">
        <f>I393*C393</f>
        <v>1719.3</v>
      </c>
    </row>
    <row r="394" spans="1:10" s="725" customFormat="1" ht="10.5" customHeight="1" x14ac:dyDescent="0.2">
      <c r="A394" s="721"/>
      <c r="B394" s="727"/>
      <c r="C394" s="723"/>
      <c r="D394" s="724"/>
      <c r="E394" s="1004"/>
      <c r="F394" s="1004"/>
      <c r="G394" s="1004"/>
      <c r="H394" s="1004"/>
      <c r="I394" s="1005"/>
      <c r="J394" s="1006"/>
    </row>
    <row r="395" spans="1:10" s="725" customFormat="1" x14ac:dyDescent="0.2">
      <c r="A395" s="721" t="str">
        <f>IF(D395&gt;0,IF(INDEX(A383:A394,MATCH(REPT("z",255),A383:A394))="H","J",IF(INDEX(A383:A394,MATCH(REPT("z",255),A383:A394))="N","P",CHAR(CODE(INDEX(A383:A394,MATCH(REPT("z",255),A383:A394)))+1))),)</f>
        <v>P</v>
      </c>
      <c r="B395" s="727" t="s">
        <v>815</v>
      </c>
      <c r="C395" s="723">
        <v>15</v>
      </c>
      <c r="D395" s="738" t="s">
        <v>46</v>
      </c>
      <c r="E395" s="960">
        <v>269.63</v>
      </c>
      <c r="F395" s="975">
        <v>1.57</v>
      </c>
      <c r="G395" s="975">
        <v>75.209999999999994</v>
      </c>
      <c r="H395" s="960">
        <v>0</v>
      </c>
      <c r="I395" s="961">
        <f>E395+F395+G395+H395</f>
        <v>346.41</v>
      </c>
      <c r="J395" s="962">
        <f>I395*C395</f>
        <v>5196.1499999999996</v>
      </c>
    </row>
    <row r="396" spans="1:10" s="725" customFormat="1" ht="10.5" customHeight="1" x14ac:dyDescent="0.2">
      <c r="A396" s="721"/>
      <c r="B396" s="727"/>
      <c r="C396" s="723"/>
      <c r="D396" s="724"/>
      <c r="E396" s="1004"/>
      <c r="F396" s="1004"/>
      <c r="G396" s="1004"/>
      <c r="H396" s="1004"/>
      <c r="I396" s="1005"/>
      <c r="J396" s="1006"/>
    </row>
    <row r="397" spans="1:10" s="725" customFormat="1" x14ac:dyDescent="0.2">
      <c r="A397" s="721" t="str">
        <f>IF(D397&gt;0,IF(INDEX(A385:A396,MATCH(REPT("z",255),A385:A396))="H","J",IF(INDEX(A385:A396,MATCH(REPT("z",255),A385:A396))="N","P",CHAR(CODE(INDEX(A385:A396,MATCH(REPT("z",255),A385:A396)))+1))),)</f>
        <v>Q</v>
      </c>
      <c r="B397" s="727" t="s">
        <v>816</v>
      </c>
      <c r="C397" s="723">
        <v>25</v>
      </c>
      <c r="D397" s="738" t="s">
        <v>46</v>
      </c>
      <c r="E397" s="960">
        <v>282.93</v>
      </c>
      <c r="F397" s="975">
        <v>1.57</v>
      </c>
      <c r="G397" s="975">
        <v>75.209999999999994</v>
      </c>
      <c r="H397" s="960">
        <v>0</v>
      </c>
      <c r="I397" s="961">
        <f>E397+F397+G397+H397</f>
        <v>359.71</v>
      </c>
      <c r="J397" s="962">
        <f>I397*C397</f>
        <v>8992.75</v>
      </c>
    </row>
    <row r="398" spans="1:10" s="725" customFormat="1" ht="10.5" customHeight="1" x14ac:dyDescent="0.2">
      <c r="A398" s="721"/>
      <c r="B398" s="727"/>
      <c r="C398" s="723"/>
      <c r="D398" s="724"/>
      <c r="E398" s="1004"/>
      <c r="F398" s="1004"/>
      <c r="G398" s="1004"/>
      <c r="H398" s="1004"/>
      <c r="I398" s="1005"/>
      <c r="J398" s="1006"/>
    </row>
    <row r="399" spans="1:10" s="725" customFormat="1" x14ac:dyDescent="0.2">
      <c r="A399" s="721" t="str">
        <f>IF(D399&gt;0,IF(INDEX(A387:A398,MATCH(REPT("z",255),A387:A398))="H","J",IF(INDEX(A387:A398,MATCH(REPT("z",255),A387:A398))="N","P",CHAR(CODE(INDEX(A387:A398,MATCH(REPT("z",255),A387:A398)))+1))),)</f>
        <v>R</v>
      </c>
      <c r="B399" s="727" t="s">
        <v>817</v>
      </c>
      <c r="C399" s="723">
        <v>3</v>
      </c>
      <c r="D399" s="738" t="s">
        <v>46</v>
      </c>
      <c r="E399" s="960">
        <v>244.47</v>
      </c>
      <c r="F399" s="975">
        <v>1.57</v>
      </c>
      <c r="G399" s="975">
        <v>50.14</v>
      </c>
      <c r="H399" s="960">
        <v>0</v>
      </c>
      <c r="I399" s="961">
        <f>E399+F399+G399+H399</f>
        <v>296.18</v>
      </c>
      <c r="J399" s="962">
        <f>I399*C399</f>
        <v>888.54</v>
      </c>
    </row>
    <row r="400" spans="1:10" s="725" customFormat="1" x14ac:dyDescent="0.2">
      <c r="A400" s="721"/>
      <c r="B400" s="727"/>
      <c r="C400" s="723"/>
      <c r="D400" s="738"/>
      <c r="E400" s="1004"/>
      <c r="F400" s="1004"/>
      <c r="G400" s="1004"/>
      <c r="H400" s="1004"/>
      <c r="I400" s="1005"/>
      <c r="J400" s="1006"/>
    </row>
    <row r="401" spans="1:11" s="725" customFormat="1" x14ac:dyDescent="0.2">
      <c r="A401" s="721"/>
      <c r="B401" s="727"/>
      <c r="C401" s="723"/>
      <c r="D401" s="724"/>
      <c r="E401" s="1004"/>
      <c r="F401" s="1004"/>
      <c r="G401" s="1004"/>
      <c r="H401" s="1004"/>
      <c r="I401" s="1005"/>
      <c r="J401" s="1006"/>
    </row>
    <row r="402" spans="1:11" s="733" customFormat="1" ht="15.75" thickBot="1" x14ac:dyDescent="0.25">
      <c r="A402" s="729"/>
      <c r="B402" s="730" t="s">
        <v>31</v>
      </c>
      <c r="C402" s="748"/>
      <c r="D402" s="731"/>
      <c r="E402" s="999"/>
      <c r="F402" s="999"/>
      <c r="G402" s="999"/>
      <c r="H402" s="999"/>
      <c r="I402" s="1000"/>
      <c r="J402" s="1008">
        <f>SUM(J365:J400)</f>
        <v>401129.04</v>
      </c>
      <c r="K402" s="732"/>
    </row>
    <row r="403" spans="1:11" s="725" customFormat="1" ht="15" thickTop="1" x14ac:dyDescent="0.2">
      <c r="A403" s="721"/>
      <c r="B403" s="727"/>
      <c r="C403" s="723"/>
      <c r="D403" s="724"/>
      <c r="E403" s="1004"/>
      <c r="F403" s="1004"/>
      <c r="G403" s="1004"/>
      <c r="H403" s="1004"/>
      <c r="I403" s="1005"/>
      <c r="J403" s="1006"/>
    </row>
    <row r="404" spans="1:11" s="725" customFormat="1" ht="15" x14ac:dyDescent="0.2">
      <c r="A404" s="721"/>
      <c r="B404" s="722" t="s">
        <v>818</v>
      </c>
      <c r="C404" s="723"/>
      <c r="D404" s="724"/>
      <c r="E404" s="1004"/>
      <c r="F404" s="1004"/>
      <c r="G404" s="1004"/>
      <c r="H404" s="1004"/>
      <c r="I404" s="1005"/>
      <c r="J404" s="1006"/>
    </row>
    <row r="405" spans="1:11" s="725" customFormat="1" ht="15" x14ac:dyDescent="0.2">
      <c r="A405" s="721"/>
      <c r="B405" s="722"/>
      <c r="C405" s="723"/>
      <c r="D405" s="724"/>
      <c r="E405" s="1004"/>
      <c r="F405" s="1004"/>
      <c r="G405" s="1004"/>
      <c r="H405" s="1004"/>
      <c r="I405" s="1005"/>
      <c r="J405" s="1006"/>
    </row>
    <row r="406" spans="1:11" s="725" customFormat="1" ht="42.75" x14ac:dyDescent="0.2">
      <c r="A406" s="721"/>
      <c r="B406" s="726" t="s">
        <v>1122</v>
      </c>
      <c r="C406" s="723"/>
      <c r="D406" s="724"/>
      <c r="E406" s="1004"/>
      <c r="F406" s="1004"/>
      <c r="G406" s="1004"/>
      <c r="H406" s="1004"/>
      <c r="I406" s="1005"/>
      <c r="J406" s="1006"/>
    </row>
    <row r="407" spans="1:11" s="725" customFormat="1" x14ac:dyDescent="0.2">
      <c r="A407" s="721"/>
      <c r="B407" s="727"/>
      <c r="C407" s="723"/>
      <c r="D407" s="724"/>
      <c r="E407" s="1004"/>
      <c r="F407" s="1004"/>
      <c r="G407" s="1004"/>
      <c r="H407" s="1004"/>
      <c r="I407" s="1005"/>
      <c r="J407" s="1006"/>
    </row>
    <row r="408" spans="1:11" s="725" customFormat="1" x14ac:dyDescent="0.2">
      <c r="A408" s="721" t="s">
        <v>11</v>
      </c>
      <c r="B408" s="727" t="s">
        <v>820</v>
      </c>
      <c r="C408" s="723">
        <v>1</v>
      </c>
      <c r="D408" s="738" t="s">
        <v>46</v>
      </c>
      <c r="E408" s="960">
        <v>282.93</v>
      </c>
      <c r="F408" s="975">
        <v>1.57</v>
      </c>
      <c r="G408" s="975">
        <v>75.209999999999994</v>
      </c>
      <c r="H408" s="960">
        <v>0</v>
      </c>
      <c r="I408" s="961">
        <f>E408+F408+G408+H408</f>
        <v>359.71</v>
      </c>
      <c r="J408" s="962">
        <f>I408*C408</f>
        <v>359.71</v>
      </c>
    </row>
    <row r="409" spans="1:11" s="725" customFormat="1" x14ac:dyDescent="0.2">
      <c r="A409" s="721"/>
      <c r="B409" s="727"/>
      <c r="C409" s="723"/>
      <c r="D409" s="724"/>
      <c r="E409" s="1004"/>
      <c r="F409" s="1004"/>
      <c r="G409" s="1004"/>
      <c r="H409" s="1004"/>
      <c r="I409" s="1005"/>
      <c r="J409" s="1006"/>
    </row>
    <row r="410" spans="1:11" s="725" customFormat="1" x14ac:dyDescent="0.2">
      <c r="A410" s="721" t="str">
        <f>IF(D410&gt;0,IF(INDEX(A402:A409,MATCH(REPT("z",255),A402:A409))="H","J",IF(INDEX(A402:A409,MATCH(REPT("z",255),A402:A409))="N","P",CHAR(CODE(INDEX(A402:A409,MATCH(REPT("z",255),A402:A409)))+1))),)</f>
        <v>B</v>
      </c>
      <c r="B410" s="727" t="s">
        <v>821</v>
      </c>
      <c r="C410" s="723">
        <v>13</v>
      </c>
      <c r="D410" s="738" t="s">
        <v>46</v>
      </c>
      <c r="E410" s="960">
        <v>464.65</v>
      </c>
      <c r="F410" s="975">
        <v>0.78</v>
      </c>
      <c r="G410" s="975">
        <v>150.41999999999999</v>
      </c>
      <c r="H410" s="960">
        <v>0</v>
      </c>
      <c r="I410" s="961">
        <f>E410+F410+G410+H410</f>
        <v>615.85</v>
      </c>
      <c r="J410" s="962">
        <f>I410*C410</f>
        <v>8006.05</v>
      </c>
    </row>
    <row r="411" spans="1:11" s="725" customFormat="1" x14ac:dyDescent="0.2">
      <c r="A411" s="721"/>
      <c r="B411" s="727"/>
      <c r="C411" s="723"/>
      <c r="D411" s="724"/>
      <c r="E411" s="1004"/>
      <c r="F411" s="1004"/>
      <c r="G411" s="1004"/>
      <c r="H411" s="1004"/>
      <c r="I411" s="1005"/>
      <c r="J411" s="1006"/>
    </row>
    <row r="412" spans="1:11" s="725" customFormat="1" x14ac:dyDescent="0.2">
      <c r="A412" s="721" t="str">
        <f>IF(D412&gt;0,IF(INDEX(A403:A411,MATCH(REPT("z",255),A403:A411))="H","J",IF(INDEX(A403:A411,MATCH(REPT("z",255),A403:A411))="N","P",CHAR(CODE(INDEX(A403:A411,MATCH(REPT("z",255),A403:A411)))+1))),)</f>
        <v>C</v>
      </c>
      <c r="B412" s="727" t="s">
        <v>1313</v>
      </c>
      <c r="C412" s="723">
        <v>14</v>
      </c>
      <c r="D412" s="738" t="s">
        <v>46</v>
      </c>
      <c r="E412" s="960">
        <v>1685.79</v>
      </c>
      <c r="F412" s="975">
        <v>0.78</v>
      </c>
      <c r="G412" s="975">
        <v>150.41999999999999</v>
      </c>
      <c r="H412" s="960">
        <v>0</v>
      </c>
      <c r="I412" s="961">
        <f>E412+F412+G412+H412</f>
        <v>1836.99</v>
      </c>
      <c r="J412" s="962">
        <f>I412*C412</f>
        <v>25717.86</v>
      </c>
    </row>
    <row r="413" spans="1:11" s="725" customFormat="1" x14ac:dyDescent="0.2">
      <c r="A413" s="721"/>
      <c r="B413" s="727"/>
      <c r="C413" s="723"/>
      <c r="D413" s="724"/>
      <c r="E413" s="1004"/>
      <c r="F413" s="1004"/>
      <c r="G413" s="1004"/>
      <c r="H413" s="1004"/>
      <c r="I413" s="1005"/>
      <c r="J413" s="1006"/>
    </row>
    <row r="414" spans="1:11" s="725" customFormat="1" ht="28.5" x14ac:dyDescent="0.2">
      <c r="A414" s="721"/>
      <c r="B414" s="726" t="s">
        <v>728</v>
      </c>
      <c r="C414" s="723"/>
      <c r="D414" s="724"/>
      <c r="E414" s="1004"/>
      <c r="F414" s="1004"/>
      <c r="G414" s="1004"/>
      <c r="H414" s="1004"/>
      <c r="I414" s="1005"/>
      <c r="J414" s="1006"/>
    </row>
    <row r="415" spans="1:11" s="725" customFormat="1" x14ac:dyDescent="0.2">
      <c r="A415" s="721"/>
      <c r="B415" s="727"/>
      <c r="C415" s="723"/>
      <c r="D415" s="724"/>
      <c r="E415" s="1004"/>
      <c r="F415" s="1004"/>
      <c r="G415" s="1004"/>
      <c r="H415" s="1004"/>
      <c r="I415" s="1005"/>
      <c r="J415" s="1006"/>
    </row>
    <row r="416" spans="1:11" s="725" customFormat="1" x14ac:dyDescent="0.2">
      <c r="A416" s="721" t="str">
        <f>IF(D416&gt;0,IF(INDEX(A406:A415,MATCH(REPT("z",255),A406:A415))="H","J",IF(INDEX(A406:A415,MATCH(REPT("z",255),A406:A415))="N","P",CHAR(CODE(INDEX(A406:A415,MATCH(REPT("z",255),A406:A415)))+1))),)</f>
        <v>D</v>
      </c>
      <c r="B416" s="727" t="s">
        <v>822</v>
      </c>
      <c r="C416" s="723">
        <v>64</v>
      </c>
      <c r="D416" s="738" t="s">
        <v>46</v>
      </c>
      <c r="E416" s="960">
        <v>0</v>
      </c>
      <c r="F416" s="975">
        <v>0</v>
      </c>
      <c r="G416" s="975">
        <v>0</v>
      </c>
      <c r="H416" s="960">
        <v>0</v>
      </c>
      <c r="I416" s="961">
        <f>E416+F416+G416+H416</f>
        <v>0</v>
      </c>
      <c r="J416" s="962" t="s">
        <v>1505</v>
      </c>
    </row>
    <row r="417" spans="1:10" s="725" customFormat="1" x14ac:dyDescent="0.2">
      <c r="A417" s="721"/>
      <c r="B417" s="727"/>
      <c r="C417" s="723"/>
      <c r="D417" s="724"/>
      <c r="E417" s="1004"/>
      <c r="F417" s="1004"/>
      <c r="G417" s="1004"/>
      <c r="H417" s="1004"/>
      <c r="I417" s="1005"/>
      <c r="J417" s="1006"/>
    </row>
    <row r="418" spans="1:10" s="725" customFormat="1" x14ac:dyDescent="0.2">
      <c r="A418" s="721" t="str">
        <f>IF(D418&gt;0,IF(INDEX(A406:A417,MATCH(REPT("z",255),A406:A417))="H","J",IF(INDEX(A406:A417,MATCH(REPT("z",255),A406:A417))="N","P",CHAR(CODE(INDEX(A406:A417,MATCH(REPT("z",255),A406:A417)))+1))),)</f>
        <v>E</v>
      </c>
      <c r="B418" s="727" t="s">
        <v>823</v>
      </c>
      <c r="C418" s="723">
        <v>37</v>
      </c>
      <c r="D418" s="738" t="s">
        <v>46</v>
      </c>
      <c r="E418" s="960">
        <v>0</v>
      </c>
      <c r="F418" s="975">
        <v>0</v>
      </c>
      <c r="G418" s="975">
        <v>0</v>
      </c>
      <c r="H418" s="960">
        <v>0</v>
      </c>
      <c r="I418" s="961">
        <f>E418+F418+G418+H418</f>
        <v>0</v>
      </c>
      <c r="J418" s="962" t="s">
        <v>1505</v>
      </c>
    </row>
    <row r="419" spans="1:10" s="725" customFormat="1" x14ac:dyDescent="0.2">
      <c r="A419" s="721"/>
      <c r="B419" s="727"/>
      <c r="C419" s="723"/>
      <c r="D419" s="724"/>
      <c r="E419" s="1004"/>
      <c r="F419" s="1004"/>
      <c r="G419" s="1004"/>
      <c r="H419" s="1004"/>
      <c r="I419" s="1005"/>
      <c r="J419" s="1006"/>
    </row>
    <row r="420" spans="1:10" s="725" customFormat="1" ht="28.5" x14ac:dyDescent="0.2">
      <c r="A420" s="721" t="str">
        <f>IF(D420&gt;0,IF(INDEX(A408:A419,MATCH(REPT("z",255),A408:A419))="H","J",IF(INDEX(A408:A419,MATCH(REPT("z",255),A408:A419))="N","P",CHAR(CODE(INDEX(A408:A419,MATCH(REPT("z",255),A408:A419)))+1))),)</f>
        <v>F</v>
      </c>
      <c r="B420" s="727" t="s">
        <v>824</v>
      </c>
      <c r="C420" s="752">
        <v>17</v>
      </c>
      <c r="D420" s="742" t="s">
        <v>46</v>
      </c>
      <c r="E420" s="960">
        <v>0</v>
      </c>
      <c r="F420" s="975">
        <v>0</v>
      </c>
      <c r="G420" s="975">
        <v>0</v>
      </c>
      <c r="H420" s="960">
        <v>0</v>
      </c>
      <c r="I420" s="961">
        <f>E420+F420+G420+H420</f>
        <v>0</v>
      </c>
      <c r="J420" s="962" t="s">
        <v>1505</v>
      </c>
    </row>
    <row r="421" spans="1:10" s="725" customFormat="1" x14ac:dyDescent="0.2">
      <c r="A421" s="721"/>
      <c r="B421" s="727"/>
      <c r="C421" s="723"/>
      <c r="D421" s="724"/>
      <c r="E421" s="1004"/>
      <c r="F421" s="1004"/>
      <c r="G421" s="1004"/>
      <c r="H421" s="1004"/>
      <c r="I421" s="1005"/>
      <c r="J421" s="1006"/>
    </row>
    <row r="422" spans="1:10" s="725" customFormat="1" x14ac:dyDescent="0.2">
      <c r="A422" s="721" t="str">
        <f>IF(D422&gt;0,IF(INDEX(A410:A421,MATCH(REPT("z",255),A410:A421))="H","J",IF(INDEX(A410:A421,MATCH(REPT("z",255),A410:A421))="N","P",CHAR(CODE(INDEX(A410:A421,MATCH(REPT("z",255),A410:A421)))+1))),)</f>
        <v>G</v>
      </c>
      <c r="B422" s="727" t="s">
        <v>825</v>
      </c>
      <c r="C422" s="723">
        <v>823</v>
      </c>
      <c r="D422" s="738" t="s">
        <v>46</v>
      </c>
      <c r="E422" s="960">
        <v>0</v>
      </c>
      <c r="F422" s="975">
        <v>0</v>
      </c>
      <c r="G422" s="975">
        <v>0</v>
      </c>
      <c r="H422" s="960">
        <v>0</v>
      </c>
      <c r="I422" s="961">
        <f>E422+F422+G422+H422</f>
        <v>0</v>
      </c>
      <c r="J422" s="962" t="s">
        <v>1505</v>
      </c>
    </row>
    <row r="423" spans="1:10" s="725" customFormat="1" x14ac:dyDescent="0.2">
      <c r="A423" s="721"/>
      <c r="B423" s="727"/>
      <c r="C423" s="723"/>
      <c r="D423" s="724"/>
      <c r="E423" s="1004"/>
      <c r="F423" s="1004"/>
      <c r="G423" s="1004"/>
      <c r="H423" s="1004"/>
      <c r="I423" s="1005"/>
      <c r="J423" s="1006"/>
    </row>
    <row r="424" spans="1:10" s="725" customFormat="1" x14ac:dyDescent="0.2">
      <c r="A424" s="721" t="str">
        <f>IF(D424&gt;0,IF(INDEX(A412:A423,MATCH(REPT("z",255),A412:A423))="H","J",IF(INDEX(A412:A423,MATCH(REPT("z",255),A412:A423))="N","P",CHAR(CODE(INDEX(A412:A423,MATCH(REPT("z",255),A412:A423)))+1))),)</f>
        <v>H</v>
      </c>
      <c r="B424" s="727" t="s">
        <v>826</v>
      </c>
      <c r="C424" s="723">
        <v>67</v>
      </c>
      <c r="D424" s="738" t="s">
        <v>46</v>
      </c>
      <c r="E424" s="960">
        <v>0</v>
      </c>
      <c r="F424" s="975">
        <v>0</v>
      </c>
      <c r="G424" s="975">
        <v>0</v>
      </c>
      <c r="H424" s="960">
        <v>0</v>
      </c>
      <c r="I424" s="961">
        <f>E424+F424+G424+H424</f>
        <v>0</v>
      </c>
      <c r="J424" s="962" t="s">
        <v>1505</v>
      </c>
    </row>
    <row r="425" spans="1:10" s="725" customFormat="1" x14ac:dyDescent="0.2">
      <c r="A425" s="721"/>
      <c r="B425" s="727"/>
      <c r="C425" s="723"/>
      <c r="D425" s="724"/>
      <c r="E425" s="1004"/>
      <c r="F425" s="1004"/>
      <c r="G425" s="1004"/>
      <c r="H425" s="1004"/>
      <c r="I425" s="1005"/>
      <c r="J425" s="1006"/>
    </row>
    <row r="426" spans="1:10" s="725" customFormat="1" x14ac:dyDescent="0.2">
      <c r="A426" s="721" t="str">
        <f>IF(D426&gt;0,IF(INDEX(A414:A425,MATCH(REPT("z",255),A414:A425))="H","J",IF(INDEX(A414:A425,MATCH(REPT("z",255),A414:A425))="N","P",CHAR(CODE(INDEX(A414:A425,MATCH(REPT("z",255),A414:A425)))+1))),)</f>
        <v>J</v>
      </c>
      <c r="B426" s="727" t="s">
        <v>827</v>
      </c>
      <c r="C426" s="723">
        <v>25</v>
      </c>
      <c r="D426" s="738" t="s">
        <v>46</v>
      </c>
      <c r="E426" s="960">
        <v>0</v>
      </c>
      <c r="F426" s="975">
        <v>0</v>
      </c>
      <c r="G426" s="975">
        <v>0</v>
      </c>
      <c r="H426" s="960">
        <v>0</v>
      </c>
      <c r="I426" s="961">
        <f>E426+F426+G426+H426</f>
        <v>0</v>
      </c>
      <c r="J426" s="962" t="s">
        <v>1505</v>
      </c>
    </row>
    <row r="427" spans="1:10" s="725" customFormat="1" x14ac:dyDescent="0.2">
      <c r="A427" s="721"/>
      <c r="B427" s="727"/>
      <c r="C427" s="723"/>
      <c r="D427" s="724"/>
      <c r="E427" s="1004"/>
      <c r="F427" s="1004"/>
      <c r="G427" s="1004"/>
      <c r="H427" s="1004"/>
      <c r="I427" s="1005"/>
      <c r="J427" s="1006"/>
    </row>
    <row r="428" spans="1:10" s="725" customFormat="1" x14ac:dyDescent="0.2">
      <c r="A428" s="721" t="str">
        <f>IF(D428&gt;0,IF(INDEX(A416:A427,MATCH(REPT("z",255),A416:A427))="H","J",IF(INDEX(A416:A427,MATCH(REPT("z",255),A416:A427))="N","P",CHAR(CODE(INDEX(A416:A427,MATCH(REPT("z",255),A416:A427)))+1))),)</f>
        <v>K</v>
      </c>
      <c r="B428" s="727" t="s">
        <v>828</v>
      </c>
      <c r="C428" s="723">
        <v>22</v>
      </c>
      <c r="D428" s="738" t="s">
        <v>46</v>
      </c>
      <c r="E428" s="960">
        <v>0</v>
      </c>
      <c r="F428" s="975">
        <v>0</v>
      </c>
      <c r="G428" s="975">
        <v>0</v>
      </c>
      <c r="H428" s="960">
        <v>0</v>
      </c>
      <c r="I428" s="961">
        <f>E428+F428+G428+H428</f>
        <v>0</v>
      </c>
      <c r="J428" s="962" t="s">
        <v>1505</v>
      </c>
    </row>
    <row r="429" spans="1:10" s="725" customFormat="1" x14ac:dyDescent="0.2">
      <c r="A429" s="721"/>
      <c r="B429" s="727"/>
      <c r="C429" s="723"/>
      <c r="D429" s="724"/>
      <c r="E429" s="1004"/>
      <c r="F429" s="1004"/>
      <c r="G429" s="1004"/>
      <c r="H429" s="1004"/>
      <c r="I429" s="1005"/>
      <c r="J429" s="1006"/>
    </row>
    <row r="430" spans="1:10" s="725" customFormat="1" x14ac:dyDescent="0.2">
      <c r="A430" s="721" t="str">
        <f>IF(D430&gt;0,IF(INDEX(A418:A429,MATCH(REPT("z",255),A418:A429))="H","J",IF(INDEX(A418:A429,MATCH(REPT("z",255),A418:A429))="N","P",CHAR(CODE(INDEX(A418:A429,MATCH(REPT("z",255),A418:A429)))+1))),)</f>
        <v>L</v>
      </c>
      <c r="B430" s="727" t="s">
        <v>829</v>
      </c>
      <c r="C430" s="723">
        <v>18</v>
      </c>
      <c r="D430" s="738" t="s">
        <v>46</v>
      </c>
      <c r="E430" s="960">
        <v>0</v>
      </c>
      <c r="F430" s="975">
        <v>0</v>
      </c>
      <c r="G430" s="975">
        <v>0</v>
      </c>
      <c r="H430" s="960">
        <v>0</v>
      </c>
      <c r="I430" s="961">
        <f>E430+F430+G430+H430</f>
        <v>0</v>
      </c>
      <c r="J430" s="962" t="s">
        <v>1505</v>
      </c>
    </row>
    <row r="431" spans="1:10" s="725" customFormat="1" x14ac:dyDescent="0.2">
      <c r="A431" s="721"/>
      <c r="B431" s="727"/>
      <c r="C431" s="723"/>
      <c r="D431" s="724"/>
      <c r="E431" s="1004"/>
      <c r="F431" s="1004"/>
      <c r="G431" s="1004"/>
      <c r="H431" s="1004"/>
      <c r="I431" s="1005"/>
      <c r="J431" s="1006"/>
    </row>
    <row r="432" spans="1:10" s="725" customFormat="1" x14ac:dyDescent="0.2">
      <c r="A432" s="721" t="str">
        <f>IF(D432&gt;0,IF(INDEX(A420:A431,MATCH(REPT("z",255),A420:A431))="H","J",IF(INDEX(A420:A431,MATCH(REPT("z",255),A420:A431))="N","P",CHAR(CODE(INDEX(A420:A431,MATCH(REPT("z",255),A420:A431)))+1))),)</f>
        <v>M</v>
      </c>
      <c r="B432" s="727" t="s">
        <v>830</v>
      </c>
      <c r="C432" s="723">
        <v>20</v>
      </c>
      <c r="D432" s="738" t="s">
        <v>46</v>
      </c>
      <c r="E432" s="960">
        <v>0</v>
      </c>
      <c r="F432" s="975">
        <v>0</v>
      </c>
      <c r="G432" s="975">
        <v>0</v>
      </c>
      <c r="H432" s="960">
        <v>0</v>
      </c>
      <c r="I432" s="961">
        <f>E432+F432+G432+H432</f>
        <v>0</v>
      </c>
      <c r="J432" s="962" t="s">
        <v>1505</v>
      </c>
    </row>
    <row r="433" spans="1:11" s="725" customFormat="1" x14ac:dyDescent="0.2">
      <c r="A433" s="721"/>
      <c r="B433" s="727"/>
      <c r="C433" s="723"/>
      <c r="D433" s="724"/>
      <c r="E433" s="1004"/>
      <c r="F433" s="1004"/>
      <c r="G433" s="1004"/>
      <c r="H433" s="1004"/>
      <c r="I433" s="1005"/>
      <c r="J433" s="1006"/>
    </row>
    <row r="434" spans="1:11" s="725" customFormat="1" x14ac:dyDescent="0.2">
      <c r="A434" s="721"/>
      <c r="B434" s="727"/>
      <c r="C434" s="723"/>
      <c r="D434" s="724"/>
      <c r="E434" s="1004"/>
      <c r="F434" s="1004"/>
      <c r="G434" s="1004"/>
      <c r="H434" s="1004"/>
      <c r="I434" s="1005"/>
      <c r="J434" s="1006"/>
    </row>
    <row r="435" spans="1:11" s="725" customFormat="1" x14ac:dyDescent="0.2">
      <c r="A435" s="721"/>
      <c r="B435" s="727"/>
      <c r="C435" s="723"/>
      <c r="D435" s="724"/>
      <c r="E435" s="1004"/>
      <c r="F435" s="1004"/>
      <c r="G435" s="1004"/>
      <c r="H435" s="1004"/>
      <c r="I435" s="1005"/>
      <c r="J435" s="1006"/>
    </row>
    <row r="436" spans="1:11" s="725" customFormat="1" x14ac:dyDescent="0.2">
      <c r="A436" s="721"/>
      <c r="B436" s="727"/>
      <c r="C436" s="723"/>
      <c r="D436" s="724"/>
      <c r="E436" s="1004"/>
      <c r="F436" s="1004"/>
      <c r="G436" s="1004"/>
      <c r="H436" s="1004"/>
      <c r="I436" s="1005"/>
      <c r="J436" s="1006"/>
    </row>
    <row r="437" spans="1:11" s="725" customFormat="1" x14ac:dyDescent="0.2">
      <c r="A437" s="721"/>
      <c r="B437" s="727"/>
      <c r="C437" s="723"/>
      <c r="D437" s="724"/>
      <c r="E437" s="1004"/>
      <c r="F437" s="1004"/>
      <c r="G437" s="1004"/>
      <c r="H437" s="1004"/>
      <c r="I437" s="1005"/>
      <c r="J437" s="1006"/>
    </row>
    <row r="438" spans="1:11" s="733" customFormat="1" ht="15.75" thickBot="1" x14ac:dyDescent="0.25">
      <c r="A438" s="729"/>
      <c r="B438" s="730" t="s">
        <v>31</v>
      </c>
      <c r="C438" s="748"/>
      <c r="D438" s="731"/>
      <c r="E438" s="999"/>
      <c r="F438" s="999"/>
      <c r="G438" s="999"/>
      <c r="H438" s="999"/>
      <c r="I438" s="1000"/>
      <c r="J438" s="1008">
        <f>SUM(J405:J436)</f>
        <v>34083.620000000003</v>
      </c>
      <c r="K438" s="732"/>
    </row>
    <row r="439" spans="1:11" s="725" customFormat="1" ht="15" thickTop="1" x14ac:dyDescent="0.2">
      <c r="A439" s="721"/>
      <c r="B439" s="727"/>
      <c r="C439" s="723"/>
      <c r="D439" s="724"/>
      <c r="E439" s="1004"/>
      <c r="F439" s="1004"/>
      <c r="G439" s="1004"/>
      <c r="H439" s="1004"/>
      <c r="I439" s="1005"/>
      <c r="J439" s="1006"/>
    </row>
    <row r="440" spans="1:11" s="725" customFormat="1" ht="15" x14ac:dyDescent="0.2">
      <c r="A440" s="721"/>
      <c r="B440" s="722" t="s">
        <v>818</v>
      </c>
      <c r="C440" s="723"/>
      <c r="D440" s="724"/>
      <c r="E440" s="1004"/>
      <c r="F440" s="1004"/>
      <c r="G440" s="1004"/>
      <c r="H440" s="1004"/>
      <c r="I440" s="1005"/>
      <c r="J440" s="1006"/>
    </row>
    <row r="441" spans="1:11" s="725" customFormat="1" ht="15" x14ac:dyDescent="0.2">
      <c r="A441" s="721"/>
      <c r="B441" s="722"/>
      <c r="C441" s="723"/>
      <c r="D441" s="724"/>
      <c r="E441" s="1004"/>
      <c r="F441" s="1004"/>
      <c r="G441" s="1004"/>
      <c r="H441" s="1004"/>
      <c r="I441" s="1005"/>
      <c r="J441" s="1006"/>
    </row>
    <row r="442" spans="1:11" s="725" customFormat="1" ht="15" x14ac:dyDescent="0.2">
      <c r="A442" s="721"/>
      <c r="B442" s="760" t="s">
        <v>819</v>
      </c>
      <c r="C442" s="723"/>
      <c r="D442" s="724"/>
      <c r="E442" s="1004"/>
      <c r="F442" s="1004"/>
      <c r="G442" s="1004"/>
      <c r="H442" s="1004"/>
      <c r="I442" s="1005"/>
      <c r="J442" s="1006"/>
    </row>
    <row r="443" spans="1:11" s="725" customFormat="1" x14ac:dyDescent="0.2">
      <c r="A443" s="721"/>
      <c r="B443" s="726"/>
      <c r="C443" s="723"/>
      <c r="D443" s="724"/>
      <c r="E443" s="1004"/>
      <c r="F443" s="1004"/>
      <c r="G443" s="1004"/>
      <c r="H443" s="1004"/>
      <c r="I443" s="1005"/>
      <c r="J443" s="1006"/>
    </row>
    <row r="444" spans="1:11" s="725" customFormat="1" x14ac:dyDescent="0.2">
      <c r="A444" s="721"/>
      <c r="B444" s="726" t="s">
        <v>831</v>
      </c>
      <c r="C444" s="723"/>
      <c r="D444" s="724"/>
      <c r="E444" s="1004"/>
      <c r="F444" s="1004"/>
      <c r="G444" s="1004"/>
      <c r="H444" s="1004"/>
      <c r="I444" s="1005"/>
      <c r="J444" s="1006"/>
    </row>
    <row r="445" spans="1:11" s="725" customFormat="1" x14ac:dyDescent="0.2">
      <c r="A445" s="721"/>
      <c r="B445" s="726"/>
      <c r="C445" s="723"/>
      <c r="D445" s="724"/>
      <c r="E445" s="1004"/>
      <c r="F445" s="1004"/>
      <c r="G445" s="1004"/>
      <c r="H445" s="1004"/>
      <c r="I445" s="1005"/>
      <c r="J445" s="1006"/>
    </row>
    <row r="446" spans="1:11" s="725" customFormat="1" x14ac:dyDescent="0.2">
      <c r="A446" s="721" t="s">
        <v>11</v>
      </c>
      <c r="B446" s="727" t="s">
        <v>832</v>
      </c>
      <c r="C446" s="723">
        <v>6</v>
      </c>
      <c r="D446" s="738" t="s">
        <v>46</v>
      </c>
      <c r="E446" s="960">
        <v>0</v>
      </c>
      <c r="F446" s="975">
        <v>0</v>
      </c>
      <c r="G446" s="975">
        <v>0</v>
      </c>
      <c r="H446" s="960">
        <v>0</v>
      </c>
      <c r="I446" s="961">
        <f>E446+F446+G446+H446</f>
        <v>0</v>
      </c>
      <c r="J446" s="962" t="s">
        <v>1505</v>
      </c>
    </row>
    <row r="447" spans="1:11" s="725" customFormat="1" x14ac:dyDescent="0.2">
      <c r="A447" s="721"/>
      <c r="B447" s="727"/>
      <c r="C447" s="723"/>
      <c r="D447" s="724"/>
      <c r="E447" s="1004"/>
      <c r="F447" s="1004"/>
      <c r="G447" s="1004"/>
      <c r="H447" s="1004"/>
      <c r="I447" s="1005"/>
      <c r="J447" s="1006"/>
    </row>
    <row r="448" spans="1:11" s="725" customFormat="1" x14ac:dyDescent="0.2">
      <c r="A448" s="721" t="str">
        <f>IF(D448&gt;0,IF(INDEX(A437:A447,MATCH(REPT("z",255),A437:A447))="H","J",IF(INDEX(A437:A447,MATCH(REPT("z",255),A437:A447))="N","P",CHAR(CODE(INDEX(A437:A447,MATCH(REPT("z",255),A437:A447)))+1))),)</f>
        <v>B</v>
      </c>
      <c r="B448" s="727" t="s">
        <v>833</v>
      </c>
      <c r="C448" s="723">
        <v>15</v>
      </c>
      <c r="D448" s="738" t="s">
        <v>46</v>
      </c>
      <c r="E448" s="960">
        <v>0</v>
      </c>
      <c r="F448" s="975">
        <v>0</v>
      </c>
      <c r="G448" s="975">
        <v>0</v>
      </c>
      <c r="H448" s="960">
        <v>0</v>
      </c>
      <c r="I448" s="961">
        <f>E448+F448+G448+H448</f>
        <v>0</v>
      </c>
      <c r="J448" s="962" t="s">
        <v>1505</v>
      </c>
    </row>
    <row r="449" spans="1:10" s="725" customFormat="1" x14ac:dyDescent="0.2">
      <c r="A449" s="721"/>
      <c r="B449" s="727"/>
      <c r="C449" s="723"/>
      <c r="D449" s="724"/>
      <c r="E449" s="1004"/>
      <c r="F449" s="1004"/>
      <c r="G449" s="1004"/>
      <c r="H449" s="1004"/>
      <c r="I449" s="1005"/>
      <c r="J449" s="1006"/>
    </row>
    <row r="450" spans="1:10" s="725" customFormat="1" x14ac:dyDescent="0.2">
      <c r="A450" s="721" t="str">
        <f>IF(D450&gt;0,IF(INDEX(A439:A449,MATCH(REPT("z",255),A439:A449))="H","J",IF(INDEX(A439:A449,MATCH(REPT("z",255),A439:A449))="N","P",CHAR(CODE(INDEX(A439:A449,MATCH(REPT("z",255),A439:A449)))+1))),)</f>
        <v>C</v>
      </c>
      <c r="B450" s="727" t="s">
        <v>834</v>
      </c>
      <c r="C450" s="723">
        <v>25</v>
      </c>
      <c r="D450" s="738" t="s">
        <v>46</v>
      </c>
      <c r="E450" s="960">
        <v>0</v>
      </c>
      <c r="F450" s="975">
        <v>0</v>
      </c>
      <c r="G450" s="975">
        <v>0</v>
      </c>
      <c r="H450" s="960">
        <v>0</v>
      </c>
      <c r="I450" s="961">
        <f>E450+F450+G450+H450</f>
        <v>0</v>
      </c>
      <c r="J450" s="962" t="s">
        <v>1505</v>
      </c>
    </row>
    <row r="451" spans="1:10" s="725" customFormat="1" x14ac:dyDescent="0.2">
      <c r="A451" s="721"/>
      <c r="B451" s="727"/>
      <c r="C451" s="723"/>
      <c r="D451" s="724"/>
      <c r="E451" s="1004"/>
      <c r="F451" s="1004"/>
      <c r="G451" s="1004"/>
      <c r="H451" s="1004"/>
      <c r="I451" s="1005"/>
      <c r="J451" s="1006"/>
    </row>
    <row r="452" spans="1:10" s="725" customFormat="1" x14ac:dyDescent="0.2">
      <c r="A452" s="721" t="str">
        <f>IF(D452&gt;0,IF(INDEX(A440:A451,MATCH(REPT("z",255),A440:A451))="H","J",IF(INDEX(A440:A451,MATCH(REPT("z",255),A440:A451))="N","P",CHAR(CODE(INDEX(A440:A451,MATCH(REPT("z",255),A440:A451)))+1))),)</f>
        <v>D</v>
      </c>
      <c r="B452" s="727" t="s">
        <v>835</v>
      </c>
      <c r="C452" s="723">
        <v>3</v>
      </c>
      <c r="D452" s="738" t="s">
        <v>46</v>
      </c>
      <c r="E452" s="960">
        <v>0</v>
      </c>
      <c r="F452" s="975">
        <v>0</v>
      </c>
      <c r="G452" s="975">
        <v>0</v>
      </c>
      <c r="H452" s="960">
        <v>0</v>
      </c>
      <c r="I452" s="961">
        <f>E452+F452+G452+H452</f>
        <v>0</v>
      </c>
      <c r="J452" s="962" t="s">
        <v>1505</v>
      </c>
    </row>
    <row r="453" spans="1:10" s="725" customFormat="1" x14ac:dyDescent="0.2">
      <c r="A453" s="721"/>
      <c r="B453" s="727"/>
      <c r="C453" s="723"/>
      <c r="D453" s="724"/>
      <c r="E453" s="1004"/>
      <c r="F453" s="1004"/>
      <c r="G453" s="1004"/>
      <c r="H453" s="1004"/>
      <c r="I453" s="1005"/>
      <c r="J453" s="1006"/>
    </row>
    <row r="454" spans="1:10" s="725" customFormat="1" x14ac:dyDescent="0.2">
      <c r="A454" s="721" t="str">
        <f>IF(D454&gt;0,IF(INDEX(A442:A453,MATCH(REPT("z",255),A442:A453))="H","J",IF(INDEX(A442:A453,MATCH(REPT("z",255),A442:A453))="N","P",CHAR(CODE(INDEX(A442:A453,MATCH(REPT("z",255),A442:A453)))+1))),)</f>
        <v>E</v>
      </c>
      <c r="B454" s="727" t="s">
        <v>836</v>
      </c>
      <c r="C454" s="723">
        <v>1</v>
      </c>
      <c r="D454" s="738" t="s">
        <v>46</v>
      </c>
      <c r="E454" s="960">
        <v>0</v>
      </c>
      <c r="F454" s="975">
        <v>0</v>
      </c>
      <c r="G454" s="975">
        <v>0</v>
      </c>
      <c r="H454" s="960">
        <v>0</v>
      </c>
      <c r="I454" s="961">
        <f>E454+F454+G454+H454</f>
        <v>0</v>
      </c>
      <c r="J454" s="962" t="s">
        <v>1505</v>
      </c>
    </row>
    <row r="455" spans="1:10" s="725" customFormat="1" x14ac:dyDescent="0.2">
      <c r="A455" s="721"/>
      <c r="B455" s="727"/>
      <c r="C455" s="723"/>
      <c r="D455" s="724"/>
      <c r="E455" s="1004"/>
      <c r="F455" s="1004"/>
      <c r="G455" s="1004"/>
      <c r="H455" s="1004"/>
      <c r="I455" s="1005"/>
      <c r="J455" s="1006"/>
    </row>
    <row r="456" spans="1:10" s="725" customFormat="1" x14ac:dyDescent="0.2">
      <c r="A456" s="721" t="str">
        <f>IF(D456&gt;0,IF(INDEX(A444:A455,MATCH(REPT("z",255),A444:A455))="H","J",IF(INDEX(A444:A455,MATCH(REPT("z",255),A444:A455))="N","P",CHAR(CODE(INDEX(A444:A455,MATCH(REPT("z",255),A444:A455)))+1))),)</f>
        <v>F</v>
      </c>
      <c r="B456" s="727" t="s">
        <v>837</v>
      </c>
      <c r="C456" s="723">
        <v>13</v>
      </c>
      <c r="D456" s="738" t="s">
        <v>46</v>
      </c>
      <c r="E456" s="960">
        <v>0</v>
      </c>
      <c r="F456" s="975">
        <v>0</v>
      </c>
      <c r="G456" s="975">
        <v>0</v>
      </c>
      <c r="H456" s="960">
        <v>0</v>
      </c>
      <c r="I456" s="961">
        <f>E456+F456+G456+H456</f>
        <v>0</v>
      </c>
      <c r="J456" s="962" t="s">
        <v>1505</v>
      </c>
    </row>
    <row r="457" spans="1:10" s="725" customFormat="1" x14ac:dyDescent="0.2">
      <c r="A457" s="721"/>
      <c r="B457" s="727"/>
      <c r="C457" s="723"/>
      <c r="D457" s="724"/>
      <c r="E457" s="1004"/>
      <c r="F457" s="1004"/>
      <c r="G457" s="1004"/>
      <c r="H457" s="1004"/>
      <c r="I457" s="1005"/>
      <c r="J457" s="1006"/>
    </row>
    <row r="458" spans="1:10" s="725" customFormat="1" x14ac:dyDescent="0.2">
      <c r="A458" s="721" t="str">
        <f>IF(D458&gt;0,IF(INDEX(A446:A457,MATCH(REPT("z",255),A446:A457))="H","J",IF(INDEX(A446:A457,MATCH(REPT("z",255),A446:A457))="N","P",CHAR(CODE(INDEX(A446:A457,MATCH(REPT("z",255),A446:A457)))+1))),)</f>
        <v>G</v>
      </c>
      <c r="B458" s="727" t="s">
        <v>1314</v>
      </c>
      <c r="C458" s="723">
        <v>14</v>
      </c>
      <c r="D458" s="738" t="s">
        <v>46</v>
      </c>
      <c r="E458" s="960">
        <v>0</v>
      </c>
      <c r="F458" s="975">
        <v>0</v>
      </c>
      <c r="G458" s="975">
        <v>0</v>
      </c>
      <c r="H458" s="960">
        <v>0</v>
      </c>
      <c r="I458" s="961">
        <f>E458+F458+G458+H458</f>
        <v>0</v>
      </c>
      <c r="J458" s="962" t="s">
        <v>1505</v>
      </c>
    </row>
    <row r="459" spans="1:10" s="725" customFormat="1" x14ac:dyDescent="0.2">
      <c r="A459" s="721"/>
      <c r="B459" s="727"/>
      <c r="C459" s="723"/>
      <c r="D459" s="724"/>
      <c r="E459" s="1004"/>
      <c r="F459" s="1004"/>
      <c r="G459" s="1004"/>
      <c r="H459" s="1004"/>
      <c r="I459" s="1005"/>
      <c r="J459" s="1006"/>
    </row>
    <row r="460" spans="1:10" s="725" customFormat="1" x14ac:dyDescent="0.2">
      <c r="A460" s="721" t="str">
        <f>IF(D460&gt;0,IF(INDEX(A448:A459,MATCH(REPT("z",255),A448:A459))="H","J",IF(INDEX(A448:A459,MATCH(REPT("z",255),A448:A459))="N","P",CHAR(CODE(INDEX(A448:A459,MATCH(REPT("z",255),A448:A459)))+1))),)</f>
        <v>H</v>
      </c>
      <c r="B460" s="736" t="s">
        <v>838</v>
      </c>
      <c r="C460" s="737">
        <v>55</v>
      </c>
      <c r="D460" s="738" t="s">
        <v>46</v>
      </c>
      <c r="E460" s="960">
        <v>0</v>
      </c>
      <c r="F460" s="975">
        <v>0</v>
      </c>
      <c r="G460" s="975">
        <v>0</v>
      </c>
      <c r="H460" s="960">
        <v>0</v>
      </c>
      <c r="I460" s="961">
        <f>E460+F460+G460+H460</f>
        <v>0</v>
      </c>
      <c r="J460" s="962" t="s">
        <v>1505</v>
      </c>
    </row>
    <row r="461" spans="1:10" s="725" customFormat="1" x14ac:dyDescent="0.2">
      <c r="A461" s="721"/>
      <c r="B461" s="736"/>
      <c r="C461" s="737"/>
      <c r="D461" s="724"/>
      <c r="E461" s="1012"/>
      <c r="F461" s="1012"/>
      <c r="G461" s="1012"/>
      <c r="H461" s="1012"/>
      <c r="I461" s="1013"/>
      <c r="J461" s="1014"/>
    </row>
    <row r="462" spans="1:10" s="725" customFormat="1" x14ac:dyDescent="0.2">
      <c r="A462" s="721" t="str">
        <f>IF(D462&gt;0,IF(INDEX(A450:A461,MATCH(REPT("z",255),A450:A461))="H","J",IF(INDEX(A450:A461,MATCH(REPT("z",255),A450:A461))="N","P",CHAR(CODE(INDEX(A450:A461,MATCH(REPT("z",255),A450:A461)))+1))),)</f>
        <v>J</v>
      </c>
      <c r="B462" s="736" t="s">
        <v>839</v>
      </c>
      <c r="C462" s="737">
        <v>1</v>
      </c>
      <c r="D462" s="738" t="s">
        <v>46</v>
      </c>
      <c r="E462" s="960">
        <v>0</v>
      </c>
      <c r="F462" s="975">
        <v>0</v>
      </c>
      <c r="G462" s="975">
        <v>0</v>
      </c>
      <c r="H462" s="960">
        <v>0</v>
      </c>
      <c r="I462" s="961">
        <f>E462+F462+G462+H462</f>
        <v>0</v>
      </c>
      <c r="J462" s="962" t="s">
        <v>1505</v>
      </c>
    </row>
    <row r="463" spans="1:10" s="725" customFormat="1" x14ac:dyDescent="0.2">
      <c r="A463" s="721"/>
      <c r="B463" s="736"/>
      <c r="C463" s="737"/>
      <c r="D463" s="738"/>
      <c r="E463" s="1012"/>
      <c r="F463" s="1012"/>
      <c r="G463" s="1012"/>
      <c r="H463" s="1012"/>
      <c r="I463" s="1013"/>
      <c r="J463" s="1014"/>
    </row>
    <row r="464" spans="1:10" s="725" customFormat="1" x14ac:dyDescent="0.2">
      <c r="A464" s="721" t="str">
        <f>IF(D464&gt;0,IF(INDEX(A452:A463,MATCH(REPT("z",255),A452:A463))="H","J",IF(INDEX(A452:A463,MATCH(REPT("z",255),A452:A463))="N","P",CHAR(CODE(INDEX(A452:A463,MATCH(REPT("z",255),A452:A463)))+1))),)</f>
        <v>K</v>
      </c>
      <c r="B464" s="736" t="s">
        <v>840</v>
      </c>
      <c r="C464" s="737">
        <v>8</v>
      </c>
      <c r="D464" s="738" t="s">
        <v>46</v>
      </c>
      <c r="E464" s="960">
        <v>0</v>
      </c>
      <c r="F464" s="975">
        <v>0</v>
      </c>
      <c r="G464" s="975">
        <v>0</v>
      </c>
      <c r="H464" s="960">
        <v>0</v>
      </c>
      <c r="I464" s="961">
        <f>E464+F464+G464+H464</f>
        <v>0</v>
      </c>
      <c r="J464" s="962" t="s">
        <v>1505</v>
      </c>
    </row>
    <row r="465" spans="1:11" s="725" customFormat="1" x14ac:dyDescent="0.2">
      <c r="A465" s="721"/>
      <c r="B465" s="727"/>
      <c r="C465" s="723"/>
      <c r="D465" s="724"/>
      <c r="E465" s="1004"/>
      <c r="F465" s="1004"/>
      <c r="G465" s="1004"/>
      <c r="H465" s="1004"/>
      <c r="I465" s="1005"/>
      <c r="J465" s="1006"/>
    </row>
    <row r="466" spans="1:11" s="725" customFormat="1" ht="15" x14ac:dyDescent="0.2">
      <c r="A466" s="721"/>
      <c r="B466" s="745" t="s">
        <v>841</v>
      </c>
      <c r="C466" s="723"/>
      <c r="D466" s="724"/>
      <c r="E466" s="1004"/>
      <c r="F466" s="1004"/>
      <c r="G466" s="1004"/>
      <c r="H466" s="1004"/>
      <c r="I466" s="1005"/>
      <c r="J466" s="1006"/>
    </row>
    <row r="467" spans="1:11" s="725" customFormat="1" ht="15" x14ac:dyDescent="0.2">
      <c r="A467" s="721"/>
      <c r="B467" s="745"/>
      <c r="C467" s="723"/>
      <c r="D467" s="724"/>
      <c r="E467" s="1004"/>
      <c r="F467" s="1004"/>
      <c r="G467" s="1004"/>
      <c r="H467" s="1004"/>
      <c r="I467" s="1005"/>
      <c r="J467" s="1006"/>
    </row>
    <row r="468" spans="1:11" s="725" customFormat="1" x14ac:dyDescent="0.2">
      <c r="A468" s="721"/>
      <c r="B468" s="909" t="s">
        <v>842</v>
      </c>
      <c r="C468" s="723"/>
      <c r="D468" s="724"/>
      <c r="E468" s="1004"/>
      <c r="F468" s="1004"/>
      <c r="G468" s="1004"/>
      <c r="H468" s="1004"/>
      <c r="I468" s="1005"/>
      <c r="J468" s="1006"/>
    </row>
    <row r="469" spans="1:11" s="725" customFormat="1" x14ac:dyDescent="0.2">
      <c r="A469" s="721"/>
      <c r="B469" s="727"/>
      <c r="C469" s="723"/>
      <c r="D469" s="724"/>
      <c r="E469" s="1004"/>
      <c r="F469" s="1004"/>
      <c r="G469" s="1004"/>
      <c r="H469" s="1004"/>
      <c r="I469" s="1005"/>
      <c r="J469" s="1006"/>
    </row>
    <row r="470" spans="1:11" s="725" customFormat="1" x14ac:dyDescent="0.2">
      <c r="A470" s="721" t="s">
        <v>53</v>
      </c>
      <c r="B470" s="727" t="s">
        <v>843</v>
      </c>
      <c r="C470" s="723">
        <v>5</v>
      </c>
      <c r="D470" s="738" t="s">
        <v>46</v>
      </c>
      <c r="E470" s="960">
        <v>296.56</v>
      </c>
      <c r="F470" s="975">
        <v>0.39</v>
      </c>
      <c r="G470" s="975">
        <v>50.14</v>
      </c>
      <c r="H470" s="960">
        <v>0</v>
      </c>
      <c r="I470" s="961">
        <f>E470+F470+G470+H470</f>
        <v>347.09</v>
      </c>
      <c r="J470" s="962">
        <f>I470*C470</f>
        <v>1735.45</v>
      </c>
    </row>
    <row r="471" spans="1:11" s="725" customFormat="1" x14ac:dyDescent="0.2">
      <c r="A471" s="721"/>
      <c r="B471" s="727"/>
      <c r="C471" s="723"/>
      <c r="D471" s="724"/>
      <c r="E471" s="1004"/>
      <c r="F471" s="1004"/>
      <c r="G471" s="1004"/>
      <c r="H471" s="1004"/>
      <c r="I471" s="1005"/>
      <c r="J471" s="1006"/>
    </row>
    <row r="472" spans="1:11" s="725" customFormat="1" x14ac:dyDescent="0.2">
      <c r="A472" s="721" t="s">
        <v>173</v>
      </c>
      <c r="B472" s="727" t="s">
        <v>844</v>
      </c>
      <c r="C472" s="723">
        <v>2</v>
      </c>
      <c r="D472" s="738" t="s">
        <v>46</v>
      </c>
      <c r="E472" s="960">
        <v>303.64999999999998</v>
      </c>
      <c r="F472" s="975">
        <v>0.39</v>
      </c>
      <c r="G472" s="975">
        <v>55.15</v>
      </c>
      <c r="H472" s="960">
        <v>0</v>
      </c>
      <c r="I472" s="961">
        <f>E472+F472+G472+H472</f>
        <v>359.19</v>
      </c>
      <c r="J472" s="962">
        <f>I472*C472</f>
        <v>718.38</v>
      </c>
    </row>
    <row r="473" spans="1:11" s="725" customFormat="1" x14ac:dyDescent="0.2">
      <c r="A473" s="721"/>
      <c r="B473" s="727"/>
      <c r="C473" s="723"/>
      <c r="D473" s="724"/>
      <c r="E473" s="1004"/>
      <c r="F473" s="1004"/>
      <c r="G473" s="1004"/>
      <c r="H473" s="1004"/>
      <c r="I473" s="1005"/>
      <c r="J473" s="1006"/>
    </row>
    <row r="474" spans="1:11" s="725" customFormat="1" x14ac:dyDescent="0.2">
      <c r="A474" s="721"/>
      <c r="B474" s="727"/>
      <c r="C474" s="723"/>
      <c r="D474" s="724"/>
      <c r="E474" s="1004"/>
      <c r="F474" s="1004"/>
      <c r="G474" s="1004"/>
      <c r="H474" s="1004"/>
      <c r="I474" s="1005"/>
      <c r="J474" s="1006"/>
    </row>
    <row r="475" spans="1:11" s="725" customFormat="1" x14ac:dyDescent="0.2">
      <c r="A475" s="721"/>
      <c r="B475" s="727"/>
      <c r="C475" s="723"/>
      <c r="D475" s="724"/>
      <c r="E475" s="1004"/>
      <c r="F475" s="1004"/>
      <c r="G475" s="1004"/>
      <c r="H475" s="1004"/>
      <c r="I475" s="1005"/>
      <c r="J475" s="1006"/>
    </row>
    <row r="476" spans="1:11" s="725" customFormat="1" x14ac:dyDescent="0.2">
      <c r="A476" s="721"/>
      <c r="B476" s="727"/>
      <c r="C476" s="723"/>
      <c r="D476" s="724"/>
      <c r="E476" s="1004"/>
      <c r="F476" s="1004"/>
      <c r="G476" s="1004"/>
      <c r="H476" s="1004"/>
      <c r="I476" s="1005"/>
      <c r="J476" s="1006"/>
    </row>
    <row r="477" spans="1:11" s="725" customFormat="1" x14ac:dyDescent="0.2">
      <c r="A477" s="721"/>
      <c r="B477" s="727"/>
      <c r="C477" s="723"/>
      <c r="D477" s="724"/>
      <c r="E477" s="1004"/>
      <c r="F477" s="1004"/>
      <c r="G477" s="1004"/>
      <c r="H477" s="1004"/>
      <c r="I477" s="1005"/>
      <c r="J477" s="1006"/>
    </row>
    <row r="478" spans="1:11" s="733" customFormat="1" ht="15.75" thickBot="1" x14ac:dyDescent="0.25">
      <c r="A478" s="729"/>
      <c r="B478" s="730" t="s">
        <v>31</v>
      </c>
      <c r="C478" s="748"/>
      <c r="D478" s="731"/>
      <c r="E478" s="999"/>
      <c r="F478" s="999"/>
      <c r="G478" s="999"/>
      <c r="H478" s="999"/>
      <c r="I478" s="1000"/>
      <c r="J478" s="1008">
        <f>SUM(J442:J475)</f>
        <v>2453.83</v>
      </c>
      <c r="K478" s="732"/>
    </row>
    <row r="479" spans="1:11" s="725" customFormat="1" ht="15" thickTop="1" x14ac:dyDescent="0.2">
      <c r="A479" s="721"/>
      <c r="B479" s="727"/>
      <c r="C479" s="723"/>
      <c r="D479" s="724"/>
      <c r="E479" s="1004"/>
      <c r="F479" s="1004"/>
      <c r="G479" s="1004"/>
      <c r="H479" s="1004"/>
      <c r="I479" s="1005"/>
      <c r="J479" s="1006"/>
    </row>
    <row r="480" spans="1:11" s="725" customFormat="1" ht="30" x14ac:dyDescent="0.2">
      <c r="A480" s="721"/>
      <c r="B480" s="722" t="s">
        <v>1139</v>
      </c>
      <c r="C480" s="723"/>
      <c r="D480" s="724"/>
      <c r="E480" s="1004"/>
      <c r="F480" s="1004"/>
      <c r="G480" s="1004"/>
      <c r="H480" s="1004"/>
      <c r="I480" s="1005"/>
      <c r="J480" s="1007"/>
    </row>
    <row r="481" spans="1:10" s="725" customFormat="1" ht="15" x14ac:dyDescent="0.2">
      <c r="A481" s="721"/>
      <c r="B481" s="722"/>
      <c r="C481" s="723"/>
      <c r="D481" s="724"/>
      <c r="E481" s="1004"/>
      <c r="F481" s="1004"/>
      <c r="G481" s="1004"/>
      <c r="H481" s="1004"/>
      <c r="I481" s="1005"/>
      <c r="J481" s="1007"/>
    </row>
    <row r="482" spans="1:10" s="725" customFormat="1" ht="28.5" x14ac:dyDescent="0.2">
      <c r="A482" s="721"/>
      <c r="B482" s="726" t="s">
        <v>842</v>
      </c>
      <c r="C482" s="723"/>
      <c r="D482" s="724"/>
      <c r="E482" s="1004"/>
      <c r="F482" s="1004"/>
      <c r="G482" s="1004"/>
      <c r="H482" s="1004"/>
      <c r="I482" s="1005"/>
      <c r="J482" s="1007"/>
    </row>
    <row r="483" spans="1:10" s="725" customFormat="1" x14ac:dyDescent="0.2">
      <c r="A483" s="721"/>
      <c r="B483" s="727"/>
      <c r="C483" s="723"/>
      <c r="D483" s="724"/>
      <c r="E483" s="1004"/>
      <c r="F483" s="1004"/>
      <c r="G483" s="1004"/>
      <c r="H483" s="1004"/>
      <c r="I483" s="1005"/>
      <c r="J483" s="1006"/>
    </row>
    <row r="484" spans="1:10" s="725" customFormat="1" x14ac:dyDescent="0.2">
      <c r="A484" s="721" t="s">
        <v>11</v>
      </c>
      <c r="B484" s="727" t="s">
        <v>845</v>
      </c>
      <c r="C484" s="723">
        <v>2</v>
      </c>
      <c r="D484" s="738" t="s">
        <v>46</v>
      </c>
      <c r="E484" s="960">
        <v>302.25</v>
      </c>
      <c r="F484" s="975">
        <v>0.39</v>
      </c>
      <c r="G484" s="975">
        <v>50.14</v>
      </c>
      <c r="H484" s="960">
        <v>0</v>
      </c>
      <c r="I484" s="961">
        <f>E484+F484+G484+H484</f>
        <v>352.78</v>
      </c>
      <c r="J484" s="962">
        <f>I484*C484</f>
        <v>705.56</v>
      </c>
    </row>
    <row r="485" spans="1:10" s="725" customFormat="1" x14ac:dyDescent="0.2">
      <c r="A485" s="721"/>
      <c r="B485" s="727"/>
      <c r="C485" s="723"/>
      <c r="D485" s="738"/>
      <c r="E485" s="1004"/>
      <c r="F485" s="1004"/>
      <c r="G485" s="1004"/>
      <c r="H485" s="1004"/>
      <c r="I485" s="1005"/>
      <c r="J485" s="1006"/>
    </row>
    <row r="486" spans="1:10" s="725" customFormat="1" x14ac:dyDescent="0.2">
      <c r="A486" s="721" t="s">
        <v>12</v>
      </c>
      <c r="B486" s="727" t="s">
        <v>846</v>
      </c>
      <c r="C486" s="723">
        <v>5</v>
      </c>
      <c r="D486" s="738" t="s">
        <v>46</v>
      </c>
      <c r="E486" s="960">
        <v>302.25</v>
      </c>
      <c r="F486" s="975">
        <v>0.39</v>
      </c>
      <c r="G486" s="975">
        <v>50.14</v>
      </c>
      <c r="H486" s="960">
        <v>0</v>
      </c>
      <c r="I486" s="961">
        <f>E486+F486+G486+H486</f>
        <v>352.78</v>
      </c>
      <c r="J486" s="962">
        <f>I486*C486</f>
        <v>1763.9</v>
      </c>
    </row>
    <row r="487" spans="1:10" s="725" customFormat="1" x14ac:dyDescent="0.2">
      <c r="A487" s="721"/>
      <c r="B487" s="727"/>
      <c r="C487" s="723"/>
      <c r="D487" s="724"/>
      <c r="E487" s="1004"/>
      <c r="F487" s="1004"/>
      <c r="G487" s="1004"/>
      <c r="H487" s="1004"/>
      <c r="I487" s="1005"/>
      <c r="J487" s="1006"/>
    </row>
    <row r="488" spans="1:10" s="725" customFormat="1" x14ac:dyDescent="0.2">
      <c r="A488" s="721" t="s">
        <v>13</v>
      </c>
      <c r="B488" s="727" t="s">
        <v>847</v>
      </c>
      <c r="C488" s="723">
        <v>2</v>
      </c>
      <c r="D488" s="738" t="s">
        <v>46</v>
      </c>
      <c r="E488" s="960">
        <v>688.82</v>
      </c>
      <c r="F488" s="975">
        <v>0.04</v>
      </c>
      <c r="G488" s="975">
        <v>75.209999999999994</v>
      </c>
      <c r="H488" s="960">
        <v>0</v>
      </c>
      <c r="I488" s="961">
        <f>E488+F488+G488+H488</f>
        <v>764.07</v>
      </c>
      <c r="J488" s="962">
        <f>I488*C488</f>
        <v>1528.14</v>
      </c>
    </row>
    <row r="489" spans="1:10" s="725" customFormat="1" x14ac:dyDescent="0.2">
      <c r="A489" s="721"/>
      <c r="B489" s="727"/>
      <c r="C489" s="723"/>
      <c r="D489" s="724"/>
      <c r="E489" s="1004"/>
      <c r="F489" s="1004"/>
      <c r="G489" s="1004"/>
      <c r="H489" s="1004"/>
      <c r="I489" s="1005"/>
      <c r="J489" s="1006"/>
    </row>
    <row r="490" spans="1:10" s="725" customFormat="1" x14ac:dyDescent="0.2">
      <c r="A490" s="721" t="s">
        <v>14</v>
      </c>
      <c r="B490" s="727" t="s">
        <v>848</v>
      </c>
      <c r="C490" s="723">
        <v>5</v>
      </c>
      <c r="D490" s="738" t="s">
        <v>46</v>
      </c>
      <c r="E490" s="960">
        <v>688.82</v>
      </c>
      <c r="F490" s="975">
        <v>0.04</v>
      </c>
      <c r="G490" s="975">
        <v>75.209999999999994</v>
      </c>
      <c r="H490" s="960">
        <v>0</v>
      </c>
      <c r="I490" s="961">
        <f>E490+F490+G490+H490</f>
        <v>764.07</v>
      </c>
      <c r="J490" s="962">
        <f>I490*C490</f>
        <v>3820.35</v>
      </c>
    </row>
    <row r="491" spans="1:10" s="725" customFormat="1" x14ac:dyDescent="0.2">
      <c r="A491" s="721"/>
      <c r="B491" s="727"/>
      <c r="C491" s="723"/>
      <c r="D491" s="724"/>
      <c r="E491" s="1004"/>
      <c r="F491" s="1004"/>
      <c r="G491" s="1004"/>
      <c r="H491" s="1004"/>
      <c r="I491" s="1005"/>
      <c r="J491" s="1006"/>
    </row>
    <row r="492" spans="1:10" s="725" customFormat="1" x14ac:dyDescent="0.2">
      <c r="A492" s="721" t="s">
        <v>15</v>
      </c>
      <c r="B492" s="727" t="s">
        <v>849</v>
      </c>
      <c r="C492" s="723">
        <v>20</v>
      </c>
      <c r="D492" s="738" t="s">
        <v>46</v>
      </c>
      <c r="E492" s="960">
        <v>701.03</v>
      </c>
      <c r="F492" s="975">
        <v>0.04</v>
      </c>
      <c r="G492" s="975">
        <v>90.25</v>
      </c>
      <c r="H492" s="960">
        <v>0</v>
      </c>
      <c r="I492" s="961">
        <f>E492+F492+G492+H492</f>
        <v>791.32</v>
      </c>
      <c r="J492" s="962">
        <f>I492*C492</f>
        <v>15826.4</v>
      </c>
    </row>
    <row r="493" spans="1:10" s="725" customFormat="1" x14ac:dyDescent="0.2">
      <c r="A493" s="721"/>
      <c r="B493" s="727"/>
      <c r="C493" s="723"/>
      <c r="D493" s="738"/>
      <c r="E493" s="1004"/>
      <c r="F493" s="1004"/>
      <c r="G493" s="1004"/>
      <c r="H493" s="1004"/>
      <c r="I493" s="1005"/>
      <c r="J493" s="1006"/>
    </row>
    <row r="494" spans="1:10" s="725" customFormat="1" x14ac:dyDescent="0.2">
      <c r="A494" s="721" t="s">
        <v>28</v>
      </c>
      <c r="B494" s="727" t="s">
        <v>850</v>
      </c>
      <c r="C494" s="723">
        <v>1</v>
      </c>
      <c r="D494" s="738" t="s">
        <v>46</v>
      </c>
      <c r="E494" s="960">
        <v>701.03</v>
      </c>
      <c r="F494" s="975">
        <v>0.04</v>
      </c>
      <c r="G494" s="975">
        <v>90.25</v>
      </c>
      <c r="H494" s="960">
        <v>0</v>
      </c>
      <c r="I494" s="961">
        <f>E494+F494+G494+H494</f>
        <v>791.32</v>
      </c>
      <c r="J494" s="962">
        <f>I494*C494</f>
        <v>791.32</v>
      </c>
    </row>
    <row r="495" spans="1:10" s="725" customFormat="1" ht="12" customHeight="1" x14ac:dyDescent="0.2">
      <c r="A495" s="721"/>
      <c r="B495" s="727"/>
      <c r="C495" s="723"/>
      <c r="D495" s="724"/>
      <c r="E495" s="1004"/>
      <c r="F495" s="1004"/>
      <c r="G495" s="1004"/>
      <c r="H495" s="1004"/>
      <c r="I495" s="1005"/>
      <c r="J495" s="1006"/>
    </row>
    <row r="496" spans="1:10" s="725" customFormat="1" ht="15" x14ac:dyDescent="0.2">
      <c r="A496" s="766"/>
      <c r="B496" s="722" t="s">
        <v>851</v>
      </c>
      <c r="C496" s="767"/>
      <c r="D496" s="768"/>
      <c r="E496" s="1022"/>
      <c r="F496" s="1022"/>
      <c r="G496" s="1022"/>
      <c r="H496" s="1022"/>
      <c r="I496" s="1023"/>
      <c r="J496" s="1024"/>
    </row>
    <row r="497" spans="1:11" s="725" customFormat="1" ht="12" customHeight="1" x14ac:dyDescent="0.2">
      <c r="A497" s="766"/>
      <c r="B497" s="722"/>
      <c r="C497" s="767"/>
      <c r="D497" s="768"/>
      <c r="E497" s="1022"/>
      <c r="F497" s="1022"/>
      <c r="G497" s="1022"/>
      <c r="H497" s="1022"/>
      <c r="I497" s="1023"/>
      <c r="J497" s="1024"/>
    </row>
    <row r="498" spans="1:11" s="725" customFormat="1" ht="42.75" x14ac:dyDescent="0.2">
      <c r="A498" s="766"/>
      <c r="B498" s="746" t="s">
        <v>852</v>
      </c>
      <c r="C498" s="754"/>
      <c r="D498" s="757"/>
      <c r="E498" s="1016"/>
      <c r="F498" s="1016"/>
      <c r="G498" s="1016"/>
      <c r="H498" s="1016"/>
      <c r="I498" s="1023"/>
      <c r="J498" s="1024"/>
    </row>
    <row r="499" spans="1:11" s="725" customFormat="1" ht="15" x14ac:dyDescent="0.2">
      <c r="A499" s="766"/>
      <c r="B499" s="746"/>
      <c r="C499" s="754"/>
      <c r="D499" s="757"/>
      <c r="E499" s="1016"/>
      <c r="F499" s="1016"/>
      <c r="G499" s="1016"/>
      <c r="H499" s="1016"/>
      <c r="I499" s="1023"/>
      <c r="J499" s="1024"/>
    </row>
    <row r="500" spans="1:11" s="725" customFormat="1" x14ac:dyDescent="0.2">
      <c r="A500" s="759" t="s">
        <v>40</v>
      </c>
      <c r="B500" s="751" t="s">
        <v>853</v>
      </c>
      <c r="C500" s="754">
        <v>2</v>
      </c>
      <c r="D500" s="738" t="s">
        <v>46</v>
      </c>
      <c r="E500" s="960">
        <v>3083.94</v>
      </c>
      <c r="F500" s="975">
        <v>6.57</v>
      </c>
      <c r="G500" s="975">
        <v>350.99</v>
      </c>
      <c r="H500" s="960">
        <v>0</v>
      </c>
      <c r="I500" s="961">
        <f>E500+F500+G500+H500</f>
        <v>3441.5</v>
      </c>
      <c r="J500" s="962">
        <f>I500*C500</f>
        <v>6883</v>
      </c>
    </row>
    <row r="501" spans="1:11" s="725" customFormat="1" ht="15" x14ac:dyDescent="0.2">
      <c r="A501" s="766"/>
      <c r="B501" s="751"/>
      <c r="C501" s="754"/>
      <c r="D501" s="724"/>
      <c r="E501" s="1016"/>
      <c r="F501" s="1016"/>
      <c r="G501" s="1016"/>
      <c r="H501" s="1016"/>
      <c r="I501" s="1023"/>
      <c r="J501" s="1024"/>
    </row>
    <row r="502" spans="1:11" s="725" customFormat="1" x14ac:dyDescent="0.2">
      <c r="A502" s="721" t="str">
        <f>IF(D502&gt;0,IF(INDEX(A478:A501,MATCH(REPT("z",255),A478:A501))="H","J",IF(INDEX(A478:A501,MATCH(REPT("z",255),A478:A501))="N","P",CHAR(CODE(INDEX(A478:A501,MATCH(REPT("z",255),A478:A501)))+1))),)</f>
        <v>H</v>
      </c>
      <c r="B502" s="751" t="s">
        <v>854</v>
      </c>
      <c r="C502" s="754">
        <v>1</v>
      </c>
      <c r="D502" s="738" t="s">
        <v>46</v>
      </c>
      <c r="E502" s="960">
        <v>2360.83</v>
      </c>
      <c r="F502" s="975">
        <v>6.57</v>
      </c>
      <c r="G502" s="975">
        <v>350.99</v>
      </c>
      <c r="H502" s="960">
        <v>0</v>
      </c>
      <c r="I502" s="961">
        <f>E502+F502+G502+H502</f>
        <v>2718.39</v>
      </c>
      <c r="J502" s="962">
        <f>I502*C502</f>
        <v>2718.39</v>
      </c>
    </row>
    <row r="503" spans="1:11" s="725" customFormat="1" ht="15" x14ac:dyDescent="0.2">
      <c r="A503" s="766"/>
      <c r="B503" s="751"/>
      <c r="C503" s="754"/>
      <c r="D503" s="724"/>
      <c r="E503" s="1016"/>
      <c r="F503" s="1016"/>
      <c r="G503" s="1016"/>
      <c r="H503" s="1016"/>
      <c r="I503" s="1023"/>
      <c r="J503" s="1024"/>
    </row>
    <row r="504" spans="1:11" s="725" customFormat="1" x14ac:dyDescent="0.2">
      <c r="A504" s="721" t="str">
        <f>IF(D504&gt;0,IF(INDEX(A479:A503,MATCH(REPT("z",255),A479:A503))="H","J",IF(INDEX(A479:A503,MATCH(REPT("z",255),A479:A503))="N","P",CHAR(CODE(INDEX(A479:A503,MATCH(REPT("z",255),A479:A503)))+1))),)</f>
        <v>J</v>
      </c>
      <c r="B504" s="751" t="s">
        <v>855</v>
      </c>
      <c r="C504" s="754">
        <v>1</v>
      </c>
      <c r="D504" s="738" t="s">
        <v>46</v>
      </c>
      <c r="E504" s="960">
        <v>4438.1499999999996</v>
      </c>
      <c r="F504" s="975">
        <v>6.57</v>
      </c>
      <c r="G504" s="975">
        <v>350.99</v>
      </c>
      <c r="H504" s="960">
        <v>0</v>
      </c>
      <c r="I504" s="961">
        <f>E504+F504+G504+H504</f>
        <v>4795.71</v>
      </c>
      <c r="J504" s="962">
        <f>I504*C504</f>
        <v>4795.71</v>
      </c>
    </row>
    <row r="505" spans="1:11" s="725" customFormat="1" ht="15" x14ac:dyDescent="0.2">
      <c r="A505" s="766"/>
      <c r="B505" s="751"/>
      <c r="C505" s="754"/>
      <c r="D505" s="738"/>
      <c r="E505" s="1016"/>
      <c r="F505" s="1016"/>
      <c r="G505" s="1016"/>
      <c r="H505" s="1016"/>
      <c r="I505" s="1023"/>
      <c r="J505" s="1024"/>
    </row>
    <row r="506" spans="1:11" s="725" customFormat="1" x14ac:dyDescent="0.2">
      <c r="A506" s="721" t="str">
        <f>IF(D506&gt;0,IF(INDEX(A496:A505,MATCH(REPT("z",255),A496:A505))="H","J",IF(INDEX(A496:A505,MATCH(REPT("z",255),A496:A505))="N","P",CHAR(CODE(INDEX(A496:A505,MATCH(REPT("z",255),A496:A505)))+1))),)</f>
        <v>K</v>
      </c>
      <c r="B506" s="751" t="s">
        <v>856</v>
      </c>
      <c r="C506" s="754">
        <v>1</v>
      </c>
      <c r="D506" s="738" t="s">
        <v>46</v>
      </c>
      <c r="E506" s="960">
        <v>4438.1499999999996</v>
      </c>
      <c r="F506" s="975">
        <v>6.57</v>
      </c>
      <c r="G506" s="975">
        <v>350.99</v>
      </c>
      <c r="H506" s="960">
        <v>0</v>
      </c>
      <c r="I506" s="961">
        <f>E506+F506+G506+H506</f>
        <v>4795.71</v>
      </c>
      <c r="J506" s="962">
        <f>I506*C506</f>
        <v>4795.71</v>
      </c>
    </row>
    <row r="507" spans="1:11" s="725" customFormat="1" ht="15" x14ac:dyDescent="0.2">
      <c r="A507" s="721"/>
      <c r="B507" s="751"/>
      <c r="C507" s="754"/>
      <c r="D507" s="738"/>
      <c r="E507" s="1016"/>
      <c r="F507" s="1016"/>
      <c r="G507" s="1016"/>
      <c r="H507" s="1016"/>
      <c r="I507" s="1023"/>
      <c r="J507" s="1024"/>
    </row>
    <row r="508" spans="1:11" s="725" customFormat="1" ht="42.75" x14ac:dyDescent="0.2">
      <c r="A508" s="766"/>
      <c r="B508" s="746" t="s">
        <v>857</v>
      </c>
      <c r="C508" s="754"/>
      <c r="D508" s="757"/>
      <c r="E508" s="1016"/>
      <c r="F508" s="1016"/>
      <c r="G508" s="1016"/>
      <c r="H508" s="1016"/>
      <c r="I508" s="1023"/>
      <c r="J508" s="1024"/>
    </row>
    <row r="509" spans="1:11" s="725" customFormat="1" ht="15" x14ac:dyDescent="0.2">
      <c r="A509" s="766"/>
      <c r="B509" s="746"/>
      <c r="C509" s="754"/>
      <c r="D509" s="757"/>
      <c r="E509" s="1016"/>
      <c r="F509" s="1016"/>
      <c r="G509" s="1016"/>
      <c r="H509" s="1016"/>
      <c r="I509" s="1023"/>
      <c r="J509" s="1024"/>
    </row>
    <row r="510" spans="1:11" s="725" customFormat="1" x14ac:dyDescent="0.2">
      <c r="A510" s="721" t="str">
        <f>IF(D510&gt;0,IF(INDEX(A500:A509,MATCH(REPT("z",255),A500:A509))="H","J",IF(INDEX(A500:A509,MATCH(REPT("z",255),A500:A509))="N","P",CHAR(CODE(INDEX(A500:A509,MATCH(REPT("z",255),A500:A509)))+1))),)</f>
        <v>L</v>
      </c>
      <c r="B510" s="727" t="s">
        <v>858</v>
      </c>
      <c r="C510" s="723">
        <v>1</v>
      </c>
      <c r="D510" s="738" t="s">
        <v>46</v>
      </c>
      <c r="E510" s="960">
        <v>18583.509999999998</v>
      </c>
      <c r="F510" s="975">
        <v>13.16</v>
      </c>
      <c r="G510" s="975">
        <v>8165.2</v>
      </c>
      <c r="H510" s="960">
        <v>0</v>
      </c>
      <c r="I510" s="961">
        <f>E510+F510+G510+H510</f>
        <v>26761.87</v>
      </c>
      <c r="J510" s="962">
        <f>I510*C510</f>
        <v>26761.87</v>
      </c>
    </row>
    <row r="511" spans="1:11" s="725" customFormat="1" ht="11.25" customHeight="1" x14ac:dyDescent="0.2">
      <c r="A511" s="721"/>
      <c r="B511" s="751"/>
      <c r="C511" s="754"/>
      <c r="D511" s="738"/>
      <c r="E511" s="1016"/>
      <c r="F511" s="1016"/>
      <c r="G511" s="1016"/>
      <c r="H511" s="1016"/>
      <c r="I511" s="1023"/>
      <c r="J511" s="1024"/>
    </row>
    <row r="512" spans="1:11" s="733" customFormat="1" ht="15.75" thickBot="1" x14ac:dyDescent="0.25">
      <c r="A512" s="729"/>
      <c r="B512" s="730" t="s">
        <v>31</v>
      </c>
      <c r="C512" s="748"/>
      <c r="D512" s="731"/>
      <c r="E512" s="999"/>
      <c r="F512" s="999"/>
      <c r="G512" s="999"/>
      <c r="H512" s="999"/>
      <c r="I512" s="1000"/>
      <c r="J512" s="1001">
        <f>SUM(J483:J511)</f>
        <v>70390.350000000006</v>
      </c>
      <c r="K512" s="732"/>
    </row>
    <row r="513" spans="1:10" s="725" customFormat="1" ht="15.75" thickTop="1" x14ac:dyDescent="0.2">
      <c r="A513" s="721"/>
      <c r="B513" s="751"/>
      <c r="C513" s="754"/>
      <c r="D513" s="738"/>
      <c r="E513" s="1016"/>
      <c r="F513" s="1016"/>
      <c r="G513" s="1016"/>
      <c r="H513" s="1016"/>
      <c r="I513" s="1023"/>
      <c r="J513" s="1024"/>
    </row>
    <row r="514" spans="1:10" s="725" customFormat="1" ht="15" x14ac:dyDescent="0.2">
      <c r="A514" s="721"/>
      <c r="B514" s="745" t="s">
        <v>859</v>
      </c>
      <c r="C514" s="723"/>
      <c r="D514" s="724"/>
      <c r="E514" s="1004"/>
      <c r="F514" s="1004"/>
      <c r="G514" s="1004"/>
      <c r="H514" s="1004"/>
      <c r="I514" s="1005"/>
      <c r="J514" s="1006"/>
    </row>
    <row r="515" spans="1:10" s="725" customFormat="1" ht="15" x14ac:dyDescent="0.2">
      <c r="A515" s="721"/>
      <c r="B515" s="722"/>
      <c r="C515" s="723"/>
      <c r="D515" s="724"/>
      <c r="E515" s="1004"/>
      <c r="F515" s="1004"/>
      <c r="G515" s="1004"/>
      <c r="H515" s="1004"/>
      <c r="I515" s="1005"/>
      <c r="J515" s="1006"/>
    </row>
    <row r="516" spans="1:10" s="725" customFormat="1" ht="28.5" x14ac:dyDescent="0.2">
      <c r="A516" s="721"/>
      <c r="B516" s="746" t="s">
        <v>860</v>
      </c>
      <c r="C516" s="723"/>
      <c r="D516" s="724"/>
      <c r="E516" s="1004"/>
      <c r="F516" s="1004"/>
      <c r="G516" s="1004"/>
      <c r="H516" s="1004"/>
      <c r="I516" s="1005"/>
      <c r="J516" s="1006"/>
    </row>
    <row r="517" spans="1:10" s="725" customFormat="1" x14ac:dyDescent="0.2">
      <c r="A517" s="721"/>
      <c r="B517" s="726"/>
      <c r="C517" s="723"/>
      <c r="D517" s="724"/>
      <c r="E517" s="1004"/>
      <c r="F517" s="1004"/>
      <c r="G517" s="1004"/>
      <c r="H517" s="1004"/>
      <c r="I517" s="1005"/>
      <c r="J517" s="1006"/>
    </row>
    <row r="518" spans="1:10" s="725" customFormat="1" x14ac:dyDescent="0.2">
      <c r="A518" s="721" t="s">
        <v>11</v>
      </c>
      <c r="B518" s="727" t="s">
        <v>861</v>
      </c>
      <c r="C518" s="723">
        <v>1</v>
      </c>
      <c r="D518" s="738" t="s">
        <v>46</v>
      </c>
      <c r="E518" s="960">
        <v>51293.74</v>
      </c>
      <c r="F518" s="975">
        <v>13.16</v>
      </c>
      <c r="G518" s="975">
        <v>6488.61</v>
      </c>
      <c r="H518" s="960">
        <v>0</v>
      </c>
      <c r="I518" s="961">
        <f>E518+F518+G518+H518</f>
        <v>57795.51</v>
      </c>
      <c r="J518" s="962">
        <f>I518*C518</f>
        <v>57795.51</v>
      </c>
    </row>
    <row r="519" spans="1:10" s="725" customFormat="1" x14ac:dyDescent="0.2">
      <c r="A519" s="721"/>
      <c r="B519" s="727"/>
      <c r="C519" s="723"/>
      <c r="D519" s="724"/>
      <c r="E519" s="1004"/>
      <c r="F519" s="1004"/>
      <c r="G519" s="1004"/>
      <c r="H519" s="1004"/>
      <c r="I519" s="1005"/>
      <c r="J519" s="1006"/>
    </row>
    <row r="520" spans="1:10" s="725" customFormat="1" x14ac:dyDescent="0.2">
      <c r="A520" s="721" t="str">
        <f>IF(D520&gt;0,IF(INDEX(A508:A519,MATCH(REPT("z",255),A508:A519))="H","J",IF(INDEX(A508:A519,MATCH(REPT("z",255),A508:A519))="N","P",CHAR(CODE(INDEX(A508:A519,MATCH(REPT("z",255),A508:A519)))+1))),)</f>
        <v>B</v>
      </c>
      <c r="B520" s="727" t="s">
        <v>862</v>
      </c>
      <c r="C520" s="723">
        <v>1</v>
      </c>
      <c r="D520" s="738" t="s">
        <v>46</v>
      </c>
      <c r="E520" s="960">
        <v>212989.27</v>
      </c>
      <c r="F520" s="975">
        <v>13.16</v>
      </c>
      <c r="G520" s="975">
        <v>6488.61</v>
      </c>
      <c r="H520" s="960">
        <v>0</v>
      </c>
      <c r="I520" s="961">
        <f>E520+F520+G520+H520</f>
        <v>219491.04</v>
      </c>
      <c r="J520" s="962">
        <f>I520*C520</f>
        <v>219491.04</v>
      </c>
    </row>
    <row r="521" spans="1:10" s="725" customFormat="1" ht="15" x14ac:dyDescent="0.2">
      <c r="A521" s="766"/>
      <c r="B521" s="769"/>
      <c r="C521" s="754"/>
      <c r="D521" s="757"/>
      <c r="E521" s="1016"/>
      <c r="F521" s="1016"/>
      <c r="G521" s="1016"/>
      <c r="H521" s="1016"/>
      <c r="I521" s="1023"/>
      <c r="J521" s="1024"/>
    </row>
    <row r="522" spans="1:10" s="725" customFormat="1" ht="15" x14ac:dyDescent="0.2">
      <c r="A522" s="766"/>
      <c r="B522" s="745" t="s">
        <v>863</v>
      </c>
      <c r="C522" s="754"/>
      <c r="D522" s="757"/>
      <c r="E522" s="1016"/>
      <c r="F522" s="1016"/>
      <c r="G522" s="1016"/>
      <c r="H522" s="1016"/>
      <c r="I522" s="1023"/>
      <c r="J522" s="1024"/>
    </row>
    <row r="523" spans="1:10" s="725" customFormat="1" ht="15" x14ac:dyDescent="0.2">
      <c r="A523" s="766"/>
      <c r="B523" s="722"/>
      <c r="C523" s="754"/>
      <c r="D523" s="757"/>
      <c r="E523" s="1016"/>
      <c r="F523" s="1016"/>
      <c r="G523" s="1016"/>
      <c r="H523" s="1016"/>
      <c r="I523" s="1023"/>
      <c r="J523" s="1024"/>
    </row>
    <row r="524" spans="1:10" s="725" customFormat="1" ht="28.5" x14ac:dyDescent="0.2">
      <c r="A524" s="766"/>
      <c r="B524" s="726" t="s">
        <v>864</v>
      </c>
      <c r="C524" s="754"/>
      <c r="D524" s="757"/>
      <c r="E524" s="1016"/>
      <c r="F524" s="1016"/>
      <c r="G524" s="1016"/>
      <c r="H524" s="1016"/>
      <c r="I524" s="1023"/>
      <c r="J524" s="1024"/>
    </row>
    <row r="525" spans="1:10" s="725" customFormat="1" ht="15" x14ac:dyDescent="0.2">
      <c r="A525" s="721"/>
      <c r="B525" s="727"/>
      <c r="C525" s="723"/>
      <c r="D525" s="724"/>
      <c r="E525" s="1004"/>
      <c r="F525" s="1004"/>
      <c r="G525" s="1004"/>
      <c r="H525" s="1004"/>
      <c r="I525" s="1023"/>
      <c r="J525" s="1024"/>
    </row>
    <row r="526" spans="1:10" s="725" customFormat="1" x14ac:dyDescent="0.2">
      <c r="A526" s="721" t="s">
        <v>13</v>
      </c>
      <c r="B526" s="727" t="s">
        <v>865</v>
      </c>
      <c r="C526" s="723">
        <v>2</v>
      </c>
      <c r="D526" s="738" t="s">
        <v>46</v>
      </c>
      <c r="E526" s="960">
        <v>19789.689999999999</v>
      </c>
      <c r="F526" s="975">
        <v>13.16</v>
      </c>
      <c r="G526" s="975">
        <v>752.1</v>
      </c>
      <c r="H526" s="960">
        <v>0</v>
      </c>
      <c r="I526" s="961">
        <f>E526+F526+G526+H526</f>
        <v>20554.95</v>
      </c>
      <c r="J526" s="962">
        <f>I526*C526</f>
        <v>41109.9</v>
      </c>
    </row>
    <row r="527" spans="1:10" s="725" customFormat="1" x14ac:dyDescent="0.2">
      <c r="A527" s="721"/>
      <c r="B527" s="727"/>
      <c r="C527" s="723"/>
      <c r="D527" s="724"/>
      <c r="E527" s="1004"/>
      <c r="F527" s="1004"/>
      <c r="G527" s="1004"/>
      <c r="H527" s="1004"/>
      <c r="I527" s="1005"/>
      <c r="J527" s="1006"/>
    </row>
    <row r="528" spans="1:10" s="725" customFormat="1" ht="15" x14ac:dyDescent="0.2">
      <c r="A528" s="766"/>
      <c r="B528" s="770" t="s">
        <v>866</v>
      </c>
      <c r="C528" s="754"/>
      <c r="D528" s="757"/>
      <c r="E528" s="1016"/>
      <c r="F528" s="1016"/>
      <c r="G528" s="1016"/>
      <c r="H528" s="1016"/>
      <c r="I528" s="1023"/>
      <c r="J528" s="1024"/>
    </row>
    <row r="529" spans="1:10" s="725" customFormat="1" ht="15" x14ac:dyDescent="0.2">
      <c r="A529" s="766"/>
      <c r="B529" s="770"/>
      <c r="C529" s="754"/>
      <c r="D529" s="757"/>
      <c r="E529" s="1016"/>
      <c r="F529" s="1016"/>
      <c r="G529" s="1016"/>
      <c r="H529" s="1016"/>
      <c r="I529" s="1023"/>
      <c r="J529" s="1024"/>
    </row>
    <row r="530" spans="1:10" s="725" customFormat="1" ht="42.75" x14ac:dyDescent="0.2">
      <c r="A530" s="766"/>
      <c r="B530" s="735" t="s">
        <v>867</v>
      </c>
      <c r="C530" s="754"/>
      <c r="D530" s="757"/>
      <c r="E530" s="1016"/>
      <c r="F530" s="1016"/>
      <c r="G530" s="1016"/>
      <c r="H530" s="1016"/>
      <c r="I530" s="1023"/>
      <c r="J530" s="1024"/>
    </row>
    <row r="531" spans="1:10" s="725" customFormat="1" ht="15" x14ac:dyDescent="0.2">
      <c r="A531" s="766"/>
      <c r="B531" s="769"/>
      <c r="C531" s="754"/>
      <c r="D531" s="757"/>
      <c r="E531" s="1016"/>
      <c r="F531" s="1016"/>
      <c r="G531" s="1016"/>
      <c r="H531" s="1016"/>
      <c r="I531" s="1023"/>
      <c r="J531" s="1024"/>
    </row>
    <row r="532" spans="1:10" s="725" customFormat="1" x14ac:dyDescent="0.2">
      <c r="A532" s="721" t="str">
        <f>IF(D532&gt;0,IF(INDEX(A524:A531,MATCH(REPT("z",255),A524:A531))="H","J",IF(INDEX(A524:A531,MATCH(REPT("z",255),A524:A531))="N","P",CHAR(CODE(INDEX(A524:A531,MATCH(REPT("z",255),A524:A531)))+1))),)</f>
        <v>D</v>
      </c>
      <c r="B532" s="727" t="s">
        <v>868</v>
      </c>
      <c r="C532" s="749">
        <v>6428</v>
      </c>
      <c r="D532" s="750" t="s">
        <v>25</v>
      </c>
      <c r="E532" s="960">
        <v>36.340000000000003</v>
      </c>
      <c r="F532" s="975">
        <v>0</v>
      </c>
      <c r="G532" s="975">
        <v>3.76</v>
      </c>
      <c r="H532" s="960">
        <v>0</v>
      </c>
      <c r="I532" s="961">
        <f>E532+F532+G532+H532</f>
        <v>40.1</v>
      </c>
      <c r="J532" s="962">
        <f>I532*C532</f>
        <v>257762.8</v>
      </c>
    </row>
    <row r="533" spans="1:10" s="725" customFormat="1" ht="15" x14ac:dyDescent="0.2">
      <c r="A533" s="721"/>
      <c r="B533" s="727"/>
      <c r="C533" s="749"/>
      <c r="D533" s="750"/>
      <c r="E533" s="1004"/>
      <c r="F533" s="1004"/>
      <c r="G533" s="1004"/>
      <c r="H533" s="1004"/>
      <c r="I533" s="1023"/>
      <c r="J533" s="1024"/>
    </row>
    <row r="534" spans="1:10" s="725" customFormat="1" x14ac:dyDescent="0.2">
      <c r="A534" s="721" t="str">
        <f>IF(D534&gt;0,IF(INDEX(A524:A533,MATCH(REPT("z",255),A524:A533))="H","J",IF(INDEX(A524:A533,MATCH(REPT("z",255),A524:A533))="N","P",CHAR(CODE(INDEX(A524:A533,MATCH(REPT("z",255),A524:A533)))+1))),)</f>
        <v>E</v>
      </c>
      <c r="B534" s="727" t="s">
        <v>869</v>
      </c>
      <c r="C534" s="749">
        <v>285</v>
      </c>
      <c r="D534" s="724" t="s">
        <v>25</v>
      </c>
      <c r="E534" s="960">
        <v>17.72</v>
      </c>
      <c r="F534" s="975">
        <v>0.06</v>
      </c>
      <c r="G534" s="975">
        <v>3.34</v>
      </c>
      <c r="H534" s="960">
        <v>0</v>
      </c>
      <c r="I534" s="961">
        <f>E534+F534+G534+H534</f>
        <v>21.12</v>
      </c>
      <c r="J534" s="962">
        <f>I534*C534</f>
        <v>6019.2</v>
      </c>
    </row>
    <row r="535" spans="1:10" s="725" customFormat="1" ht="15" x14ac:dyDescent="0.2">
      <c r="A535" s="721"/>
      <c r="B535" s="727"/>
      <c r="C535" s="749"/>
      <c r="D535" s="724"/>
      <c r="E535" s="1004"/>
      <c r="F535" s="1004"/>
      <c r="G535" s="1004"/>
      <c r="H535" s="1004"/>
      <c r="I535" s="1023"/>
      <c r="J535" s="1024"/>
    </row>
    <row r="536" spans="1:10" s="725" customFormat="1" x14ac:dyDescent="0.2">
      <c r="A536" s="721" t="str">
        <f>IF(D536&gt;0,IF(INDEX(A526:A535,MATCH(REPT("z",255),A526:A535))="H","J",IF(INDEX(A526:A535,MATCH(REPT("z",255),A526:A535))="N","P",CHAR(CODE(INDEX(A526:A535,MATCH(REPT("z",255),A526:A535)))+1))),)</f>
        <v>F</v>
      </c>
      <c r="B536" s="727" t="s">
        <v>870</v>
      </c>
      <c r="C536" s="749">
        <v>102</v>
      </c>
      <c r="D536" s="724" t="s">
        <v>25</v>
      </c>
      <c r="E536" s="960">
        <v>17.72</v>
      </c>
      <c r="F536" s="975">
        <v>0.06</v>
      </c>
      <c r="G536" s="975">
        <v>3.34</v>
      </c>
      <c r="H536" s="960">
        <v>0</v>
      </c>
      <c r="I536" s="961">
        <f>E536+F536+G536+H536</f>
        <v>21.12</v>
      </c>
      <c r="J536" s="962">
        <f>I536*C536</f>
        <v>2154.2399999999998</v>
      </c>
    </row>
    <row r="537" spans="1:10" s="725" customFormat="1" ht="15" x14ac:dyDescent="0.2">
      <c r="A537" s="721"/>
      <c r="B537" s="727"/>
      <c r="C537" s="749"/>
      <c r="D537" s="724"/>
      <c r="E537" s="1004"/>
      <c r="F537" s="1004"/>
      <c r="G537" s="1004"/>
      <c r="H537" s="1004"/>
      <c r="I537" s="1023"/>
      <c r="J537" s="1024"/>
    </row>
    <row r="538" spans="1:10" s="725" customFormat="1" x14ac:dyDescent="0.2">
      <c r="A538" s="721" t="str">
        <f>IF(D538&gt;0,IF(INDEX(A528:A537,MATCH(REPT("z",255),A528:A537))="H","J",IF(INDEX(A528:A537,MATCH(REPT("z",255),A528:A537))="N","P",CHAR(CODE(INDEX(A528:A537,MATCH(REPT("z",255),A528:A537)))+1))),)</f>
        <v>G</v>
      </c>
      <c r="B538" s="727" t="s">
        <v>871</v>
      </c>
      <c r="C538" s="749">
        <v>18</v>
      </c>
      <c r="D538" s="738" t="s">
        <v>46</v>
      </c>
      <c r="E538" s="960">
        <v>13.52</v>
      </c>
      <c r="F538" s="975">
        <v>0</v>
      </c>
      <c r="G538" s="975">
        <v>0.84</v>
      </c>
      <c r="H538" s="960">
        <v>0</v>
      </c>
      <c r="I538" s="961">
        <f>E538+F538+G538+H538</f>
        <v>14.36</v>
      </c>
      <c r="J538" s="962">
        <f>I538*C538</f>
        <v>258.48</v>
      </c>
    </row>
    <row r="539" spans="1:10" s="725" customFormat="1" ht="15" x14ac:dyDescent="0.2">
      <c r="A539" s="721"/>
      <c r="B539" s="727"/>
      <c r="C539" s="749"/>
      <c r="D539" s="724"/>
      <c r="E539" s="1004"/>
      <c r="F539" s="1004"/>
      <c r="G539" s="1004"/>
      <c r="H539" s="1004"/>
      <c r="I539" s="1023"/>
      <c r="J539" s="1024"/>
    </row>
    <row r="540" spans="1:10" s="725" customFormat="1" x14ac:dyDescent="0.2">
      <c r="A540" s="721" t="str">
        <f>IF(D540&gt;0,IF(INDEX(A530:A539,MATCH(REPT("z",255),A530:A539))="H","J",IF(INDEX(A530:A539,MATCH(REPT("z",255),A530:A539))="N","P",CHAR(CODE(INDEX(A530:A539,MATCH(REPT("z",255),A530:A539)))+1))),)</f>
        <v>H</v>
      </c>
      <c r="B540" s="727" t="s">
        <v>872</v>
      </c>
      <c r="C540" s="749">
        <v>18</v>
      </c>
      <c r="D540" s="738" t="s">
        <v>46</v>
      </c>
      <c r="E540" s="960">
        <v>52.26</v>
      </c>
      <c r="F540" s="975">
        <v>0</v>
      </c>
      <c r="G540" s="975">
        <v>29.24</v>
      </c>
      <c r="H540" s="960">
        <v>0</v>
      </c>
      <c r="I540" s="961">
        <f>E540+F540+G540+H540</f>
        <v>81.5</v>
      </c>
      <c r="J540" s="962">
        <f>I540*C540</f>
        <v>1467</v>
      </c>
    </row>
    <row r="541" spans="1:10" s="725" customFormat="1" ht="15" x14ac:dyDescent="0.2">
      <c r="A541" s="721"/>
      <c r="B541" s="727"/>
      <c r="C541" s="749"/>
      <c r="D541" s="724"/>
      <c r="E541" s="1004"/>
      <c r="F541" s="1004"/>
      <c r="G541" s="1004"/>
      <c r="H541" s="1004"/>
      <c r="I541" s="1023"/>
      <c r="J541" s="1024"/>
    </row>
    <row r="542" spans="1:10" s="725" customFormat="1" x14ac:dyDescent="0.2">
      <c r="A542" s="721" t="str">
        <f>IF(D542&gt;0,IF(INDEX(A530:A541,MATCH(REPT("z",255),A530:A541))="H","J",IF(INDEX(A530:A541,MATCH(REPT("z",255),A530:A541))="N","P",CHAR(CODE(INDEX(A530:A541,MATCH(REPT("z",255),A530:A541)))+1))),)</f>
        <v>J</v>
      </c>
      <c r="B542" s="736" t="s">
        <v>873</v>
      </c>
      <c r="C542" s="737">
        <v>18</v>
      </c>
      <c r="D542" s="738" t="s">
        <v>46</v>
      </c>
      <c r="E542" s="960">
        <v>70.31</v>
      </c>
      <c r="F542" s="975">
        <v>0</v>
      </c>
      <c r="G542" s="975">
        <v>37.61</v>
      </c>
      <c r="H542" s="960">
        <v>0</v>
      </c>
      <c r="I542" s="961">
        <f>E542+F542+G542+H542</f>
        <v>107.92</v>
      </c>
      <c r="J542" s="962">
        <f>I542*C542</f>
        <v>1942.56</v>
      </c>
    </row>
    <row r="543" spans="1:10" s="725" customFormat="1" x14ac:dyDescent="0.2">
      <c r="A543" s="721"/>
      <c r="B543" s="736"/>
      <c r="C543" s="737"/>
      <c r="D543" s="738"/>
      <c r="E543" s="1012"/>
      <c r="F543" s="1012"/>
      <c r="G543" s="1012"/>
      <c r="H543" s="1012"/>
      <c r="I543" s="1013"/>
      <c r="J543" s="1014"/>
    </row>
    <row r="544" spans="1:10" s="725" customFormat="1" x14ac:dyDescent="0.2">
      <c r="A544" s="721" t="str">
        <f>IF(D544&gt;0,IF(INDEX(A532:A543,MATCH(REPT("z",255),A532:A543))="H","J",IF(INDEX(A532:A543,MATCH(REPT("z",255),A532:A543))="N","P",CHAR(CODE(INDEX(A532:A543,MATCH(REPT("z",255),A532:A543)))+1))),)</f>
        <v>K</v>
      </c>
      <c r="B544" s="736" t="s">
        <v>697</v>
      </c>
      <c r="C544" s="737">
        <v>18</v>
      </c>
      <c r="D544" s="738" t="s">
        <v>46</v>
      </c>
      <c r="E544" s="960">
        <v>73.89</v>
      </c>
      <c r="F544" s="975">
        <v>0</v>
      </c>
      <c r="G544" s="975">
        <v>29.24</v>
      </c>
      <c r="H544" s="960">
        <v>0</v>
      </c>
      <c r="I544" s="961">
        <f>E544+F544+G544+H544</f>
        <v>103.13</v>
      </c>
      <c r="J544" s="962">
        <f>I544*C544</f>
        <v>1856.34</v>
      </c>
    </row>
    <row r="545" spans="1:11" s="725" customFormat="1" x14ac:dyDescent="0.2">
      <c r="A545" s="721"/>
      <c r="B545" s="736"/>
      <c r="C545" s="737"/>
      <c r="D545" s="738"/>
      <c r="E545" s="1012"/>
      <c r="F545" s="1012"/>
      <c r="G545" s="1012"/>
      <c r="H545" s="1012"/>
      <c r="I545" s="1013"/>
      <c r="J545" s="1014"/>
    </row>
    <row r="546" spans="1:11" s="725" customFormat="1" x14ac:dyDescent="0.2">
      <c r="A546" s="721"/>
      <c r="B546" s="736"/>
      <c r="C546" s="737"/>
      <c r="D546" s="738"/>
      <c r="E546" s="1012"/>
      <c r="F546" s="1012"/>
      <c r="G546" s="1012"/>
      <c r="H546" s="1012"/>
      <c r="I546" s="1013"/>
      <c r="J546" s="1014"/>
    </row>
    <row r="547" spans="1:11" s="733" customFormat="1" ht="15.75" thickBot="1" x14ac:dyDescent="0.25">
      <c r="A547" s="729"/>
      <c r="B547" s="730" t="s">
        <v>31</v>
      </c>
      <c r="C547" s="748"/>
      <c r="D547" s="731"/>
      <c r="E547" s="999"/>
      <c r="F547" s="999"/>
      <c r="G547" s="999"/>
      <c r="H547" s="999"/>
      <c r="I547" s="1000"/>
      <c r="J547" s="1008">
        <f>SUM(J516:J546)</f>
        <v>589857.06999999995</v>
      </c>
      <c r="K547" s="732"/>
    </row>
    <row r="548" spans="1:11" s="725" customFormat="1" ht="15" thickTop="1" x14ac:dyDescent="0.2">
      <c r="A548" s="721"/>
      <c r="B548" s="736"/>
      <c r="C548" s="737"/>
      <c r="D548" s="738"/>
      <c r="E548" s="1012"/>
      <c r="F548" s="1012"/>
      <c r="G548" s="1012"/>
      <c r="H548" s="1012"/>
      <c r="I548" s="1013"/>
      <c r="J548" s="1014"/>
    </row>
    <row r="549" spans="1:11" s="725" customFormat="1" ht="30" customHeight="1" x14ac:dyDescent="0.2">
      <c r="A549" s="766"/>
      <c r="B549" s="785" t="s">
        <v>1276</v>
      </c>
      <c r="C549" s="754"/>
      <c r="D549" s="757"/>
      <c r="E549" s="1016"/>
      <c r="F549" s="1016"/>
      <c r="G549" s="1016"/>
      <c r="H549" s="1016"/>
      <c r="I549" s="1023"/>
      <c r="J549" s="1024"/>
    </row>
    <row r="550" spans="1:11" s="725" customFormat="1" ht="15" x14ac:dyDescent="0.2">
      <c r="A550" s="766"/>
      <c r="B550" s="770"/>
      <c r="C550" s="754"/>
      <c r="D550" s="757"/>
      <c r="E550" s="1016"/>
      <c r="F550" s="1016"/>
      <c r="G550" s="1016"/>
      <c r="H550" s="1016"/>
      <c r="I550" s="1023"/>
      <c r="J550" s="1024"/>
    </row>
    <row r="551" spans="1:11" s="725" customFormat="1" ht="15" x14ac:dyDescent="0.2">
      <c r="A551" s="766"/>
      <c r="B551" s="735" t="s">
        <v>874</v>
      </c>
      <c r="C551" s="754"/>
      <c r="D551" s="757"/>
      <c r="E551" s="1016"/>
      <c r="F551" s="1016"/>
      <c r="G551" s="1016"/>
      <c r="H551" s="1016"/>
      <c r="I551" s="1023"/>
      <c r="J551" s="1024"/>
    </row>
    <row r="552" spans="1:11" s="725" customFormat="1" x14ac:dyDescent="0.2">
      <c r="A552" s="721"/>
      <c r="B552" s="736"/>
      <c r="C552" s="737"/>
      <c r="D552" s="738"/>
      <c r="E552" s="1012"/>
      <c r="F552" s="1012"/>
      <c r="G552" s="1012"/>
      <c r="H552" s="1012"/>
      <c r="I552" s="1013"/>
      <c r="J552" s="1014"/>
    </row>
    <row r="553" spans="1:11" s="725" customFormat="1" x14ac:dyDescent="0.2">
      <c r="A553" s="721" t="s">
        <v>11</v>
      </c>
      <c r="B553" s="736" t="s">
        <v>875</v>
      </c>
      <c r="C553" s="737">
        <v>60</v>
      </c>
      <c r="D553" s="738" t="s">
        <v>46</v>
      </c>
      <c r="E553" s="960">
        <v>35.68</v>
      </c>
      <c r="F553" s="975">
        <v>0</v>
      </c>
      <c r="G553" s="975">
        <v>25.07</v>
      </c>
      <c r="H553" s="960">
        <v>0</v>
      </c>
      <c r="I553" s="961">
        <f>E553+F553+G553+H553</f>
        <v>60.75</v>
      </c>
      <c r="J553" s="962">
        <f>I553*C553</f>
        <v>3645</v>
      </c>
    </row>
    <row r="554" spans="1:11" s="725" customFormat="1" x14ac:dyDescent="0.2">
      <c r="A554" s="721"/>
      <c r="B554" s="736"/>
      <c r="C554" s="737"/>
      <c r="D554" s="738"/>
      <c r="E554" s="1012"/>
      <c r="F554" s="1012"/>
      <c r="G554" s="1012"/>
      <c r="H554" s="1012"/>
      <c r="I554" s="1013"/>
      <c r="J554" s="1014"/>
    </row>
    <row r="555" spans="1:11" s="725" customFormat="1" x14ac:dyDescent="0.2">
      <c r="A555" s="721" t="str">
        <f>IF(D555&gt;0,IF(INDEX(A536:A554,MATCH(REPT("z",255),A536:A554))="H","J",IF(INDEX(A536:A554,MATCH(REPT("z",255),A536:A554))="N","P",CHAR(CODE(INDEX(A536:A554,MATCH(REPT("z",255),A536:A554)))+1))),)</f>
        <v>B</v>
      </c>
      <c r="B555" s="736" t="s">
        <v>876</v>
      </c>
      <c r="C555" s="737">
        <v>141</v>
      </c>
      <c r="D555" s="738" t="s">
        <v>25</v>
      </c>
      <c r="E555" s="960">
        <v>40.29</v>
      </c>
      <c r="F555" s="975">
        <v>0</v>
      </c>
      <c r="G555" s="975">
        <v>37.61</v>
      </c>
      <c r="H555" s="960">
        <v>0</v>
      </c>
      <c r="I555" s="961">
        <f>E555+F555+G555+H555</f>
        <v>77.900000000000006</v>
      </c>
      <c r="J555" s="962">
        <f>I555*C555</f>
        <v>10983.9</v>
      </c>
    </row>
    <row r="556" spans="1:11" s="725" customFormat="1" x14ac:dyDescent="0.2">
      <c r="A556" s="721"/>
      <c r="B556" s="736"/>
      <c r="C556" s="737"/>
      <c r="D556" s="738"/>
      <c r="E556" s="1012"/>
      <c r="F556" s="1012"/>
      <c r="G556" s="1012"/>
      <c r="H556" s="1012"/>
      <c r="I556" s="1013"/>
      <c r="J556" s="1014"/>
    </row>
    <row r="557" spans="1:11" s="725" customFormat="1" x14ac:dyDescent="0.2">
      <c r="A557" s="721" t="str">
        <f>IF(D557&gt;0,IF(INDEX(A538:A556,MATCH(REPT("z",255),A538:A556))="H","J",IF(INDEX(A538:A556,MATCH(REPT("z",255),A538:A556))="N","P",CHAR(CODE(INDEX(A538:A556,MATCH(REPT("z",255),A538:A556)))+1))),)</f>
        <v>C</v>
      </c>
      <c r="B557" s="736" t="s">
        <v>877</v>
      </c>
      <c r="C557" s="737">
        <v>662</v>
      </c>
      <c r="D557" s="738" t="s">
        <v>46</v>
      </c>
      <c r="E557" s="960">
        <v>11.69</v>
      </c>
      <c r="F557" s="975">
        <v>0</v>
      </c>
      <c r="G557" s="975">
        <v>0.84</v>
      </c>
      <c r="H557" s="960">
        <v>0</v>
      </c>
      <c r="I557" s="961">
        <f>E557+F557+G557+H557</f>
        <v>12.53</v>
      </c>
      <c r="J557" s="962">
        <f>I557*C557</f>
        <v>8294.86</v>
      </c>
    </row>
    <row r="558" spans="1:11" s="725" customFormat="1" ht="15" x14ac:dyDescent="0.2">
      <c r="A558" s="721"/>
      <c r="B558" s="769"/>
      <c r="C558" s="754"/>
      <c r="D558" s="757"/>
      <c r="E558" s="1016"/>
      <c r="F558" s="1016"/>
      <c r="G558" s="1016"/>
      <c r="H558" s="1016"/>
      <c r="I558" s="1023"/>
      <c r="J558" s="1024"/>
    </row>
    <row r="559" spans="1:11" s="725" customFormat="1" ht="15" x14ac:dyDescent="0.2">
      <c r="A559" s="766"/>
      <c r="B559" s="770" t="s">
        <v>878</v>
      </c>
      <c r="C559" s="754"/>
      <c r="D559" s="757"/>
      <c r="E559" s="1016"/>
      <c r="F559" s="1016"/>
      <c r="G559" s="1016"/>
      <c r="H559" s="1016"/>
      <c r="I559" s="1023"/>
      <c r="J559" s="1024"/>
    </row>
    <row r="560" spans="1:11" s="725" customFormat="1" ht="15" x14ac:dyDescent="0.2">
      <c r="A560" s="766"/>
      <c r="B560" s="722"/>
      <c r="C560" s="754"/>
      <c r="D560" s="757"/>
      <c r="E560" s="1016"/>
      <c r="F560" s="1016"/>
      <c r="G560" s="1016"/>
      <c r="H560" s="1016"/>
      <c r="I560" s="1023"/>
      <c r="J560" s="1024"/>
    </row>
    <row r="561" spans="1:10" s="725" customFormat="1" ht="28.5" x14ac:dyDescent="0.2">
      <c r="A561" s="721"/>
      <c r="B561" s="726" t="s">
        <v>879</v>
      </c>
      <c r="C561" s="723"/>
      <c r="D561" s="724"/>
      <c r="E561" s="1004"/>
      <c r="F561" s="1004"/>
      <c r="G561" s="1004"/>
      <c r="H561" s="1004"/>
      <c r="I561" s="1005"/>
      <c r="J561" s="1006"/>
    </row>
    <row r="562" spans="1:10" s="725" customFormat="1" x14ac:dyDescent="0.2">
      <c r="A562" s="721"/>
      <c r="B562" s="726"/>
      <c r="C562" s="723"/>
      <c r="D562" s="724"/>
      <c r="E562" s="1004"/>
      <c r="F562" s="1004"/>
      <c r="G562" s="1004"/>
      <c r="H562" s="1004"/>
      <c r="I562" s="1005"/>
      <c r="J562" s="1006"/>
    </row>
    <row r="563" spans="1:10" s="725" customFormat="1" x14ac:dyDescent="0.2">
      <c r="A563" s="721" t="str">
        <f>IF(D563&gt;0,IF(INDEX(A556:A562,MATCH(REPT("z",255),A556:A562))="H","J",IF(INDEX(A556:A562,MATCH(REPT("z",255),A556:A562))="N","P",CHAR(CODE(INDEX(A556:A562,MATCH(REPT("z",255),A556:A562)))+1))),)</f>
        <v>D</v>
      </c>
      <c r="B563" s="727" t="s">
        <v>880</v>
      </c>
      <c r="C563" s="749">
        <v>96</v>
      </c>
      <c r="D563" s="738" t="s">
        <v>46</v>
      </c>
      <c r="E563" s="960">
        <v>796.56</v>
      </c>
      <c r="F563" s="975">
        <v>7.68</v>
      </c>
      <c r="G563" s="975">
        <v>75.209999999999994</v>
      </c>
      <c r="H563" s="960">
        <v>0</v>
      </c>
      <c r="I563" s="961">
        <f>E563+F563+G563+H563</f>
        <v>879.45</v>
      </c>
      <c r="J563" s="962">
        <f>I563*C563</f>
        <v>84427.199999999997</v>
      </c>
    </row>
    <row r="564" spans="1:10" s="725" customFormat="1" x14ac:dyDescent="0.2">
      <c r="A564" s="721"/>
      <c r="B564" s="727"/>
      <c r="C564" s="723"/>
      <c r="D564" s="724"/>
      <c r="E564" s="1004"/>
      <c r="F564" s="1004"/>
      <c r="G564" s="1004"/>
      <c r="H564" s="1004"/>
      <c r="I564" s="1005"/>
      <c r="J564" s="1006"/>
    </row>
    <row r="565" spans="1:10" s="725" customFormat="1" x14ac:dyDescent="0.2">
      <c r="A565" s="721" t="str">
        <f>IF(D565&gt;0,IF(INDEX(A558:A564,MATCH(REPT("z",255),A558:A564))="H","J",IF(INDEX(A558:A564,MATCH(REPT("z",255),A558:A564))="N","P",CHAR(CODE(INDEX(A558:A564,MATCH(REPT("z",255),A558:A564)))+1))),)</f>
        <v>E</v>
      </c>
      <c r="B565" s="727" t="s">
        <v>881</v>
      </c>
      <c r="C565" s="749">
        <v>182</v>
      </c>
      <c r="D565" s="738" t="s">
        <v>46</v>
      </c>
      <c r="E565" s="960">
        <v>364.99</v>
      </c>
      <c r="F565" s="975">
        <v>4.13</v>
      </c>
      <c r="G565" s="975">
        <v>60.17</v>
      </c>
      <c r="H565" s="960">
        <v>0</v>
      </c>
      <c r="I565" s="961">
        <f>E565+F565+G565+H565</f>
        <v>429.29</v>
      </c>
      <c r="J565" s="962">
        <f>I565*C565</f>
        <v>78130.78</v>
      </c>
    </row>
    <row r="566" spans="1:10" s="725" customFormat="1" x14ac:dyDescent="0.2">
      <c r="A566" s="721"/>
      <c r="B566" s="727"/>
      <c r="C566" s="723"/>
      <c r="D566" s="724"/>
      <c r="E566" s="1004"/>
      <c r="F566" s="1004"/>
      <c r="G566" s="1004"/>
      <c r="H566" s="1004"/>
      <c r="I566" s="1005"/>
      <c r="J566" s="1006"/>
    </row>
    <row r="567" spans="1:10" s="725" customFormat="1" x14ac:dyDescent="0.2">
      <c r="A567" s="721" t="str">
        <f>IF(D567&gt;0,IF(INDEX(A558:A566,MATCH(REPT("z",255),A558:A566))="H","J",IF(INDEX(A558:A566,MATCH(REPT("z",255),A558:A566))="N","P",CHAR(CODE(INDEX(A558:A566,MATCH(REPT("z",255),A558:A566)))+1))),)</f>
        <v>F</v>
      </c>
      <c r="B567" s="727" t="s">
        <v>882</v>
      </c>
      <c r="C567" s="749">
        <v>13</v>
      </c>
      <c r="D567" s="738" t="s">
        <v>46</v>
      </c>
      <c r="E567" s="960">
        <v>614.6</v>
      </c>
      <c r="F567" s="975">
        <v>4.13</v>
      </c>
      <c r="G567" s="975">
        <v>60.17</v>
      </c>
      <c r="H567" s="960">
        <v>0</v>
      </c>
      <c r="I567" s="961">
        <f>E567+F567+G567+H567</f>
        <v>678.9</v>
      </c>
      <c r="J567" s="962">
        <f>I567*C567</f>
        <v>8825.7000000000007</v>
      </c>
    </row>
    <row r="568" spans="1:10" s="725" customFormat="1" x14ac:dyDescent="0.2">
      <c r="A568" s="721"/>
      <c r="B568" s="727"/>
      <c r="C568" s="723"/>
      <c r="D568" s="724"/>
      <c r="E568" s="1004"/>
      <c r="F568" s="1004"/>
      <c r="G568" s="1004"/>
      <c r="H568" s="1004"/>
      <c r="I568" s="1005"/>
      <c r="J568" s="1006"/>
    </row>
    <row r="569" spans="1:10" s="725" customFormat="1" x14ac:dyDescent="0.2">
      <c r="A569" s="721" t="str">
        <f>IF(D569&gt;0,IF(INDEX(A558:A568,MATCH(REPT("z",255),A558:A568))="H","J",IF(INDEX(A558:A568,MATCH(REPT("z",255),A558:A568))="N","P",CHAR(CODE(INDEX(A558:A568,MATCH(REPT("z",255),A558:A568)))+1))),)</f>
        <v>G</v>
      </c>
      <c r="B569" s="727" t="s">
        <v>883</v>
      </c>
      <c r="C569" s="723">
        <v>35</v>
      </c>
      <c r="D569" s="738" t="s">
        <v>46</v>
      </c>
      <c r="E569" s="960">
        <v>244.81</v>
      </c>
      <c r="F569" s="975">
        <v>4.93</v>
      </c>
      <c r="G569" s="975">
        <v>75.209999999999994</v>
      </c>
      <c r="H569" s="960">
        <v>0</v>
      </c>
      <c r="I569" s="961">
        <f>E569+F569+G569+H569</f>
        <v>324.95</v>
      </c>
      <c r="J569" s="962">
        <f>I569*C569</f>
        <v>11373.25</v>
      </c>
    </row>
    <row r="570" spans="1:10" s="725" customFormat="1" x14ac:dyDescent="0.2">
      <c r="A570" s="721"/>
      <c r="B570" s="727"/>
      <c r="C570" s="723"/>
      <c r="D570" s="724"/>
      <c r="E570" s="1004"/>
      <c r="F570" s="1004"/>
      <c r="G570" s="1004"/>
      <c r="H570" s="1004"/>
      <c r="I570" s="1005"/>
      <c r="J570" s="1006"/>
    </row>
    <row r="571" spans="1:10" s="725" customFormat="1" x14ac:dyDescent="0.2">
      <c r="A571" s="721" t="str">
        <f>IF(D571&gt;0,IF(INDEX(A559:A570,MATCH(REPT("z",255),A559:A570))="H","J",IF(INDEX(A559:A570,MATCH(REPT("z",255),A559:A570))="N","P",CHAR(CODE(INDEX(A559:A570,MATCH(REPT("z",255),A559:A570)))+1))),)</f>
        <v>H</v>
      </c>
      <c r="B571" s="727" t="s">
        <v>884</v>
      </c>
      <c r="C571" s="723">
        <v>153</v>
      </c>
      <c r="D571" s="738" t="s">
        <v>46</v>
      </c>
      <c r="E571" s="960">
        <v>248.76</v>
      </c>
      <c r="F571" s="975">
        <v>7.68</v>
      </c>
      <c r="G571" s="975">
        <v>85.24</v>
      </c>
      <c r="H571" s="960">
        <v>0</v>
      </c>
      <c r="I571" s="961">
        <f>E571+F571+G571+H571</f>
        <v>341.68</v>
      </c>
      <c r="J571" s="962">
        <f>I571*C571</f>
        <v>52277.04</v>
      </c>
    </row>
    <row r="572" spans="1:10" s="725" customFormat="1" x14ac:dyDescent="0.2">
      <c r="A572" s="721"/>
      <c r="B572" s="727"/>
      <c r="C572" s="723"/>
      <c r="D572" s="724"/>
      <c r="E572" s="1004"/>
      <c r="F572" s="1004"/>
      <c r="G572" s="1004"/>
      <c r="H572" s="1004"/>
      <c r="I572" s="1005"/>
      <c r="J572" s="1006"/>
    </row>
    <row r="573" spans="1:10" s="725" customFormat="1" x14ac:dyDescent="0.2">
      <c r="A573" s="721" t="str">
        <f>IF(D573&gt;0,IF(INDEX(A561:A572,MATCH(REPT("z",255),A561:A572))="H","J",IF(INDEX(A561:A572,MATCH(REPT("z",255),A561:A572))="N","P",CHAR(CODE(INDEX(A561:A572,MATCH(REPT("z",255),A561:A572)))+1))),)</f>
        <v>J</v>
      </c>
      <c r="B573" s="727" t="s">
        <v>885</v>
      </c>
      <c r="C573" s="723">
        <v>56</v>
      </c>
      <c r="D573" s="738" t="s">
        <v>46</v>
      </c>
      <c r="E573" s="960">
        <v>257.58</v>
      </c>
      <c r="F573" s="975">
        <v>4.93</v>
      </c>
      <c r="G573" s="975">
        <v>75.209999999999994</v>
      </c>
      <c r="H573" s="960">
        <v>0</v>
      </c>
      <c r="I573" s="961">
        <f>E573+F573+G573+H573</f>
        <v>337.72</v>
      </c>
      <c r="J573" s="962">
        <f>I573*C573</f>
        <v>18912.32</v>
      </c>
    </row>
    <row r="574" spans="1:10" s="725" customFormat="1" x14ac:dyDescent="0.2">
      <c r="A574" s="721"/>
      <c r="B574" s="727"/>
      <c r="C574" s="723"/>
      <c r="D574" s="724"/>
      <c r="E574" s="1004"/>
      <c r="F574" s="1004"/>
      <c r="G574" s="1004"/>
      <c r="H574" s="1004"/>
      <c r="I574" s="1005"/>
      <c r="J574" s="1006"/>
    </row>
    <row r="575" spans="1:10" s="725" customFormat="1" x14ac:dyDescent="0.2">
      <c r="A575" s="721" t="s">
        <v>52</v>
      </c>
      <c r="B575" s="727" t="s">
        <v>887</v>
      </c>
      <c r="C575" s="723">
        <v>350</v>
      </c>
      <c r="D575" s="738" t="s">
        <v>46</v>
      </c>
      <c r="E575" s="960">
        <v>257.58</v>
      </c>
      <c r="F575" s="975">
        <v>4.93</v>
      </c>
      <c r="G575" s="975">
        <v>75.209999999999994</v>
      </c>
      <c r="H575" s="960">
        <v>0</v>
      </c>
      <c r="I575" s="961">
        <f>E575+F575+G575+H575</f>
        <v>337.72</v>
      </c>
      <c r="J575" s="962">
        <f>I575*C575</f>
        <v>118202</v>
      </c>
    </row>
    <row r="576" spans="1:10" s="725" customFormat="1" x14ac:dyDescent="0.2">
      <c r="A576" s="721"/>
      <c r="B576" s="727"/>
      <c r="C576" s="723"/>
      <c r="D576" s="750"/>
      <c r="E576" s="1004"/>
      <c r="F576" s="1004"/>
      <c r="G576" s="1004"/>
      <c r="H576" s="1004"/>
      <c r="I576" s="1005"/>
      <c r="J576" s="1006"/>
    </row>
    <row r="577" spans="1:11" s="725" customFormat="1" x14ac:dyDescent="0.2">
      <c r="A577" s="721" t="str">
        <f>IF(D577&gt;0,IF(INDEX(A565:A576,MATCH(REPT("z",255),A565:A576))="H","J",IF(INDEX(A565:A576,MATCH(REPT("z",255),A565:A576))="N","P",CHAR(CODE(INDEX(A565:A576,MATCH(REPT("z",255),A565:A576)))+1))),)</f>
        <v>L</v>
      </c>
      <c r="B577" s="727" t="s">
        <v>888</v>
      </c>
      <c r="C577" s="723">
        <f>12*1.5</f>
        <v>18</v>
      </c>
      <c r="D577" s="738" t="s">
        <v>25</v>
      </c>
      <c r="E577" s="960">
        <v>302.2</v>
      </c>
      <c r="F577" s="975">
        <v>4.93</v>
      </c>
      <c r="G577" s="975">
        <v>75.209999999999994</v>
      </c>
      <c r="H577" s="960">
        <v>0</v>
      </c>
      <c r="I577" s="961">
        <f>E577+F577+G577+H577</f>
        <v>382.34</v>
      </c>
      <c r="J577" s="962">
        <f>I577*C577</f>
        <v>6882.12</v>
      </c>
    </row>
    <row r="578" spans="1:11" s="725" customFormat="1" x14ac:dyDescent="0.2">
      <c r="A578" s="721"/>
      <c r="B578" s="727"/>
      <c r="C578" s="723"/>
      <c r="D578" s="750"/>
      <c r="E578" s="1004"/>
      <c r="F578" s="1004"/>
      <c r="G578" s="1004"/>
      <c r="H578" s="1004"/>
      <c r="I578" s="1005"/>
      <c r="J578" s="1006"/>
    </row>
    <row r="579" spans="1:11" s="725" customFormat="1" x14ac:dyDescent="0.2">
      <c r="A579" s="721" t="str">
        <f>IF(D579&gt;0,IF(INDEX(A567:A578,MATCH(REPT("z",255),A567:A578))="H","J",IF(INDEX(A567:A578,MATCH(REPT("z",255),A567:A578))="N","P",CHAR(CODE(INDEX(A567:A578,MATCH(REPT("z",255),A567:A578)))+1))),)</f>
        <v>M</v>
      </c>
      <c r="B579" s="727" t="s">
        <v>889</v>
      </c>
      <c r="C579" s="723">
        <v>76</v>
      </c>
      <c r="D579" s="738" t="s">
        <v>46</v>
      </c>
      <c r="E579" s="960">
        <v>390.52</v>
      </c>
      <c r="F579" s="975">
        <v>4.13</v>
      </c>
      <c r="G579" s="975">
        <v>60.17</v>
      </c>
      <c r="H579" s="960">
        <v>0</v>
      </c>
      <c r="I579" s="961">
        <f>E579+F579+G579+H579</f>
        <v>454.82</v>
      </c>
      <c r="J579" s="962">
        <f>I579*C579</f>
        <v>34566.32</v>
      </c>
    </row>
    <row r="580" spans="1:11" s="725" customFormat="1" ht="9.75" customHeight="1" x14ac:dyDescent="0.2">
      <c r="A580" s="721"/>
      <c r="B580" s="727"/>
      <c r="C580" s="723"/>
      <c r="D580" s="724"/>
      <c r="E580" s="1004"/>
      <c r="F580" s="1004"/>
      <c r="G580" s="1004"/>
      <c r="H580" s="1004"/>
      <c r="I580" s="1005"/>
      <c r="J580" s="1006"/>
    </row>
    <row r="581" spans="1:11" s="725" customFormat="1" ht="9.75" customHeight="1" x14ac:dyDescent="0.2">
      <c r="A581" s="721"/>
      <c r="B581" s="727"/>
      <c r="C581" s="723"/>
      <c r="D581" s="724"/>
      <c r="E581" s="1004"/>
      <c r="F581" s="1004"/>
      <c r="G581" s="1004"/>
      <c r="H581" s="1004"/>
      <c r="I581" s="1005"/>
      <c r="J581" s="1006"/>
    </row>
    <row r="582" spans="1:11" s="725" customFormat="1" ht="9.75" customHeight="1" x14ac:dyDescent="0.2">
      <c r="A582" s="721"/>
      <c r="B582" s="727"/>
      <c r="C582" s="723"/>
      <c r="D582" s="724"/>
      <c r="E582" s="1004"/>
      <c r="F582" s="1004"/>
      <c r="G582" s="1004"/>
      <c r="H582" s="1004"/>
      <c r="I582" s="1005"/>
      <c r="J582" s="1006"/>
    </row>
    <row r="583" spans="1:11" s="725" customFormat="1" x14ac:dyDescent="0.2">
      <c r="A583" s="721"/>
      <c r="B583" s="727"/>
      <c r="C583" s="723"/>
      <c r="D583" s="724"/>
      <c r="E583" s="1004"/>
      <c r="F583" s="1004"/>
      <c r="G583" s="1004"/>
      <c r="H583" s="1004"/>
      <c r="I583" s="1005"/>
      <c r="J583" s="1006"/>
    </row>
    <row r="584" spans="1:11" s="725" customFormat="1" x14ac:dyDescent="0.2">
      <c r="A584" s="721"/>
      <c r="B584" s="727"/>
      <c r="C584" s="724"/>
      <c r="D584" s="724"/>
      <c r="E584" s="1004"/>
      <c r="F584" s="1004"/>
      <c r="G584" s="1004"/>
      <c r="H584" s="1004"/>
      <c r="I584" s="1005"/>
      <c r="J584" s="1006"/>
    </row>
    <row r="585" spans="1:11" s="733" customFormat="1" ht="15.75" thickBot="1" x14ac:dyDescent="0.25">
      <c r="A585" s="729"/>
      <c r="B585" s="730" t="s">
        <v>31</v>
      </c>
      <c r="C585" s="748"/>
      <c r="D585" s="731"/>
      <c r="E585" s="999"/>
      <c r="F585" s="999"/>
      <c r="G585" s="999"/>
      <c r="H585" s="999"/>
      <c r="I585" s="1000"/>
      <c r="J585" s="1008">
        <f>SUM(J552:J583)</f>
        <v>436520.49</v>
      </c>
      <c r="K585" s="732"/>
    </row>
    <row r="586" spans="1:11" s="725" customFormat="1" ht="15" thickTop="1" x14ac:dyDescent="0.2">
      <c r="A586" s="721"/>
      <c r="B586" s="727"/>
      <c r="C586" s="723"/>
      <c r="D586" s="724"/>
      <c r="E586" s="1004"/>
      <c r="F586" s="1004"/>
      <c r="G586" s="1004"/>
      <c r="H586" s="1004"/>
      <c r="I586" s="1005"/>
      <c r="J586" s="1006"/>
    </row>
    <row r="587" spans="1:11" s="725" customFormat="1" ht="15" x14ac:dyDescent="0.2">
      <c r="A587" s="766"/>
      <c r="B587" s="770" t="s">
        <v>886</v>
      </c>
      <c r="C587" s="754"/>
      <c r="D587" s="757"/>
      <c r="E587" s="1016"/>
      <c r="F587" s="1016"/>
      <c r="G587" s="1016"/>
      <c r="H587" s="1016"/>
      <c r="I587" s="1023"/>
      <c r="J587" s="1024"/>
    </row>
    <row r="588" spans="1:11" s="725" customFormat="1" x14ac:dyDescent="0.2">
      <c r="A588" s="721"/>
      <c r="B588" s="727"/>
      <c r="C588" s="723"/>
      <c r="D588" s="724"/>
      <c r="E588" s="1004"/>
      <c r="F588" s="1004"/>
      <c r="G588" s="1004"/>
      <c r="H588" s="1004"/>
      <c r="I588" s="1005"/>
      <c r="J588" s="1006"/>
    </row>
    <row r="589" spans="1:11" s="725" customFormat="1" ht="28.5" x14ac:dyDescent="0.2">
      <c r="A589" s="721"/>
      <c r="B589" s="746" t="s">
        <v>728</v>
      </c>
      <c r="C589" s="749"/>
      <c r="D589" s="750"/>
      <c r="E589" s="1004"/>
      <c r="F589" s="1004"/>
      <c r="G589" s="1004"/>
      <c r="H589" s="1004"/>
      <c r="I589" s="1005"/>
      <c r="J589" s="1006"/>
    </row>
    <row r="590" spans="1:11" s="725" customFormat="1" x14ac:dyDescent="0.2">
      <c r="A590" s="721"/>
      <c r="B590" s="727"/>
      <c r="C590" s="749"/>
      <c r="D590" s="750"/>
      <c r="E590" s="1004"/>
      <c r="F590" s="1004"/>
      <c r="G590" s="1004"/>
      <c r="H590" s="1004"/>
      <c r="I590" s="1005"/>
      <c r="J590" s="1006"/>
    </row>
    <row r="591" spans="1:11" s="725" customFormat="1" x14ac:dyDescent="0.2">
      <c r="A591" s="721" t="s">
        <v>11</v>
      </c>
      <c r="B591" s="751" t="s">
        <v>890</v>
      </c>
      <c r="C591" s="749">
        <v>961</v>
      </c>
      <c r="D591" s="738" t="s">
        <v>46</v>
      </c>
      <c r="E591" s="960">
        <v>0</v>
      </c>
      <c r="F591" s="975">
        <v>0</v>
      </c>
      <c r="G591" s="975">
        <v>0</v>
      </c>
      <c r="H591" s="960">
        <v>0</v>
      </c>
      <c r="I591" s="961">
        <f>E591+F591+G591+H591</f>
        <v>0</v>
      </c>
      <c r="J591" s="962" t="s">
        <v>1505</v>
      </c>
    </row>
    <row r="592" spans="1:11" s="725" customFormat="1" x14ac:dyDescent="0.2">
      <c r="A592" s="721"/>
      <c r="B592" s="727"/>
      <c r="C592" s="749"/>
      <c r="D592" s="749"/>
      <c r="E592" s="1025"/>
      <c r="F592" s="1004"/>
      <c r="G592" s="1004"/>
      <c r="H592" s="1004"/>
      <c r="I592" s="1005"/>
      <c r="J592" s="1006"/>
    </row>
    <row r="593" spans="1:10" s="725" customFormat="1" x14ac:dyDescent="0.2">
      <c r="A593" s="721" t="str">
        <f>IF(D593&gt;0,IF(INDEX(A573:A592,MATCH(REPT("z",255),A573:A592))="H","J",IF(INDEX(A573:A592,MATCH(REPT("z",255),A573:A592))="N","P",CHAR(CODE(INDEX(A573:A592,MATCH(REPT("z",255),A573:A592)))+1))),)</f>
        <v>B</v>
      </c>
      <c r="B593" s="751" t="s">
        <v>1123</v>
      </c>
      <c r="C593" s="723">
        <v>3</v>
      </c>
      <c r="D593" s="749" t="s">
        <v>46</v>
      </c>
      <c r="E593" s="960">
        <v>0</v>
      </c>
      <c r="F593" s="975">
        <v>0</v>
      </c>
      <c r="G593" s="975">
        <v>0</v>
      </c>
      <c r="H593" s="960">
        <v>0</v>
      </c>
      <c r="I593" s="961">
        <f>E593+F593+G593+H593</f>
        <v>0</v>
      </c>
      <c r="J593" s="962" t="s">
        <v>1505</v>
      </c>
    </row>
    <row r="594" spans="1:10" s="725" customFormat="1" x14ac:dyDescent="0.2">
      <c r="A594" s="721"/>
      <c r="B594" s="751"/>
      <c r="C594" s="723"/>
      <c r="D594" s="749"/>
      <c r="E594" s="1025"/>
      <c r="F594" s="1004"/>
      <c r="G594" s="1004"/>
      <c r="H594" s="1004"/>
      <c r="I594" s="1005"/>
      <c r="J594" s="1006"/>
    </row>
    <row r="595" spans="1:10" s="725" customFormat="1" ht="15" x14ac:dyDescent="0.2">
      <c r="A595" s="721"/>
      <c r="B595" s="760" t="s">
        <v>891</v>
      </c>
      <c r="C595" s="723"/>
      <c r="D595" s="724"/>
      <c r="E595" s="1004"/>
      <c r="F595" s="1004"/>
      <c r="G595" s="1004"/>
      <c r="H595" s="1004"/>
      <c r="I595" s="1005"/>
      <c r="J595" s="1006"/>
    </row>
    <row r="596" spans="1:10" s="725" customFormat="1" x14ac:dyDescent="0.2">
      <c r="A596" s="721"/>
      <c r="B596" s="727"/>
      <c r="C596" s="723"/>
      <c r="D596" s="724"/>
      <c r="E596" s="1004"/>
      <c r="F596" s="1004"/>
      <c r="G596" s="1004"/>
      <c r="H596" s="1004"/>
      <c r="I596" s="1005"/>
      <c r="J596" s="1006"/>
    </row>
    <row r="597" spans="1:10" s="725" customFormat="1" ht="28.5" x14ac:dyDescent="0.2">
      <c r="A597" s="721"/>
      <c r="B597" s="746" t="s">
        <v>879</v>
      </c>
      <c r="C597" s="723"/>
      <c r="D597" s="724"/>
      <c r="E597" s="1004"/>
      <c r="F597" s="1004"/>
      <c r="G597" s="1004"/>
      <c r="H597" s="1004"/>
      <c r="I597" s="1005"/>
      <c r="J597" s="1006"/>
    </row>
    <row r="598" spans="1:10" s="725" customFormat="1" x14ac:dyDescent="0.2">
      <c r="A598" s="721"/>
      <c r="B598" s="746"/>
      <c r="C598" s="723"/>
      <c r="D598" s="724"/>
      <c r="E598" s="1004"/>
      <c r="F598" s="1004"/>
      <c r="G598" s="1004"/>
      <c r="H598" s="1004"/>
      <c r="I598" s="1005"/>
      <c r="J598" s="1006"/>
    </row>
    <row r="599" spans="1:10" s="725" customFormat="1" x14ac:dyDescent="0.2">
      <c r="A599" s="721" t="str">
        <f>IF(D599&gt;0,IF(INDEX(A588:A598,MATCH(REPT("z",255),A588:A598))="H","J",IF(INDEX(A588:A598,MATCH(REPT("z",255),A588:A598))="N","P",CHAR(CODE(INDEX(A588:A598,MATCH(REPT("z",255),A588:A598)))+1))),)</f>
        <v>C</v>
      </c>
      <c r="B599" s="727" t="s">
        <v>1157</v>
      </c>
      <c r="C599" s="723">
        <v>29</v>
      </c>
      <c r="D599" s="738" t="s">
        <v>46</v>
      </c>
      <c r="E599" s="960">
        <v>411.28</v>
      </c>
      <c r="F599" s="975">
        <v>4.13</v>
      </c>
      <c r="G599" s="975">
        <v>60.17</v>
      </c>
      <c r="H599" s="960">
        <v>0</v>
      </c>
      <c r="I599" s="961">
        <f>E599+F599+G599+H599</f>
        <v>475.58</v>
      </c>
      <c r="J599" s="962">
        <f>I599*C599</f>
        <v>13791.82</v>
      </c>
    </row>
    <row r="600" spans="1:10" s="725" customFormat="1" x14ac:dyDescent="0.2">
      <c r="A600" s="721"/>
      <c r="B600" s="727"/>
      <c r="C600" s="723"/>
      <c r="D600" s="724"/>
      <c r="E600" s="1004"/>
      <c r="F600" s="1004"/>
      <c r="G600" s="1004"/>
      <c r="H600" s="1004"/>
      <c r="I600" s="1005"/>
      <c r="J600" s="1006"/>
    </row>
    <row r="601" spans="1:10" s="725" customFormat="1" x14ac:dyDescent="0.2">
      <c r="A601" s="721" t="str">
        <f>IF(D601&gt;0,IF(INDEX(A595:A600,MATCH(REPT("z",255),A595:A600))="H","J",IF(INDEX(A595:A600,MATCH(REPT("z",255),A595:A600))="N","P",CHAR(CODE(INDEX(A595:A600,MATCH(REPT("z",255),A595:A600)))+1))),)</f>
        <v>D</v>
      </c>
      <c r="B601" s="727" t="s">
        <v>892</v>
      </c>
      <c r="C601" s="723">
        <v>11</v>
      </c>
      <c r="D601" s="738" t="s">
        <v>46</v>
      </c>
      <c r="E601" s="960">
        <v>364.29</v>
      </c>
      <c r="F601" s="975">
        <v>4.13</v>
      </c>
      <c r="G601" s="975">
        <v>60.17</v>
      </c>
      <c r="H601" s="960">
        <v>0</v>
      </c>
      <c r="I601" s="961">
        <f>E601+F601+G601+H601</f>
        <v>428.59</v>
      </c>
      <c r="J601" s="962">
        <f>I601*C601</f>
        <v>4714.49</v>
      </c>
    </row>
    <row r="602" spans="1:10" s="725" customFormat="1" x14ac:dyDescent="0.2">
      <c r="A602" s="721"/>
      <c r="B602" s="727"/>
      <c r="C602" s="723"/>
      <c r="D602" s="724"/>
      <c r="E602" s="1004"/>
      <c r="F602" s="1004"/>
      <c r="G602" s="1004"/>
      <c r="H602" s="1004"/>
      <c r="I602" s="1005"/>
      <c r="J602" s="1006"/>
    </row>
    <row r="603" spans="1:10" s="725" customFormat="1" x14ac:dyDescent="0.2">
      <c r="A603" s="721" t="str">
        <f>IF(D603&gt;0,IF(INDEX(A595:A602,MATCH(REPT("z",255),A595:A602))="H","J",IF(INDEX(A595:A602,MATCH(REPT("z",255),A595:A602))="N","P",CHAR(CODE(INDEX(A595:A602,MATCH(REPT("z",255),A595:A602)))+1))),)</f>
        <v>E</v>
      </c>
      <c r="B603" s="727" t="s">
        <v>893</v>
      </c>
      <c r="C603" s="723">
        <v>1</v>
      </c>
      <c r="D603" s="738" t="s">
        <v>46</v>
      </c>
      <c r="E603" s="960">
        <v>364.29</v>
      </c>
      <c r="F603" s="975">
        <v>4.13</v>
      </c>
      <c r="G603" s="975">
        <v>60.17</v>
      </c>
      <c r="H603" s="960">
        <v>0</v>
      </c>
      <c r="I603" s="961">
        <f>E603+F603+G603+H603</f>
        <v>428.59</v>
      </c>
      <c r="J603" s="962">
        <f>I603*C603</f>
        <v>428.59</v>
      </c>
    </row>
    <row r="604" spans="1:10" s="725" customFormat="1" x14ac:dyDescent="0.2">
      <c r="A604" s="721"/>
      <c r="B604" s="727"/>
      <c r="C604" s="723"/>
      <c r="D604" s="724"/>
      <c r="E604" s="1004"/>
      <c r="F604" s="1004"/>
      <c r="G604" s="1004"/>
      <c r="H604" s="1004"/>
      <c r="I604" s="1005"/>
      <c r="J604" s="1006"/>
    </row>
    <row r="605" spans="1:10" s="725" customFormat="1" x14ac:dyDescent="0.2">
      <c r="A605" s="721" t="str">
        <f>IF(D605&gt;0,IF(INDEX(A595:A604,MATCH(REPT("z",255),A595:A604))="H","J",IF(INDEX(A595:A604,MATCH(REPT("z",255),A595:A604))="N","P",CHAR(CODE(INDEX(A595:A604,MATCH(REPT("z",255),A595:A604)))+1))),)</f>
        <v>F</v>
      </c>
      <c r="B605" s="727" t="s">
        <v>894</v>
      </c>
      <c r="C605" s="723">
        <v>26</v>
      </c>
      <c r="D605" s="738" t="s">
        <v>46</v>
      </c>
      <c r="E605" s="960">
        <v>303.20999999999998</v>
      </c>
      <c r="F605" s="975">
        <v>4.13</v>
      </c>
      <c r="G605" s="975">
        <v>60.17</v>
      </c>
      <c r="H605" s="960">
        <v>0</v>
      </c>
      <c r="I605" s="961">
        <f>E605+F605+G605+H605</f>
        <v>367.51</v>
      </c>
      <c r="J605" s="962">
        <f>I605*C605</f>
        <v>9555.26</v>
      </c>
    </row>
    <row r="606" spans="1:10" s="725" customFormat="1" x14ac:dyDescent="0.2">
      <c r="A606" s="721"/>
      <c r="B606" s="727"/>
      <c r="C606" s="723"/>
      <c r="D606" s="724"/>
      <c r="E606" s="1004"/>
      <c r="F606" s="1004"/>
      <c r="G606" s="1004"/>
      <c r="H606" s="1004"/>
      <c r="I606" s="1005"/>
      <c r="J606" s="1006"/>
    </row>
    <row r="607" spans="1:10" s="725" customFormat="1" x14ac:dyDescent="0.2">
      <c r="A607" s="721" t="str">
        <f>IF(D607&gt;0,IF(INDEX(A595:A606,MATCH(REPT("z",255),A595:A606))="H","J",IF(INDEX(A595:A606,MATCH(REPT("z",255),A595:A606))="N","P",CHAR(CODE(INDEX(A595:A606,MATCH(REPT("z",255),A595:A606)))+1))),)</f>
        <v>G</v>
      </c>
      <c r="B607" s="727" t="s">
        <v>895</v>
      </c>
      <c r="C607" s="723">
        <v>102</v>
      </c>
      <c r="D607" s="738" t="s">
        <v>46</v>
      </c>
      <c r="E607" s="960">
        <v>303.20999999999998</v>
      </c>
      <c r="F607" s="975">
        <v>4.13</v>
      </c>
      <c r="G607" s="975">
        <v>60.17</v>
      </c>
      <c r="H607" s="960">
        <v>0</v>
      </c>
      <c r="I607" s="961">
        <f>E607+F607+G607+H607</f>
        <v>367.51</v>
      </c>
      <c r="J607" s="962">
        <f>I607*C607</f>
        <v>37486.019999999997</v>
      </c>
    </row>
    <row r="608" spans="1:10" s="725" customFormat="1" x14ac:dyDescent="0.2">
      <c r="A608" s="721"/>
      <c r="B608" s="727"/>
      <c r="C608" s="723"/>
      <c r="D608" s="724"/>
      <c r="E608" s="1004"/>
      <c r="F608" s="1004"/>
      <c r="G608" s="1004"/>
      <c r="H608" s="1004"/>
      <c r="I608" s="1005"/>
      <c r="J608" s="1006"/>
    </row>
    <row r="609" spans="1:11" s="725" customFormat="1" x14ac:dyDescent="0.2">
      <c r="A609" s="721" t="s">
        <v>42</v>
      </c>
      <c r="B609" s="727" t="s">
        <v>896</v>
      </c>
      <c r="C609" s="723">
        <v>35</v>
      </c>
      <c r="D609" s="738" t="s">
        <v>46</v>
      </c>
      <c r="E609" s="960">
        <v>329.83</v>
      </c>
      <c r="F609" s="975">
        <v>4.13</v>
      </c>
      <c r="G609" s="975">
        <v>50.14</v>
      </c>
      <c r="H609" s="960">
        <v>0</v>
      </c>
      <c r="I609" s="961">
        <f>E609+F609+G609+H609</f>
        <v>384.1</v>
      </c>
      <c r="J609" s="962">
        <f>I609*C609</f>
        <v>13443.5</v>
      </c>
    </row>
    <row r="610" spans="1:11" s="725" customFormat="1" x14ac:dyDescent="0.2">
      <c r="A610" s="721"/>
      <c r="B610" s="727"/>
      <c r="C610" s="723"/>
      <c r="D610" s="724"/>
      <c r="E610" s="1004"/>
      <c r="F610" s="1004"/>
      <c r="G610" s="1004"/>
      <c r="H610" s="1004"/>
      <c r="I610" s="1005"/>
      <c r="J610" s="1006"/>
    </row>
    <row r="611" spans="1:11" s="725" customFormat="1" x14ac:dyDescent="0.2">
      <c r="A611" s="721" t="str">
        <f>IF(D611&gt;0,IF(INDEX(A599:A610,MATCH(REPT("z",255),A599:A610))="H","J",IF(INDEX(A599:A610,MATCH(REPT("z",255),A599:A610))="N","P",CHAR(CODE(INDEX(A599:A610,MATCH(REPT("z",255),A599:A610)))+1))),)</f>
        <v>J</v>
      </c>
      <c r="B611" s="727" t="s">
        <v>897</v>
      </c>
      <c r="C611" s="723">
        <v>15</v>
      </c>
      <c r="D611" s="738" t="s">
        <v>46</v>
      </c>
      <c r="E611" s="960">
        <v>915.98</v>
      </c>
      <c r="F611" s="975">
        <v>7.68</v>
      </c>
      <c r="G611" s="975">
        <v>75.209999999999994</v>
      </c>
      <c r="H611" s="960">
        <v>0</v>
      </c>
      <c r="I611" s="961">
        <f>E611+F611+G611+H611</f>
        <v>998.87</v>
      </c>
      <c r="J611" s="962">
        <f>I611*C611</f>
        <v>14983.05</v>
      </c>
    </row>
    <row r="612" spans="1:11" s="725" customFormat="1" x14ac:dyDescent="0.2">
      <c r="A612" s="721"/>
      <c r="B612" s="727"/>
      <c r="C612" s="723"/>
      <c r="D612" s="724"/>
      <c r="E612" s="1004"/>
      <c r="F612" s="1004"/>
      <c r="G612" s="1004"/>
      <c r="H612" s="1004"/>
      <c r="I612" s="1005"/>
      <c r="J612" s="1006"/>
    </row>
    <row r="613" spans="1:11" s="725" customFormat="1" x14ac:dyDescent="0.2">
      <c r="A613" s="721" t="str">
        <f>IF(D613&gt;0,IF(INDEX(A601:A612,MATCH(REPT("z",255),A601:A612))="H","J",IF(INDEX(A601:A612,MATCH(REPT("z",255),A601:A612))="N","P",CHAR(CODE(INDEX(A601:A612,MATCH(REPT("z",255),A601:A612)))+1))),)</f>
        <v>K</v>
      </c>
      <c r="B613" s="727" t="s">
        <v>898</v>
      </c>
      <c r="C613" s="723">
        <v>9</v>
      </c>
      <c r="D613" s="738" t="s">
        <v>46</v>
      </c>
      <c r="E613" s="960">
        <v>423.95</v>
      </c>
      <c r="F613" s="975">
        <v>4.93</v>
      </c>
      <c r="G613" s="975">
        <v>75.209999999999994</v>
      </c>
      <c r="H613" s="960">
        <v>0</v>
      </c>
      <c r="I613" s="961">
        <f>E613+F613+G613+H613</f>
        <v>504.09</v>
      </c>
      <c r="J613" s="962">
        <f>I613*C613</f>
        <v>4536.8100000000004</v>
      </c>
    </row>
    <row r="614" spans="1:11" s="725" customFormat="1" x14ac:dyDescent="0.2">
      <c r="A614" s="721"/>
      <c r="B614" s="727"/>
      <c r="C614" s="723"/>
      <c r="D614" s="724"/>
      <c r="E614" s="1004"/>
      <c r="F614" s="1004"/>
      <c r="G614" s="1004"/>
      <c r="H614" s="1004"/>
      <c r="I614" s="1005"/>
      <c r="J614" s="1006"/>
    </row>
    <row r="615" spans="1:11" s="725" customFormat="1" ht="28.5" x14ac:dyDescent="0.2">
      <c r="A615" s="721"/>
      <c r="B615" s="746" t="s">
        <v>728</v>
      </c>
      <c r="C615" s="723"/>
      <c r="D615" s="724"/>
      <c r="E615" s="1004"/>
      <c r="F615" s="1004"/>
      <c r="G615" s="1004"/>
      <c r="H615" s="1004"/>
      <c r="I615" s="1005"/>
      <c r="J615" s="1006"/>
    </row>
    <row r="616" spans="1:11" s="725" customFormat="1" x14ac:dyDescent="0.2">
      <c r="A616" s="721"/>
      <c r="B616" s="746"/>
      <c r="C616" s="723"/>
      <c r="D616" s="724"/>
      <c r="E616" s="1004"/>
      <c r="F616" s="1004"/>
      <c r="G616" s="1004"/>
      <c r="H616" s="1004"/>
      <c r="I616" s="1005"/>
      <c r="J616" s="1006"/>
    </row>
    <row r="617" spans="1:11" s="725" customFormat="1" x14ac:dyDescent="0.2">
      <c r="A617" s="721" t="str">
        <f>IF(D617&gt;0,IF(INDEX(A605:A616,MATCH(REPT("z",255),A605:A616))="H","J",IF(INDEX(A605:A616,MATCH(REPT("z",255),A605:A616))="N","P",CHAR(CODE(INDEX(A605:A616,MATCH(REPT("z",255),A605:A616)))+1))),)</f>
        <v>L</v>
      </c>
      <c r="B617" s="751" t="s">
        <v>899</v>
      </c>
      <c r="C617" s="749">
        <f>SUM(C599:C613)</f>
        <v>228</v>
      </c>
      <c r="D617" s="738" t="s">
        <v>46</v>
      </c>
      <c r="E617" s="960">
        <v>0</v>
      </c>
      <c r="F617" s="975">
        <v>0</v>
      </c>
      <c r="G617" s="975">
        <v>0</v>
      </c>
      <c r="H617" s="960">
        <v>0</v>
      </c>
      <c r="I617" s="961">
        <f>E617+F617+G617+H617</f>
        <v>0</v>
      </c>
      <c r="J617" s="962" t="s">
        <v>1505</v>
      </c>
    </row>
    <row r="618" spans="1:11" s="725" customFormat="1" x14ac:dyDescent="0.2">
      <c r="A618" s="721"/>
      <c r="B618" s="727"/>
      <c r="C618" s="723"/>
      <c r="D618" s="724"/>
      <c r="E618" s="1004"/>
      <c r="F618" s="1004"/>
      <c r="G618" s="1004"/>
      <c r="H618" s="1004"/>
      <c r="I618" s="1005"/>
      <c r="J618" s="1006"/>
    </row>
    <row r="619" spans="1:11" s="725" customFormat="1" x14ac:dyDescent="0.2">
      <c r="A619" s="721"/>
      <c r="B619" s="727"/>
      <c r="C619" s="723"/>
      <c r="D619" s="724"/>
      <c r="E619" s="1004"/>
      <c r="F619" s="1004"/>
      <c r="G619" s="1004"/>
      <c r="H619" s="1004"/>
      <c r="I619" s="1005"/>
      <c r="J619" s="1006"/>
    </row>
    <row r="620" spans="1:11" s="725" customFormat="1" x14ac:dyDescent="0.2">
      <c r="A620" s="721"/>
      <c r="B620" s="727"/>
      <c r="C620" s="723"/>
      <c r="D620" s="724"/>
      <c r="E620" s="1004"/>
      <c r="F620" s="1004"/>
      <c r="G620" s="1004"/>
      <c r="H620" s="1004"/>
      <c r="I620" s="1005"/>
      <c r="J620" s="1006"/>
    </row>
    <row r="621" spans="1:11" s="725" customFormat="1" x14ac:dyDescent="0.2">
      <c r="A621" s="721"/>
      <c r="B621" s="727"/>
      <c r="C621" s="723"/>
      <c r="D621" s="724"/>
      <c r="E621" s="1004"/>
      <c r="F621" s="1004"/>
      <c r="G621" s="1004"/>
      <c r="H621" s="1004"/>
      <c r="I621" s="1005"/>
      <c r="J621" s="1006"/>
    </row>
    <row r="622" spans="1:11" s="733" customFormat="1" ht="15.75" thickBot="1" x14ac:dyDescent="0.25">
      <c r="A622" s="729"/>
      <c r="B622" s="730" t="s">
        <v>31</v>
      </c>
      <c r="C622" s="748"/>
      <c r="D622" s="731"/>
      <c r="E622" s="999"/>
      <c r="F622" s="999"/>
      <c r="G622" s="999"/>
      <c r="H622" s="999"/>
      <c r="I622" s="1000"/>
      <c r="J622" s="1008">
        <f>SUM(J589:J620)</f>
        <v>98939.54</v>
      </c>
      <c r="K622" s="732"/>
    </row>
    <row r="623" spans="1:11" s="725" customFormat="1" ht="15" thickTop="1" x14ac:dyDescent="0.2">
      <c r="A623" s="721"/>
      <c r="B623" s="727"/>
      <c r="C623" s="723"/>
      <c r="D623" s="724"/>
      <c r="E623" s="1004"/>
      <c r="F623" s="1004"/>
      <c r="G623" s="1004"/>
      <c r="H623" s="1004"/>
      <c r="I623" s="1005"/>
      <c r="J623" s="1006"/>
    </row>
    <row r="624" spans="1:11" s="725" customFormat="1" ht="15" x14ac:dyDescent="0.2">
      <c r="A624" s="766"/>
      <c r="B624" s="770" t="s">
        <v>886</v>
      </c>
      <c r="C624" s="754"/>
      <c r="D624" s="757"/>
      <c r="E624" s="1016"/>
      <c r="F624" s="1016"/>
      <c r="G624" s="1016"/>
      <c r="H624" s="1016"/>
      <c r="I624" s="1023"/>
      <c r="J624" s="1024"/>
    </row>
    <row r="625" spans="1:10" s="725" customFormat="1" x14ac:dyDescent="0.2">
      <c r="A625" s="721"/>
      <c r="B625" s="727"/>
      <c r="C625" s="723"/>
      <c r="D625" s="724"/>
      <c r="E625" s="1004"/>
      <c r="F625" s="1004"/>
      <c r="G625" s="1004"/>
      <c r="H625" s="1004"/>
      <c r="I625" s="1005"/>
      <c r="J625" s="1006"/>
    </row>
    <row r="626" spans="1:10" s="725" customFormat="1" ht="15" x14ac:dyDescent="0.2">
      <c r="A626" s="721"/>
      <c r="B626" s="760" t="s">
        <v>900</v>
      </c>
      <c r="C626" s="723"/>
      <c r="D626" s="724"/>
      <c r="E626" s="1004"/>
      <c r="F626" s="1004"/>
      <c r="G626" s="1004"/>
      <c r="H626" s="1004"/>
      <c r="I626" s="1005"/>
      <c r="J626" s="1006"/>
    </row>
    <row r="627" spans="1:10" s="725" customFormat="1" x14ac:dyDescent="0.2">
      <c r="A627" s="721"/>
      <c r="B627" s="727"/>
      <c r="C627" s="723"/>
      <c r="D627" s="724"/>
      <c r="E627" s="1004"/>
      <c r="F627" s="1004"/>
      <c r="G627" s="1004"/>
      <c r="H627" s="1004"/>
      <c r="I627" s="1005"/>
      <c r="J627" s="1006"/>
    </row>
    <row r="628" spans="1:10" s="725" customFormat="1" ht="28.5" x14ac:dyDescent="0.2">
      <c r="A628" s="721"/>
      <c r="B628" s="746" t="s">
        <v>879</v>
      </c>
      <c r="C628" s="723"/>
      <c r="D628" s="724"/>
      <c r="E628" s="1004"/>
      <c r="F628" s="1004"/>
      <c r="G628" s="1004"/>
      <c r="H628" s="1004"/>
      <c r="I628" s="1005"/>
      <c r="J628" s="1006"/>
    </row>
    <row r="629" spans="1:10" s="725" customFormat="1" x14ac:dyDescent="0.2">
      <c r="A629" s="721"/>
      <c r="B629" s="727"/>
      <c r="C629" s="723"/>
      <c r="D629" s="724"/>
      <c r="E629" s="1004"/>
      <c r="F629" s="1004"/>
      <c r="G629" s="1004"/>
      <c r="H629" s="1004"/>
      <c r="I629" s="1005"/>
      <c r="J629" s="1006"/>
    </row>
    <row r="630" spans="1:10" s="725" customFormat="1" x14ac:dyDescent="0.2">
      <c r="A630" s="721" t="s">
        <v>11</v>
      </c>
      <c r="B630" s="727" t="s">
        <v>901</v>
      </c>
      <c r="C630" s="749">
        <v>9</v>
      </c>
      <c r="D630" s="738" t="s">
        <v>46</v>
      </c>
      <c r="E630" s="960">
        <v>442.23</v>
      </c>
      <c r="F630" s="975">
        <v>0.86</v>
      </c>
      <c r="G630" s="975">
        <v>60.17</v>
      </c>
      <c r="H630" s="960">
        <v>0</v>
      </c>
      <c r="I630" s="961">
        <f>E630+F630+G630+H630</f>
        <v>503.26</v>
      </c>
      <c r="J630" s="962">
        <f>I630*C630</f>
        <v>4529.34</v>
      </c>
    </row>
    <row r="631" spans="1:10" s="725" customFormat="1" x14ac:dyDescent="0.2">
      <c r="A631" s="721"/>
      <c r="B631" s="727"/>
      <c r="C631" s="749"/>
      <c r="D631" s="750"/>
      <c r="E631" s="1004"/>
      <c r="F631" s="1004"/>
      <c r="G631" s="1004"/>
      <c r="H631" s="1004"/>
      <c r="I631" s="1005"/>
      <c r="J631" s="1006"/>
    </row>
    <row r="632" spans="1:10" s="725" customFormat="1" x14ac:dyDescent="0.2">
      <c r="A632" s="721" t="str">
        <f>IF(D632&gt;0,IF(INDEX(A613:A631,MATCH(REPT("z",255),A613:A631))="H","J",IF(INDEX(A613:A631,MATCH(REPT("z",255),A613:A631))="N","P",CHAR(CODE(INDEX(A613:A631,MATCH(REPT("z",255),A613:A631)))+1))),)</f>
        <v>B</v>
      </c>
      <c r="B632" s="727" t="s">
        <v>902</v>
      </c>
      <c r="C632" s="749">
        <v>9</v>
      </c>
      <c r="D632" s="738" t="s">
        <v>46</v>
      </c>
      <c r="E632" s="960">
        <v>1191.04</v>
      </c>
      <c r="F632" s="975">
        <v>4.13</v>
      </c>
      <c r="G632" s="975">
        <v>60.17</v>
      </c>
      <c r="H632" s="960">
        <v>0</v>
      </c>
      <c r="I632" s="961">
        <f>E632+F632+G632+H632</f>
        <v>1255.3399999999999</v>
      </c>
      <c r="J632" s="962">
        <f>I632*C632</f>
        <v>11298.06</v>
      </c>
    </row>
    <row r="633" spans="1:10" s="725" customFormat="1" x14ac:dyDescent="0.2">
      <c r="A633" s="721"/>
      <c r="B633" s="727"/>
      <c r="C633" s="749"/>
      <c r="D633" s="750"/>
      <c r="E633" s="1004"/>
      <c r="F633" s="1004"/>
      <c r="G633" s="1004"/>
      <c r="H633" s="1004"/>
      <c r="I633" s="1005"/>
      <c r="J633" s="1006"/>
    </row>
    <row r="634" spans="1:10" s="725" customFormat="1" ht="28.5" x14ac:dyDescent="0.2">
      <c r="A634" s="721"/>
      <c r="B634" s="746" t="s">
        <v>728</v>
      </c>
      <c r="C634" s="749"/>
      <c r="D634" s="750"/>
      <c r="E634" s="1004"/>
      <c r="F634" s="1004"/>
      <c r="G634" s="1004"/>
      <c r="H634" s="1004"/>
      <c r="I634" s="1005"/>
      <c r="J634" s="1006"/>
    </row>
    <row r="635" spans="1:10" s="725" customFormat="1" x14ac:dyDescent="0.2">
      <c r="A635" s="721"/>
      <c r="B635" s="727"/>
      <c r="C635" s="749"/>
      <c r="D635" s="750"/>
      <c r="E635" s="1004"/>
      <c r="F635" s="1004"/>
      <c r="G635" s="1004"/>
      <c r="H635" s="1004"/>
      <c r="I635" s="1005"/>
      <c r="J635" s="1006"/>
    </row>
    <row r="636" spans="1:10" s="725" customFormat="1" x14ac:dyDescent="0.2">
      <c r="A636" s="721" t="str">
        <f>IF(D636&gt;0,IF(INDEX(A617:A635,MATCH(REPT("z",255),A617:A635))="H","J",IF(INDEX(A617:A635,MATCH(REPT("z",255),A617:A635))="N","P",CHAR(CODE(INDEX(A617:A635,MATCH(REPT("z",255),A617:A635)))+1))),)</f>
        <v>C</v>
      </c>
      <c r="B636" s="751" t="s">
        <v>903</v>
      </c>
      <c r="C636" s="749">
        <f>SUM(C630:C632)</f>
        <v>18</v>
      </c>
      <c r="D636" s="738" t="s">
        <v>46</v>
      </c>
      <c r="E636" s="960">
        <v>0</v>
      </c>
      <c r="F636" s="975">
        <v>0</v>
      </c>
      <c r="G636" s="975">
        <v>0</v>
      </c>
      <c r="H636" s="960">
        <v>0</v>
      </c>
      <c r="I636" s="961">
        <f>E636+F636+G636+H636</f>
        <v>0</v>
      </c>
      <c r="J636" s="962" t="s">
        <v>1505</v>
      </c>
    </row>
    <row r="637" spans="1:10" s="725" customFormat="1" x14ac:dyDescent="0.2">
      <c r="A637" s="721"/>
      <c r="B637" s="727"/>
      <c r="C637" s="749"/>
      <c r="D637" s="750"/>
      <c r="E637" s="1004"/>
      <c r="F637" s="1004"/>
      <c r="G637" s="1004"/>
      <c r="H637" s="1004"/>
      <c r="I637" s="1005"/>
      <c r="J637" s="1006"/>
    </row>
    <row r="638" spans="1:10" s="725" customFormat="1" x14ac:dyDescent="0.2">
      <c r="A638" s="721"/>
      <c r="B638" s="727"/>
      <c r="C638" s="749"/>
      <c r="D638" s="750"/>
      <c r="E638" s="1004"/>
      <c r="F638" s="1004"/>
      <c r="G638" s="1004"/>
      <c r="H638" s="1004"/>
      <c r="I638" s="1005"/>
      <c r="J638" s="1006"/>
    </row>
    <row r="639" spans="1:10" s="725" customFormat="1" x14ac:dyDescent="0.2">
      <c r="A639" s="721"/>
      <c r="B639" s="727"/>
      <c r="C639" s="749"/>
      <c r="D639" s="750"/>
      <c r="E639" s="1004"/>
      <c r="F639" s="1004"/>
      <c r="G639" s="1004"/>
      <c r="H639" s="1004"/>
      <c r="I639" s="1005"/>
      <c r="J639" s="1006"/>
    </row>
    <row r="640" spans="1:10" s="725" customFormat="1" x14ac:dyDescent="0.2">
      <c r="A640" s="721"/>
      <c r="B640" s="727"/>
      <c r="C640" s="749"/>
      <c r="D640" s="750"/>
      <c r="E640" s="1004"/>
      <c r="F640" s="1004"/>
      <c r="G640" s="1004"/>
      <c r="H640" s="1004"/>
      <c r="I640" s="1005"/>
      <c r="J640" s="1006"/>
    </row>
    <row r="641" spans="1:10" s="725" customFormat="1" x14ac:dyDescent="0.2">
      <c r="A641" s="721"/>
      <c r="B641" s="727"/>
      <c r="C641" s="749"/>
      <c r="D641" s="750"/>
      <c r="E641" s="1004"/>
      <c r="F641" s="1004"/>
      <c r="G641" s="1004"/>
      <c r="H641" s="1004"/>
      <c r="I641" s="1005"/>
      <c r="J641" s="1006"/>
    </row>
    <row r="642" spans="1:10" s="725" customFormat="1" x14ac:dyDescent="0.2">
      <c r="A642" s="721"/>
      <c r="B642" s="727"/>
      <c r="C642" s="749"/>
      <c r="D642" s="750"/>
      <c r="E642" s="1004"/>
      <c r="F642" s="1004"/>
      <c r="G642" s="1004"/>
      <c r="H642" s="1004"/>
      <c r="I642" s="1005"/>
      <c r="J642" s="1006"/>
    </row>
    <row r="643" spans="1:10" s="725" customFormat="1" x14ac:dyDescent="0.2">
      <c r="A643" s="721"/>
      <c r="B643" s="727"/>
      <c r="C643" s="749"/>
      <c r="D643" s="750"/>
      <c r="E643" s="1004"/>
      <c r="F643" s="1004"/>
      <c r="G643" s="1004"/>
      <c r="H643" s="1004"/>
      <c r="I643" s="1005"/>
      <c r="J643" s="1006"/>
    </row>
    <row r="644" spans="1:10" s="725" customFormat="1" x14ac:dyDescent="0.2">
      <c r="A644" s="721"/>
      <c r="B644" s="727"/>
      <c r="C644" s="749"/>
      <c r="D644" s="750"/>
      <c r="E644" s="1004"/>
      <c r="F644" s="1004"/>
      <c r="G644" s="1004"/>
      <c r="H644" s="1004"/>
      <c r="I644" s="1005"/>
      <c r="J644" s="1006"/>
    </row>
    <row r="645" spans="1:10" s="725" customFormat="1" x14ac:dyDescent="0.2">
      <c r="A645" s="721"/>
      <c r="B645" s="727"/>
      <c r="C645" s="749"/>
      <c r="D645" s="750"/>
      <c r="E645" s="1004"/>
      <c r="F645" s="1004"/>
      <c r="G645" s="1004"/>
      <c r="H645" s="1004"/>
      <c r="I645" s="1005"/>
      <c r="J645" s="1006"/>
    </row>
    <row r="646" spans="1:10" s="725" customFormat="1" x14ac:dyDescent="0.2">
      <c r="A646" s="721"/>
      <c r="B646" s="727"/>
      <c r="C646" s="749"/>
      <c r="D646" s="750"/>
      <c r="E646" s="1004"/>
      <c r="F646" s="1004"/>
      <c r="G646" s="1004"/>
      <c r="H646" s="1004"/>
      <c r="I646" s="1005"/>
      <c r="J646" s="1006"/>
    </row>
    <row r="647" spans="1:10" s="725" customFormat="1" x14ac:dyDescent="0.2">
      <c r="A647" s="721"/>
      <c r="B647" s="727"/>
      <c r="C647" s="749"/>
      <c r="D647" s="750"/>
      <c r="E647" s="1004"/>
      <c r="F647" s="1004"/>
      <c r="G647" s="1004"/>
      <c r="H647" s="1004"/>
      <c r="I647" s="1005"/>
      <c r="J647" s="1006"/>
    </row>
    <row r="648" spans="1:10" s="725" customFormat="1" x14ac:dyDescent="0.2">
      <c r="A648" s="721"/>
      <c r="B648" s="727"/>
      <c r="C648" s="749"/>
      <c r="D648" s="750"/>
      <c r="E648" s="1004"/>
      <c r="F648" s="1004"/>
      <c r="G648" s="1004"/>
      <c r="H648" s="1004"/>
      <c r="I648" s="1005"/>
      <c r="J648" s="1006"/>
    </row>
    <row r="649" spans="1:10" s="725" customFormat="1" x14ac:dyDescent="0.2">
      <c r="A649" s="721"/>
      <c r="B649" s="727"/>
      <c r="C649" s="749"/>
      <c r="D649" s="750"/>
      <c r="E649" s="1004"/>
      <c r="F649" s="1004"/>
      <c r="G649" s="1004"/>
      <c r="H649" s="1004"/>
      <c r="I649" s="1005"/>
      <c r="J649" s="1006"/>
    </row>
    <row r="650" spans="1:10" s="725" customFormat="1" x14ac:dyDescent="0.2">
      <c r="A650" s="721"/>
      <c r="B650" s="727"/>
      <c r="C650" s="749"/>
      <c r="D650" s="750"/>
      <c r="E650" s="1004"/>
      <c r="F650" s="1004"/>
      <c r="G650" s="1004"/>
      <c r="H650" s="1004"/>
      <c r="I650" s="1005"/>
      <c r="J650" s="1006"/>
    </row>
    <row r="651" spans="1:10" s="725" customFormat="1" x14ac:dyDescent="0.2">
      <c r="A651" s="721"/>
      <c r="B651" s="727"/>
      <c r="C651" s="749"/>
      <c r="D651" s="750"/>
      <c r="E651" s="1004"/>
      <c r="F651" s="1004"/>
      <c r="G651" s="1004"/>
      <c r="H651" s="1004"/>
      <c r="I651" s="1005"/>
      <c r="J651" s="1006"/>
    </row>
    <row r="652" spans="1:10" s="725" customFormat="1" x14ac:dyDescent="0.2">
      <c r="A652" s="721"/>
      <c r="B652" s="727"/>
      <c r="C652" s="749"/>
      <c r="D652" s="750"/>
      <c r="E652" s="1004"/>
      <c r="F652" s="1004"/>
      <c r="G652" s="1004"/>
      <c r="H652" s="1004"/>
      <c r="I652" s="1005"/>
      <c r="J652" s="1006"/>
    </row>
    <row r="653" spans="1:10" s="725" customFormat="1" x14ac:dyDescent="0.2">
      <c r="A653" s="721"/>
      <c r="B653" s="727"/>
      <c r="C653" s="749"/>
      <c r="D653" s="750"/>
      <c r="E653" s="1004"/>
      <c r="F653" s="1004"/>
      <c r="G653" s="1004"/>
      <c r="H653" s="1004"/>
      <c r="I653" s="1005"/>
      <c r="J653" s="1006"/>
    </row>
    <row r="654" spans="1:10" s="725" customFormat="1" x14ac:dyDescent="0.2">
      <c r="A654" s="721"/>
      <c r="B654" s="727"/>
      <c r="C654" s="749"/>
      <c r="D654" s="750"/>
      <c r="E654" s="1004"/>
      <c r="F654" s="1004"/>
      <c r="G654" s="1004"/>
      <c r="H654" s="1004"/>
      <c r="I654" s="1005"/>
      <c r="J654" s="1006"/>
    </row>
    <row r="655" spans="1:10" s="725" customFormat="1" x14ac:dyDescent="0.2">
      <c r="A655" s="721"/>
      <c r="B655" s="727"/>
      <c r="C655" s="749"/>
      <c r="D655" s="750"/>
      <c r="E655" s="1004"/>
      <c r="F655" s="1004"/>
      <c r="G655" s="1004"/>
      <c r="H655" s="1004"/>
      <c r="I655" s="1005"/>
      <c r="J655" s="1006"/>
    </row>
    <row r="656" spans="1:10" s="725" customFormat="1" x14ac:dyDescent="0.2">
      <c r="A656" s="721"/>
      <c r="B656" s="727"/>
      <c r="C656" s="749"/>
      <c r="D656" s="750"/>
      <c r="E656" s="1004"/>
      <c r="F656" s="1004"/>
      <c r="G656" s="1004"/>
      <c r="H656" s="1004"/>
      <c r="I656" s="1005"/>
      <c r="J656" s="1006"/>
    </row>
    <row r="657" spans="1:11" s="725" customFormat="1" x14ac:dyDescent="0.2">
      <c r="A657" s="721"/>
      <c r="B657" s="727"/>
      <c r="C657" s="749"/>
      <c r="D657" s="750"/>
      <c r="E657" s="1004"/>
      <c r="F657" s="1004"/>
      <c r="G657" s="1004"/>
      <c r="H657" s="1004"/>
      <c r="I657" s="1005"/>
      <c r="J657" s="1006"/>
    </row>
    <row r="658" spans="1:11" s="725" customFormat="1" x14ac:dyDescent="0.2">
      <c r="A658" s="721"/>
      <c r="B658" s="727"/>
      <c r="C658" s="749"/>
      <c r="D658" s="750"/>
      <c r="E658" s="1004"/>
      <c r="F658" s="1004"/>
      <c r="G658" s="1004"/>
      <c r="H658" s="1004"/>
      <c r="I658" s="1005"/>
      <c r="J658" s="1006"/>
    </row>
    <row r="659" spans="1:11" s="725" customFormat="1" x14ac:dyDescent="0.2">
      <c r="A659" s="721"/>
      <c r="B659" s="727"/>
      <c r="C659" s="749"/>
      <c r="D659" s="750"/>
      <c r="E659" s="1004"/>
      <c r="F659" s="1004"/>
      <c r="G659" s="1004"/>
      <c r="H659" s="1004"/>
      <c r="I659" s="1005"/>
      <c r="J659" s="1006"/>
    </row>
    <row r="660" spans="1:11" s="733" customFormat="1" ht="15.75" thickBot="1" x14ac:dyDescent="0.25">
      <c r="A660" s="919"/>
      <c r="B660" s="730" t="s">
        <v>31</v>
      </c>
      <c r="C660" s="748"/>
      <c r="D660" s="731"/>
      <c r="E660" s="999"/>
      <c r="F660" s="999"/>
      <c r="G660" s="999"/>
      <c r="H660" s="999"/>
      <c r="I660" s="1000"/>
      <c r="J660" s="1008">
        <f>SUM(J625:J655)</f>
        <v>15827.4</v>
      </c>
      <c r="K660" s="732"/>
    </row>
    <row r="661" spans="1:11" ht="15" thickTop="1" x14ac:dyDescent="0.2">
      <c r="A661" s="98"/>
      <c r="B661" s="19"/>
      <c r="C661" s="10"/>
      <c r="D661" s="20"/>
      <c r="E661" s="975"/>
      <c r="F661" s="975"/>
      <c r="G661" s="975"/>
      <c r="H661" s="960"/>
      <c r="I661" s="961"/>
      <c r="J661" s="983"/>
    </row>
    <row r="662" spans="1:11" x14ac:dyDescent="0.2">
      <c r="A662" s="77"/>
      <c r="B662" s="21" t="s">
        <v>48</v>
      </c>
      <c r="C662" s="10"/>
      <c r="D662" s="20"/>
      <c r="E662" s="975"/>
      <c r="F662" s="975"/>
      <c r="G662" s="975"/>
      <c r="H662" s="960"/>
      <c r="I662" s="961"/>
      <c r="J662" s="983"/>
    </row>
    <row r="663" spans="1:11" x14ac:dyDescent="0.2">
      <c r="A663" s="77"/>
      <c r="B663" s="21"/>
      <c r="C663" s="10"/>
      <c r="D663" s="20"/>
      <c r="E663" s="975"/>
      <c r="F663" s="975"/>
      <c r="G663" s="975"/>
      <c r="H663" s="960"/>
      <c r="I663" s="961"/>
      <c r="J663" s="983"/>
    </row>
    <row r="664" spans="1:11" ht="99.75" x14ac:dyDescent="0.2">
      <c r="A664" s="77"/>
      <c r="B664" s="22" t="s">
        <v>49</v>
      </c>
      <c r="C664" s="10"/>
      <c r="D664" s="20"/>
      <c r="E664" s="975"/>
      <c r="F664" s="975"/>
      <c r="G664" s="975"/>
      <c r="H664" s="960"/>
      <c r="I664" s="961"/>
      <c r="J664" s="983"/>
    </row>
    <row r="665" spans="1:11" x14ac:dyDescent="0.2">
      <c r="A665" s="356"/>
      <c r="B665" s="23"/>
      <c r="C665" s="9"/>
      <c r="D665" s="20"/>
      <c r="E665" s="975"/>
      <c r="F665" s="975"/>
      <c r="G665" s="975"/>
      <c r="H665" s="960"/>
      <c r="I665" s="961"/>
      <c r="J665" s="983"/>
    </row>
    <row r="666" spans="1:11" x14ac:dyDescent="0.2">
      <c r="A666" s="356" t="s">
        <v>11</v>
      </c>
      <c r="B666" s="771" t="s">
        <v>50</v>
      </c>
      <c r="C666" s="9"/>
      <c r="D666" s="20" t="s">
        <v>2</v>
      </c>
      <c r="E666" s="975"/>
      <c r="F666" s="975"/>
      <c r="G666" s="975"/>
      <c r="H666" s="960"/>
      <c r="I666" s="961"/>
      <c r="J666" s="983"/>
    </row>
    <row r="667" spans="1:11" x14ac:dyDescent="0.2">
      <c r="A667" s="356"/>
      <c r="B667" s="24"/>
      <c r="C667" s="9"/>
      <c r="D667" s="20"/>
      <c r="E667" s="975"/>
      <c r="F667" s="975"/>
      <c r="G667" s="975"/>
      <c r="H667" s="960"/>
      <c r="I667" s="961"/>
      <c r="J667" s="983"/>
    </row>
    <row r="668" spans="1:11" x14ac:dyDescent="0.2">
      <c r="A668" s="721" t="str">
        <f>IF(D668&gt;0,IF(INDEX(A661:A667,MATCH(REPT("z",255),A661:A667))="H","J",IF(INDEX(A661:A667,MATCH(REPT("z",255),A661:A667))="N","P",CHAR(CODE(INDEX(A661:A667,MATCH(REPT("z",255),A661:A667)))+1))),)</f>
        <v>B</v>
      </c>
      <c r="B668" s="771" t="s">
        <v>50</v>
      </c>
      <c r="C668" s="9"/>
      <c r="D668" s="20" t="s">
        <v>2</v>
      </c>
      <c r="E668" s="975"/>
      <c r="F668" s="975"/>
      <c r="G668" s="975"/>
      <c r="H668" s="960"/>
      <c r="I668" s="961"/>
      <c r="J668" s="983"/>
    </row>
    <row r="669" spans="1:11" x14ac:dyDescent="0.2">
      <c r="A669" s="356"/>
      <c r="B669" s="24"/>
      <c r="C669" s="9"/>
      <c r="D669" s="20"/>
      <c r="E669" s="975"/>
      <c r="F669" s="975"/>
      <c r="G669" s="975"/>
      <c r="H669" s="960"/>
      <c r="I669" s="961"/>
      <c r="J669" s="983"/>
    </row>
    <row r="670" spans="1:11" x14ac:dyDescent="0.2">
      <c r="A670" s="721" t="str">
        <f>IF(D670&gt;0,IF(INDEX(A661:A669,MATCH(REPT("z",255),A661:A669))="H","J",IF(INDEX(A661:A669,MATCH(REPT("z",255),A661:A669))="N","P",CHAR(CODE(INDEX(A661:A669,MATCH(REPT("z",255),A661:A669)))+1))),)</f>
        <v>C</v>
      </c>
      <c r="B670" s="771" t="s">
        <v>50</v>
      </c>
      <c r="C670" s="9"/>
      <c r="D670" s="20" t="s">
        <v>2</v>
      </c>
      <c r="E670" s="975"/>
      <c r="F670" s="975"/>
      <c r="G670" s="975"/>
      <c r="H670" s="960"/>
      <c r="I670" s="961"/>
      <c r="J670" s="983"/>
    </row>
    <row r="671" spans="1:11" x14ac:dyDescent="0.2">
      <c r="A671" s="356"/>
      <c r="B671" s="23"/>
      <c r="C671" s="9"/>
      <c r="D671" s="20"/>
      <c r="E671" s="975"/>
      <c r="F671" s="975"/>
      <c r="G671" s="975"/>
      <c r="H671" s="960"/>
      <c r="I671" s="961"/>
      <c r="J671" s="983"/>
    </row>
    <row r="672" spans="1:11" x14ac:dyDescent="0.2">
      <c r="A672" s="721" t="str">
        <f>IF(D672&gt;0,IF(INDEX(A661:A671,MATCH(REPT("z",255),A661:A671))="H","J",IF(INDEX(A661:A671,MATCH(REPT("z",255),A661:A671))="N","P",CHAR(CODE(INDEX(A661:A671,MATCH(REPT("z",255),A661:A671)))+1))),)</f>
        <v>D</v>
      </c>
      <c r="B672" s="771" t="s">
        <v>50</v>
      </c>
      <c r="C672" s="9"/>
      <c r="D672" s="20" t="s">
        <v>2</v>
      </c>
      <c r="E672" s="975"/>
      <c r="F672" s="975"/>
      <c r="G672" s="975"/>
      <c r="H672" s="960"/>
      <c r="I672" s="961"/>
      <c r="J672" s="983"/>
    </row>
    <row r="673" spans="1:10" x14ac:dyDescent="0.2">
      <c r="A673" s="356"/>
      <c r="B673" s="24"/>
      <c r="C673" s="9"/>
      <c r="D673" s="20"/>
      <c r="E673" s="975"/>
      <c r="F673" s="975"/>
      <c r="G673" s="975"/>
      <c r="H673" s="960"/>
      <c r="I673" s="961"/>
      <c r="J673" s="983"/>
    </row>
    <row r="674" spans="1:10" x14ac:dyDescent="0.2">
      <c r="A674" s="721" t="str">
        <f>IF(D674&gt;0,IF(INDEX(A662:A673,MATCH(REPT("z",255),A662:A673))="H","J",IF(INDEX(A662:A673,MATCH(REPT("z",255),A662:A673))="N","P",CHAR(CODE(INDEX(A662:A673,MATCH(REPT("z",255),A662:A673)))+1))),)</f>
        <v>E</v>
      </c>
      <c r="B674" s="771" t="s">
        <v>50</v>
      </c>
      <c r="C674" s="9"/>
      <c r="D674" s="20" t="s">
        <v>2</v>
      </c>
      <c r="E674" s="975"/>
      <c r="F674" s="975"/>
      <c r="G674" s="975"/>
      <c r="H674" s="960"/>
      <c r="I674" s="961"/>
      <c r="J674" s="983"/>
    </row>
    <row r="675" spans="1:10" x14ac:dyDescent="0.2">
      <c r="A675" s="356"/>
      <c r="B675" s="24"/>
      <c r="C675" s="9"/>
      <c r="D675" s="20"/>
      <c r="E675" s="975"/>
      <c r="F675" s="975"/>
      <c r="G675" s="975"/>
      <c r="H675" s="960"/>
      <c r="I675" s="961"/>
      <c r="J675" s="983"/>
    </row>
    <row r="676" spans="1:10" x14ac:dyDescent="0.2">
      <c r="A676" s="721" t="str">
        <f>IF(D676&gt;0,IF(INDEX(A664:A675,MATCH(REPT("z",255),A664:A675))="H","J",IF(INDEX(A664:A675,MATCH(REPT("z",255),A664:A675))="N","P",CHAR(CODE(INDEX(A664:A675,MATCH(REPT("z",255),A664:A675)))+1))),)</f>
        <v>F</v>
      </c>
      <c r="B676" s="771" t="s">
        <v>50</v>
      </c>
      <c r="C676" s="9"/>
      <c r="D676" s="20" t="s">
        <v>2</v>
      </c>
      <c r="E676" s="975"/>
      <c r="F676" s="975"/>
      <c r="G676" s="975"/>
      <c r="H676" s="960"/>
      <c r="I676" s="961"/>
      <c r="J676" s="983"/>
    </row>
    <row r="677" spans="1:10" x14ac:dyDescent="0.2">
      <c r="A677" s="356"/>
      <c r="B677" s="23"/>
      <c r="C677" s="9"/>
      <c r="D677" s="20"/>
      <c r="E677" s="975"/>
      <c r="F677" s="975"/>
      <c r="G677" s="975"/>
      <c r="H677" s="960"/>
      <c r="I677" s="961"/>
      <c r="J677" s="983"/>
    </row>
    <row r="678" spans="1:10" x14ac:dyDescent="0.2">
      <c r="A678" s="721" t="str">
        <f>IF(D678&gt;0,IF(INDEX(A666:A677,MATCH(REPT("z",255),A666:A677))="H","J",IF(INDEX(A666:A677,MATCH(REPT("z",255),A666:A677))="N","P",CHAR(CODE(INDEX(A666:A677,MATCH(REPT("z",255),A666:A677)))+1))),)</f>
        <v>G</v>
      </c>
      <c r="B678" s="771" t="s">
        <v>50</v>
      </c>
      <c r="C678" s="9"/>
      <c r="D678" s="20" t="s">
        <v>2</v>
      </c>
      <c r="E678" s="975"/>
      <c r="F678" s="975"/>
      <c r="G678" s="975"/>
      <c r="H678" s="960"/>
      <c r="I678" s="961"/>
      <c r="J678" s="983"/>
    </row>
    <row r="679" spans="1:10" x14ac:dyDescent="0.2">
      <c r="A679" s="356"/>
      <c r="B679" s="24"/>
      <c r="C679" s="9"/>
      <c r="D679" s="20"/>
      <c r="E679" s="975"/>
      <c r="F679" s="975"/>
      <c r="G679" s="975"/>
      <c r="H679" s="960"/>
      <c r="I679" s="961"/>
      <c r="J679" s="983"/>
    </row>
    <row r="680" spans="1:10" x14ac:dyDescent="0.2">
      <c r="A680" s="721" t="str">
        <f>IF(D680&gt;0,IF(INDEX(A668:A679,MATCH(REPT("z",255),A668:A679))="H","J",IF(INDEX(A668:A679,MATCH(REPT("z",255),A668:A679))="N","P",CHAR(CODE(INDEX(A668:A679,MATCH(REPT("z",255),A668:A679)))+1))),)</f>
        <v>H</v>
      </c>
      <c r="B680" s="771" t="s">
        <v>50</v>
      </c>
      <c r="C680" s="9"/>
      <c r="D680" s="20" t="s">
        <v>2</v>
      </c>
      <c r="E680" s="975"/>
      <c r="F680" s="975"/>
      <c r="G680" s="975"/>
      <c r="H680" s="960"/>
      <c r="I680" s="961"/>
      <c r="J680" s="983"/>
    </row>
    <row r="681" spans="1:10" x14ac:dyDescent="0.2">
      <c r="A681" s="356"/>
      <c r="B681" s="24"/>
      <c r="C681" s="9"/>
      <c r="D681" s="20"/>
      <c r="E681" s="975"/>
      <c r="F681" s="975"/>
      <c r="G681" s="975"/>
      <c r="H681" s="960"/>
      <c r="I681" s="961"/>
      <c r="J681" s="983"/>
    </row>
    <row r="682" spans="1:10" x14ac:dyDescent="0.2">
      <c r="A682" s="721" t="str">
        <f>IF(D682&gt;0,IF(INDEX(A670:A681,MATCH(REPT("z",255),A670:A681))="H","J",IF(INDEX(A670:A681,MATCH(REPT("z",255),A670:A681))="N","P",CHAR(CODE(INDEX(A670:A681,MATCH(REPT("z",255),A670:A681)))+1))),)</f>
        <v>J</v>
      </c>
      <c r="B682" s="771" t="s">
        <v>50</v>
      </c>
      <c r="C682" s="9"/>
      <c r="D682" s="20" t="s">
        <v>2</v>
      </c>
      <c r="E682" s="975"/>
      <c r="F682" s="975"/>
      <c r="G682" s="975"/>
      <c r="H682" s="960"/>
      <c r="I682" s="961"/>
      <c r="J682" s="983"/>
    </row>
    <row r="683" spans="1:10" x14ac:dyDescent="0.2">
      <c r="A683" s="356"/>
      <c r="B683" s="771"/>
      <c r="C683" s="9"/>
      <c r="D683" s="20"/>
      <c r="E683" s="975"/>
      <c r="F683" s="975"/>
      <c r="G683" s="975"/>
      <c r="H683" s="960"/>
      <c r="I683" s="961"/>
      <c r="J683" s="983"/>
    </row>
    <row r="684" spans="1:10" x14ac:dyDescent="0.2">
      <c r="A684" s="721" t="str">
        <f>IF(D684&gt;0,IF(INDEX(A672:A683,MATCH(REPT("z",255),A672:A683))="H","J",IF(INDEX(A672:A683,MATCH(REPT("z",255),A672:A683))="N","P",CHAR(CODE(INDEX(A672:A683,MATCH(REPT("z",255),A672:A683)))+1))),)</f>
        <v>K</v>
      </c>
      <c r="B684" s="771" t="s">
        <v>50</v>
      </c>
      <c r="C684" s="9"/>
      <c r="D684" s="20" t="s">
        <v>2</v>
      </c>
      <c r="E684" s="975"/>
      <c r="F684" s="975"/>
      <c r="G684" s="975"/>
      <c r="H684" s="960"/>
      <c r="I684" s="961"/>
      <c r="J684" s="983"/>
    </row>
    <row r="685" spans="1:10" x14ac:dyDescent="0.2">
      <c r="A685" s="356"/>
      <c r="B685" s="771"/>
      <c r="C685" s="9"/>
      <c r="D685" s="20"/>
      <c r="E685" s="975"/>
      <c r="F685" s="975"/>
      <c r="G685" s="975"/>
      <c r="H685" s="960"/>
      <c r="I685" s="961"/>
      <c r="J685" s="983"/>
    </row>
    <row r="686" spans="1:10" x14ac:dyDescent="0.2">
      <c r="A686" s="721" t="str">
        <f>IF(D686&gt;0,IF(INDEX(A674:A685,MATCH(REPT("z",255),A674:A685))="H","J",IF(INDEX(A674:A685,MATCH(REPT("z",255),A674:A685))="N","P",CHAR(CODE(INDEX(A674:A685,MATCH(REPT("z",255),A674:A685)))+1))),)</f>
        <v>L</v>
      </c>
      <c r="B686" s="771" t="s">
        <v>50</v>
      </c>
      <c r="C686" s="9"/>
      <c r="D686" s="20" t="s">
        <v>2</v>
      </c>
      <c r="E686" s="975"/>
      <c r="F686" s="975"/>
      <c r="G686" s="975"/>
      <c r="H686" s="960"/>
      <c r="I686" s="961"/>
      <c r="J686" s="983"/>
    </row>
    <row r="687" spans="1:10" x14ac:dyDescent="0.2">
      <c r="A687" s="356"/>
      <c r="B687" s="771"/>
      <c r="C687" s="9"/>
      <c r="D687" s="20"/>
      <c r="E687" s="975"/>
      <c r="F687" s="975"/>
      <c r="G687" s="975"/>
      <c r="H687" s="960"/>
      <c r="I687" s="961"/>
      <c r="J687" s="983"/>
    </row>
    <row r="688" spans="1:10" x14ac:dyDescent="0.2">
      <c r="A688" s="356"/>
      <c r="B688" s="771"/>
      <c r="C688" s="9"/>
      <c r="D688" s="20"/>
      <c r="E688" s="975"/>
      <c r="F688" s="975"/>
      <c r="G688" s="975"/>
      <c r="H688" s="960"/>
      <c r="I688" s="961"/>
      <c r="J688" s="983"/>
    </row>
    <row r="689" spans="1:10" x14ac:dyDescent="0.2">
      <c r="A689" s="356"/>
      <c r="B689" s="771"/>
      <c r="C689" s="9"/>
      <c r="D689" s="20"/>
      <c r="E689" s="975"/>
      <c r="F689" s="975"/>
      <c r="G689" s="975"/>
      <c r="H689" s="960"/>
      <c r="I689" s="961"/>
      <c r="J689" s="983"/>
    </row>
    <row r="690" spans="1:10" x14ac:dyDescent="0.2">
      <c r="A690" s="356"/>
      <c r="B690" s="771"/>
      <c r="C690" s="9"/>
      <c r="D690" s="20"/>
      <c r="E690" s="975"/>
      <c r="F690" s="975"/>
      <c r="G690" s="975"/>
      <c r="H690" s="960"/>
      <c r="I690" s="961"/>
      <c r="J690" s="983"/>
    </row>
    <row r="691" spans="1:10" x14ac:dyDescent="0.2">
      <c r="A691" s="356"/>
      <c r="B691" s="771"/>
      <c r="C691" s="9"/>
      <c r="D691" s="20"/>
      <c r="E691" s="975"/>
      <c r="F691" s="975"/>
      <c r="G691" s="975"/>
      <c r="H691" s="960"/>
      <c r="I691" s="961"/>
      <c r="J691" s="983"/>
    </row>
    <row r="692" spans="1:10" x14ac:dyDescent="0.2">
      <c r="A692" s="356"/>
      <c r="B692" s="771"/>
      <c r="C692" s="9"/>
      <c r="D692" s="20"/>
      <c r="E692" s="975"/>
      <c r="F692" s="975"/>
      <c r="G692" s="975"/>
      <c r="H692" s="960"/>
      <c r="I692" s="961"/>
      <c r="J692" s="983"/>
    </row>
    <row r="693" spans="1:10" x14ac:dyDescent="0.2">
      <c r="A693" s="78"/>
      <c r="B693" s="25"/>
      <c r="C693" s="9"/>
      <c r="D693" s="20"/>
      <c r="E693" s="975"/>
      <c r="F693" s="975"/>
      <c r="G693" s="975"/>
      <c r="H693" s="960"/>
      <c r="I693" s="961"/>
      <c r="J693" s="983"/>
    </row>
    <row r="694" spans="1:10" s="775" customFormat="1" ht="15.75" thickBot="1" x14ac:dyDescent="0.25">
      <c r="A694" s="772"/>
      <c r="B694" s="773" t="s">
        <v>31</v>
      </c>
      <c r="C694" s="774"/>
      <c r="D694" s="774"/>
      <c r="E694" s="1026"/>
      <c r="F694" s="1026"/>
      <c r="G694" s="1026"/>
      <c r="H694" s="1027"/>
      <c r="I694" s="1028"/>
      <c r="J694" s="1000"/>
    </row>
    <row r="695" spans="1:10" ht="15" thickTop="1" x14ac:dyDescent="0.2">
      <c r="A695" s="78"/>
      <c r="B695" s="25"/>
      <c r="C695" s="9"/>
      <c r="D695" s="20"/>
      <c r="E695" s="975"/>
      <c r="F695" s="975"/>
      <c r="G695" s="975"/>
      <c r="H695" s="960"/>
      <c r="I695" s="961"/>
      <c r="J695" s="983"/>
    </row>
    <row r="696" spans="1:10" ht="15" x14ac:dyDescent="0.2">
      <c r="A696" s="356"/>
      <c r="B696" s="26" t="s">
        <v>54</v>
      </c>
      <c r="C696" s="27"/>
      <c r="D696" s="20"/>
      <c r="E696" s="975"/>
      <c r="F696" s="975"/>
      <c r="G696" s="975"/>
      <c r="H696" s="960"/>
      <c r="I696" s="961"/>
      <c r="J696" s="983"/>
    </row>
    <row r="697" spans="1:10" x14ac:dyDescent="0.2">
      <c r="A697" s="356"/>
      <c r="B697" s="23"/>
      <c r="C697" s="27"/>
      <c r="D697" s="20"/>
      <c r="E697" s="975"/>
      <c r="F697" s="975"/>
      <c r="G697" s="975"/>
      <c r="H697" s="960"/>
      <c r="I697" s="961"/>
      <c r="J697" s="983"/>
    </row>
    <row r="698" spans="1:10" x14ac:dyDescent="0.2">
      <c r="A698" s="356"/>
      <c r="B698" s="23" t="s">
        <v>904</v>
      </c>
      <c r="C698" s="27"/>
      <c r="D698" s="20"/>
      <c r="E698" s="975"/>
      <c r="F698" s="975"/>
      <c r="G698" s="975"/>
      <c r="H698" s="960"/>
      <c r="I698" s="961"/>
      <c r="J698" s="983">
        <f>J44</f>
        <v>62334.7</v>
      </c>
    </row>
    <row r="699" spans="1:10" x14ac:dyDescent="0.2">
      <c r="A699" s="356"/>
      <c r="B699" s="23"/>
      <c r="C699" s="27"/>
      <c r="D699" s="20"/>
      <c r="E699" s="975"/>
      <c r="F699" s="975"/>
      <c r="G699" s="975"/>
      <c r="H699" s="960"/>
      <c r="I699" s="961"/>
      <c r="J699" s="983"/>
    </row>
    <row r="700" spans="1:10" x14ac:dyDescent="0.2">
      <c r="A700" s="356"/>
      <c r="B700" s="23" t="s">
        <v>905</v>
      </c>
      <c r="C700" s="27"/>
      <c r="D700" s="20"/>
      <c r="E700" s="975"/>
      <c r="F700" s="975"/>
      <c r="G700" s="975"/>
      <c r="H700" s="960"/>
      <c r="I700" s="961"/>
      <c r="J700" s="983">
        <f>J80</f>
        <v>261530.45</v>
      </c>
    </row>
    <row r="701" spans="1:10" x14ac:dyDescent="0.2">
      <c r="A701" s="356"/>
      <c r="B701" s="23"/>
      <c r="C701" s="27"/>
      <c r="D701" s="20"/>
      <c r="E701" s="975"/>
      <c r="F701" s="975"/>
      <c r="G701" s="975"/>
      <c r="H701" s="960"/>
      <c r="I701" s="961"/>
      <c r="J701" s="983"/>
    </row>
    <row r="702" spans="1:10" x14ac:dyDescent="0.2">
      <c r="A702" s="356"/>
      <c r="B702" s="23" t="s">
        <v>906</v>
      </c>
      <c r="C702" s="27"/>
      <c r="D702" s="20"/>
      <c r="E702" s="975"/>
      <c r="F702" s="975"/>
      <c r="G702" s="975"/>
      <c r="H702" s="960"/>
      <c r="I702" s="961"/>
      <c r="J702" s="983">
        <f>J113</f>
        <v>27421.59</v>
      </c>
    </row>
    <row r="703" spans="1:10" x14ac:dyDescent="0.2">
      <c r="A703" s="356"/>
      <c r="B703" s="23"/>
      <c r="C703" s="27"/>
      <c r="D703" s="20"/>
      <c r="E703" s="975"/>
      <c r="F703" s="975"/>
      <c r="G703" s="975"/>
      <c r="H703" s="960"/>
      <c r="I703" s="961"/>
      <c r="J703" s="983"/>
    </row>
    <row r="704" spans="1:10" x14ac:dyDescent="0.2">
      <c r="A704" s="356"/>
      <c r="B704" s="23" t="s">
        <v>907</v>
      </c>
      <c r="C704" s="27"/>
      <c r="D704" s="20"/>
      <c r="E704" s="975"/>
      <c r="F704" s="975"/>
      <c r="G704" s="975"/>
      <c r="H704" s="960"/>
      <c r="I704" s="961"/>
      <c r="J704" s="983">
        <f>J151</f>
        <v>352284.98</v>
      </c>
    </row>
    <row r="705" spans="1:10" x14ac:dyDescent="0.2">
      <c r="A705" s="356"/>
      <c r="B705" s="23"/>
      <c r="C705" s="27"/>
      <c r="D705" s="20"/>
      <c r="E705" s="975"/>
      <c r="F705" s="975"/>
      <c r="G705" s="975"/>
      <c r="H705" s="960"/>
      <c r="I705" s="961"/>
      <c r="J705" s="983"/>
    </row>
    <row r="706" spans="1:10" x14ac:dyDescent="0.2">
      <c r="A706" s="356"/>
      <c r="B706" s="23" t="s">
        <v>908</v>
      </c>
      <c r="C706" s="27"/>
      <c r="D706" s="20"/>
      <c r="E706" s="975"/>
      <c r="F706" s="975"/>
      <c r="G706" s="975"/>
      <c r="H706" s="960"/>
      <c r="I706" s="961"/>
      <c r="J706" s="983">
        <f>J182</f>
        <v>163994.5</v>
      </c>
    </row>
    <row r="707" spans="1:10" x14ac:dyDescent="0.2">
      <c r="A707" s="356"/>
      <c r="B707" s="23"/>
      <c r="C707" s="27"/>
      <c r="D707" s="20"/>
      <c r="E707" s="975"/>
      <c r="F707" s="975"/>
      <c r="G707" s="975"/>
      <c r="H707" s="960"/>
      <c r="I707" s="961"/>
      <c r="J707" s="983"/>
    </row>
    <row r="708" spans="1:10" x14ac:dyDescent="0.2">
      <c r="A708" s="356"/>
      <c r="B708" s="23" t="s">
        <v>909</v>
      </c>
      <c r="C708" s="27"/>
      <c r="D708" s="20"/>
      <c r="E708" s="975"/>
      <c r="F708" s="975"/>
      <c r="G708" s="975"/>
      <c r="H708" s="960"/>
      <c r="I708" s="961"/>
      <c r="J708" s="983">
        <f>J216</f>
        <v>596732.59</v>
      </c>
    </row>
    <row r="709" spans="1:10" x14ac:dyDescent="0.2">
      <c r="A709" s="356"/>
      <c r="B709" s="23"/>
      <c r="C709" s="27"/>
      <c r="D709" s="20"/>
      <c r="E709" s="975"/>
      <c r="F709" s="975"/>
      <c r="G709" s="975"/>
      <c r="H709" s="960"/>
      <c r="I709" s="961"/>
      <c r="J709" s="983"/>
    </row>
    <row r="710" spans="1:10" x14ac:dyDescent="0.2">
      <c r="A710" s="356"/>
      <c r="B710" s="23" t="s">
        <v>910</v>
      </c>
      <c r="C710" s="27"/>
      <c r="D710" s="20"/>
      <c r="E710" s="975"/>
      <c r="F710" s="975"/>
      <c r="G710" s="975"/>
      <c r="H710" s="960"/>
      <c r="I710" s="961"/>
      <c r="J710" s="983">
        <f>J249</f>
        <v>762589.07</v>
      </c>
    </row>
    <row r="711" spans="1:10" x14ac:dyDescent="0.2">
      <c r="A711" s="356"/>
      <c r="B711" s="23"/>
      <c r="C711" s="27"/>
      <c r="D711" s="20"/>
      <c r="E711" s="975"/>
      <c r="F711" s="975"/>
      <c r="G711" s="975"/>
      <c r="H711" s="960"/>
      <c r="I711" s="961"/>
      <c r="J711" s="983"/>
    </row>
    <row r="712" spans="1:10" x14ac:dyDescent="0.2">
      <c r="A712" s="356"/>
      <c r="B712" s="23" t="s">
        <v>911</v>
      </c>
      <c r="C712" s="27"/>
      <c r="D712" s="20"/>
      <c r="E712" s="975"/>
      <c r="F712" s="975"/>
      <c r="G712" s="975"/>
      <c r="H712" s="960"/>
      <c r="I712" s="961"/>
      <c r="J712" s="983">
        <f>J287</f>
        <v>73071.5</v>
      </c>
    </row>
    <row r="713" spans="1:10" x14ac:dyDescent="0.2">
      <c r="A713" s="356"/>
      <c r="B713" s="23"/>
      <c r="C713" s="27"/>
      <c r="D713" s="20"/>
      <c r="E713" s="975"/>
      <c r="F713" s="975"/>
      <c r="G713" s="975"/>
      <c r="H713" s="960"/>
      <c r="I713" s="961"/>
      <c r="J713" s="983"/>
    </row>
    <row r="714" spans="1:10" x14ac:dyDescent="0.2">
      <c r="A714" s="356"/>
      <c r="B714" s="23" t="s">
        <v>912</v>
      </c>
      <c r="C714" s="27"/>
      <c r="D714" s="20"/>
      <c r="E714" s="975"/>
      <c r="F714" s="975"/>
      <c r="G714" s="975"/>
      <c r="H714" s="960"/>
      <c r="I714" s="961"/>
      <c r="J714" s="983">
        <f>J325</f>
        <v>272028.55</v>
      </c>
    </row>
    <row r="715" spans="1:10" x14ac:dyDescent="0.2">
      <c r="A715" s="356"/>
      <c r="B715" s="23"/>
      <c r="C715" s="27"/>
      <c r="D715" s="20"/>
      <c r="E715" s="975"/>
      <c r="F715" s="975"/>
      <c r="G715" s="975"/>
      <c r="H715" s="960"/>
      <c r="I715" s="961"/>
      <c r="J715" s="983"/>
    </row>
    <row r="716" spans="1:10" x14ac:dyDescent="0.2">
      <c r="A716" s="356"/>
      <c r="B716" s="23" t="s">
        <v>913</v>
      </c>
      <c r="C716" s="27"/>
      <c r="D716" s="20"/>
      <c r="E716" s="975"/>
      <c r="F716" s="975"/>
      <c r="G716" s="975"/>
      <c r="H716" s="960"/>
      <c r="I716" s="961"/>
      <c r="J716" s="983">
        <f>J361</f>
        <v>191890.85</v>
      </c>
    </row>
    <row r="717" spans="1:10" x14ac:dyDescent="0.2">
      <c r="A717" s="356"/>
      <c r="B717" s="23"/>
      <c r="C717" s="27"/>
      <c r="D717" s="20"/>
      <c r="E717" s="975"/>
      <c r="F717" s="975"/>
      <c r="G717" s="975"/>
      <c r="H717" s="960"/>
      <c r="I717" s="961"/>
      <c r="J717" s="983"/>
    </row>
    <row r="718" spans="1:10" x14ac:dyDescent="0.2">
      <c r="A718" s="356"/>
      <c r="B718" s="23" t="s">
        <v>914</v>
      </c>
      <c r="C718" s="27"/>
      <c r="D718" s="20"/>
      <c r="E718" s="975"/>
      <c r="F718" s="975"/>
      <c r="G718" s="975"/>
      <c r="H718" s="960"/>
      <c r="I718" s="961"/>
      <c r="J718" s="983">
        <f>J402</f>
        <v>401129.04</v>
      </c>
    </row>
    <row r="719" spans="1:10" x14ac:dyDescent="0.2">
      <c r="A719" s="356"/>
      <c r="B719" s="23"/>
      <c r="C719" s="27"/>
      <c r="D719" s="20"/>
      <c r="E719" s="975"/>
      <c r="F719" s="975"/>
      <c r="G719" s="975"/>
      <c r="H719" s="960"/>
      <c r="I719" s="961"/>
      <c r="J719" s="983"/>
    </row>
    <row r="720" spans="1:10" x14ac:dyDescent="0.2">
      <c r="A720" s="78"/>
      <c r="B720" s="23" t="s">
        <v>915</v>
      </c>
      <c r="C720" s="28"/>
      <c r="D720" s="20"/>
      <c r="E720" s="975"/>
      <c r="F720" s="975"/>
      <c r="G720" s="975"/>
      <c r="H720" s="960"/>
      <c r="I720" s="961"/>
      <c r="J720" s="983">
        <f>J438</f>
        <v>34083.620000000003</v>
      </c>
    </row>
    <row r="721" spans="1:10" x14ac:dyDescent="0.2">
      <c r="A721" s="78"/>
      <c r="B721" s="23"/>
      <c r="C721" s="28"/>
      <c r="D721" s="20"/>
      <c r="E721" s="975"/>
      <c r="F721" s="975"/>
      <c r="G721" s="975"/>
      <c r="H721" s="960"/>
      <c r="I721" s="961"/>
      <c r="J721" s="983"/>
    </row>
    <row r="722" spans="1:10" x14ac:dyDescent="0.2">
      <c r="A722" s="78"/>
      <c r="B722" s="23" t="s">
        <v>916</v>
      </c>
      <c r="C722" s="28"/>
      <c r="D722" s="20"/>
      <c r="E722" s="975"/>
      <c r="F722" s="975"/>
      <c r="G722" s="975"/>
      <c r="H722" s="960"/>
      <c r="I722" s="961"/>
      <c r="J722" s="983">
        <f>J478</f>
        <v>2453.83</v>
      </c>
    </row>
    <row r="723" spans="1:10" x14ac:dyDescent="0.2">
      <c r="A723" s="78"/>
      <c r="B723" s="23"/>
      <c r="C723" s="28"/>
      <c r="D723" s="20"/>
      <c r="E723" s="975"/>
      <c r="F723" s="975"/>
      <c r="G723" s="975"/>
      <c r="H723" s="960"/>
      <c r="I723" s="961"/>
      <c r="J723" s="983"/>
    </row>
    <row r="724" spans="1:10" x14ac:dyDescent="0.2">
      <c r="A724" s="78"/>
      <c r="B724" s="23" t="s">
        <v>917</v>
      </c>
      <c r="C724" s="28"/>
      <c r="D724" s="20"/>
      <c r="E724" s="975"/>
      <c r="F724" s="975"/>
      <c r="G724" s="975"/>
      <c r="H724" s="960"/>
      <c r="I724" s="961"/>
      <c r="J724" s="983">
        <f>J512</f>
        <v>70390.350000000006</v>
      </c>
    </row>
    <row r="725" spans="1:10" x14ac:dyDescent="0.2">
      <c r="A725" s="78"/>
      <c r="B725" s="23"/>
      <c r="C725" s="28"/>
      <c r="D725" s="20"/>
      <c r="E725" s="975"/>
      <c r="F725" s="975"/>
      <c r="G725" s="975"/>
      <c r="H725" s="960"/>
      <c r="I725" s="961"/>
      <c r="J725" s="983"/>
    </row>
    <row r="726" spans="1:10" x14ac:dyDescent="0.2">
      <c r="A726" s="78"/>
      <c r="B726" s="23" t="s">
        <v>918</v>
      </c>
      <c r="C726" s="28"/>
      <c r="D726" s="20"/>
      <c r="E726" s="975"/>
      <c r="F726" s="975"/>
      <c r="G726" s="975"/>
      <c r="H726" s="960"/>
      <c r="I726" s="961"/>
      <c r="J726" s="983">
        <f>J547</f>
        <v>589857.06999999995</v>
      </c>
    </row>
    <row r="727" spans="1:10" x14ac:dyDescent="0.2">
      <c r="A727" s="78"/>
      <c r="B727" s="23"/>
      <c r="C727" s="28"/>
      <c r="D727" s="20"/>
      <c r="E727" s="975"/>
      <c r="F727" s="975"/>
      <c r="G727" s="975"/>
      <c r="H727" s="960"/>
      <c r="I727" s="961"/>
      <c r="J727" s="983"/>
    </row>
    <row r="728" spans="1:10" x14ac:dyDescent="0.2">
      <c r="A728" s="78"/>
      <c r="B728" s="23" t="s">
        <v>919</v>
      </c>
      <c r="C728" s="28"/>
      <c r="D728" s="20"/>
      <c r="E728" s="975"/>
      <c r="F728" s="975"/>
      <c r="G728" s="975"/>
      <c r="H728" s="960"/>
      <c r="I728" s="961"/>
      <c r="J728" s="983">
        <f>J585</f>
        <v>436520.49</v>
      </c>
    </row>
    <row r="729" spans="1:10" x14ac:dyDescent="0.2">
      <c r="A729" s="78"/>
      <c r="B729" s="23"/>
      <c r="C729" s="28"/>
      <c r="D729" s="20"/>
      <c r="E729" s="975"/>
      <c r="F729" s="975"/>
      <c r="G729" s="975"/>
      <c r="H729" s="960"/>
      <c r="I729" s="961"/>
      <c r="J729" s="988"/>
    </row>
    <row r="730" spans="1:10" x14ac:dyDescent="0.2">
      <c r="A730" s="78"/>
      <c r="B730" s="23"/>
      <c r="C730" s="28"/>
      <c r="D730" s="20"/>
      <c r="E730" s="975"/>
      <c r="F730" s="975"/>
      <c r="G730" s="975"/>
      <c r="H730" s="960"/>
      <c r="I730" s="961"/>
      <c r="J730" s="988"/>
    </row>
    <row r="731" spans="1:10" x14ac:dyDescent="0.2">
      <c r="A731" s="78"/>
      <c r="B731" s="23"/>
      <c r="C731" s="28"/>
      <c r="D731" s="20"/>
      <c r="E731" s="975"/>
      <c r="F731" s="975"/>
      <c r="G731" s="975"/>
      <c r="H731" s="960"/>
      <c r="I731" s="961"/>
      <c r="J731" s="988"/>
    </row>
    <row r="732" spans="1:10" x14ac:dyDescent="0.2">
      <c r="A732" s="78"/>
      <c r="B732" s="23"/>
      <c r="C732" s="28"/>
      <c r="D732" s="20"/>
      <c r="E732" s="975"/>
      <c r="F732" s="975"/>
      <c r="G732" s="975"/>
      <c r="H732" s="960"/>
      <c r="I732" s="961"/>
      <c r="J732" s="988"/>
    </row>
    <row r="733" spans="1:10" x14ac:dyDescent="0.2">
      <c r="A733" s="78"/>
      <c r="B733" s="23"/>
      <c r="C733" s="28"/>
      <c r="D733" s="20"/>
      <c r="E733" s="975"/>
      <c r="F733" s="975"/>
      <c r="G733" s="975"/>
      <c r="H733" s="960"/>
      <c r="I733" s="961"/>
      <c r="J733" s="988"/>
    </row>
    <row r="734" spans="1:10" s="775" customFormat="1" ht="15.75" thickBot="1" x14ac:dyDescent="0.25">
      <c r="A734" s="772"/>
      <c r="B734" s="773" t="s">
        <v>31</v>
      </c>
      <c r="C734" s="774"/>
      <c r="D734" s="774"/>
      <c r="E734" s="1026"/>
      <c r="F734" s="1026"/>
      <c r="G734" s="1026"/>
      <c r="H734" s="1027"/>
      <c r="I734" s="1028"/>
      <c r="J734" s="1000">
        <f>SUM(J695:J731)</f>
        <v>4298313.18</v>
      </c>
    </row>
    <row r="735" spans="1:10" ht="15" thickTop="1" x14ac:dyDescent="0.2">
      <c r="A735" s="78"/>
      <c r="B735" s="23"/>
      <c r="C735" s="28"/>
      <c r="D735" s="20"/>
      <c r="E735" s="975"/>
      <c r="F735" s="975"/>
      <c r="G735" s="975"/>
      <c r="H735" s="960"/>
      <c r="I735" s="961"/>
      <c r="J735" s="983"/>
    </row>
    <row r="736" spans="1:10" ht="15.75" x14ac:dyDescent="0.25">
      <c r="A736" s="776"/>
      <c r="B736" s="26" t="s">
        <v>503</v>
      </c>
      <c r="C736" s="777"/>
      <c r="D736" s="20"/>
      <c r="E736" s="975"/>
      <c r="F736" s="975"/>
      <c r="G736" s="975"/>
      <c r="H736" s="960"/>
      <c r="I736" s="961"/>
      <c r="J736" s="983"/>
    </row>
    <row r="737" spans="1:10" ht="15.75" x14ac:dyDescent="0.25">
      <c r="A737" s="776"/>
      <c r="B737" s="23"/>
      <c r="C737" s="777"/>
      <c r="D737" s="20"/>
      <c r="E737" s="975"/>
      <c r="F737" s="975"/>
      <c r="G737" s="975"/>
      <c r="H737" s="960"/>
      <c r="I737" s="961"/>
      <c r="J737" s="983"/>
    </row>
    <row r="738" spans="1:10" ht="15.75" x14ac:dyDescent="0.25">
      <c r="A738" s="776"/>
      <c r="B738" s="23" t="s">
        <v>1277</v>
      </c>
      <c r="C738" s="777"/>
      <c r="D738" s="20"/>
      <c r="E738" s="975"/>
      <c r="F738" s="975"/>
      <c r="G738" s="975"/>
      <c r="H738" s="960"/>
      <c r="I738" s="961"/>
      <c r="J738" s="983">
        <f>J734</f>
        <v>4298313.18</v>
      </c>
    </row>
    <row r="739" spans="1:10" ht="15.75" x14ac:dyDescent="0.25">
      <c r="A739" s="776"/>
      <c r="B739" s="23"/>
      <c r="C739" s="777"/>
      <c r="D739" s="20"/>
      <c r="E739" s="975"/>
      <c r="F739" s="975"/>
      <c r="G739" s="975"/>
      <c r="H739" s="960"/>
      <c r="I739" s="961"/>
      <c r="J739" s="983"/>
    </row>
    <row r="740" spans="1:10" x14ac:dyDescent="0.2">
      <c r="A740" s="78"/>
      <c r="B740" s="23" t="s">
        <v>920</v>
      </c>
      <c r="C740" s="28"/>
      <c r="D740" s="20"/>
      <c r="E740" s="975"/>
      <c r="F740" s="975"/>
      <c r="G740" s="975"/>
      <c r="H740" s="960"/>
      <c r="I740" s="961"/>
      <c r="J740" s="983">
        <f>J622</f>
        <v>98939.54</v>
      </c>
    </row>
    <row r="741" spans="1:10" ht="15.75" x14ac:dyDescent="0.25">
      <c r="A741" s="776"/>
      <c r="B741" s="23"/>
      <c r="C741" s="777"/>
      <c r="D741" s="20"/>
      <c r="E741" s="975"/>
      <c r="F741" s="975"/>
      <c r="G741" s="975"/>
      <c r="H741" s="960"/>
      <c r="I741" s="961"/>
      <c r="J741" s="983"/>
    </row>
    <row r="742" spans="1:10" x14ac:dyDescent="0.2">
      <c r="A742" s="78"/>
      <c r="B742" s="23" t="s">
        <v>921</v>
      </c>
      <c r="C742" s="28"/>
      <c r="D742" s="20"/>
      <c r="E742" s="975"/>
      <c r="F742" s="975"/>
      <c r="G742" s="975"/>
      <c r="H742" s="960"/>
      <c r="I742" s="961"/>
      <c r="J742" s="983">
        <f>J660</f>
        <v>15827.4</v>
      </c>
    </row>
    <row r="743" spans="1:10" x14ac:dyDescent="0.2">
      <c r="A743" s="78"/>
      <c r="B743" s="23"/>
      <c r="C743" s="28"/>
      <c r="D743" s="20"/>
      <c r="E743" s="975"/>
      <c r="F743" s="975"/>
      <c r="G743" s="975"/>
      <c r="H743" s="960"/>
      <c r="I743" s="961"/>
      <c r="J743" s="983"/>
    </row>
    <row r="744" spans="1:10" x14ac:dyDescent="0.2">
      <c r="A744" s="78"/>
      <c r="B744" s="23" t="s">
        <v>922</v>
      </c>
      <c r="C744" s="28"/>
      <c r="D744" s="20"/>
      <c r="E744" s="975"/>
      <c r="F744" s="975"/>
      <c r="G744" s="975"/>
      <c r="H744" s="960"/>
      <c r="I744" s="961"/>
      <c r="J744" s="983"/>
    </row>
    <row r="745" spans="1:10" x14ac:dyDescent="0.2">
      <c r="A745" s="78"/>
      <c r="B745" s="23"/>
      <c r="C745" s="28"/>
      <c r="D745" s="20"/>
      <c r="E745" s="975"/>
      <c r="F745" s="975"/>
      <c r="G745" s="975"/>
      <c r="H745" s="960"/>
      <c r="I745" s="961"/>
      <c r="J745" s="983"/>
    </row>
    <row r="746" spans="1:10" x14ac:dyDescent="0.2">
      <c r="A746" s="78"/>
      <c r="B746" s="23"/>
      <c r="C746" s="28"/>
      <c r="D746" s="20"/>
      <c r="E746" s="975"/>
      <c r="F746" s="975"/>
      <c r="G746" s="975"/>
      <c r="H746" s="960"/>
      <c r="I746" s="961"/>
      <c r="J746" s="983"/>
    </row>
    <row r="747" spans="1:10" x14ac:dyDescent="0.2">
      <c r="A747" s="78"/>
      <c r="B747" s="23"/>
      <c r="C747" s="28"/>
      <c r="D747" s="20"/>
      <c r="E747" s="975"/>
      <c r="F747" s="975"/>
      <c r="G747" s="975"/>
      <c r="H747" s="960"/>
      <c r="I747" s="961"/>
      <c r="J747" s="983"/>
    </row>
    <row r="748" spans="1:10" x14ac:dyDescent="0.2">
      <c r="A748" s="78"/>
      <c r="B748" s="23"/>
      <c r="C748" s="28"/>
      <c r="D748" s="20"/>
      <c r="E748" s="975"/>
      <c r="F748" s="975"/>
      <c r="G748" s="975"/>
      <c r="H748" s="960"/>
      <c r="I748" s="961"/>
      <c r="J748" s="983"/>
    </row>
    <row r="749" spans="1:10" x14ac:dyDescent="0.2">
      <c r="A749" s="78"/>
      <c r="B749" s="23"/>
      <c r="C749" s="28"/>
      <c r="D749" s="20"/>
      <c r="E749" s="975"/>
      <c r="F749" s="975"/>
      <c r="G749" s="975"/>
      <c r="H749" s="960"/>
      <c r="I749" s="961"/>
      <c r="J749" s="983"/>
    </row>
    <row r="750" spans="1:10" x14ac:dyDescent="0.2">
      <c r="A750" s="78"/>
      <c r="B750" s="23"/>
      <c r="C750" s="28"/>
      <c r="D750" s="20"/>
      <c r="E750" s="975"/>
      <c r="F750" s="975"/>
      <c r="G750" s="975"/>
      <c r="H750" s="960"/>
      <c r="I750" s="961"/>
      <c r="J750" s="983"/>
    </row>
    <row r="751" spans="1:10" x14ac:dyDescent="0.2">
      <c r="A751" s="78"/>
      <c r="B751" s="23"/>
      <c r="C751" s="28"/>
      <c r="D751" s="20"/>
      <c r="E751" s="975"/>
      <c r="F751" s="975"/>
      <c r="G751" s="975"/>
      <c r="H751" s="960"/>
      <c r="I751" s="961"/>
      <c r="J751" s="983"/>
    </row>
    <row r="752" spans="1:10" x14ac:dyDescent="0.2">
      <c r="A752" s="78"/>
      <c r="B752" s="23"/>
      <c r="C752" s="28"/>
      <c r="D752" s="20"/>
      <c r="E752" s="975"/>
      <c r="F752" s="975"/>
      <c r="G752" s="975"/>
      <c r="H752" s="960"/>
      <c r="I752" s="961"/>
      <c r="J752" s="983"/>
    </row>
    <row r="753" spans="1:10" x14ac:dyDescent="0.2">
      <c r="A753" s="78"/>
      <c r="B753" s="23"/>
      <c r="C753" s="28"/>
      <c r="D753" s="20"/>
      <c r="E753" s="975"/>
      <c r="F753" s="975"/>
      <c r="G753" s="975"/>
      <c r="H753" s="960"/>
      <c r="I753" s="961"/>
      <c r="J753" s="983"/>
    </row>
    <row r="754" spans="1:10" x14ac:dyDescent="0.2">
      <c r="A754" s="78"/>
      <c r="B754" s="23"/>
      <c r="C754" s="28"/>
      <c r="D754" s="20"/>
      <c r="E754" s="975"/>
      <c r="F754" s="975"/>
      <c r="G754" s="975"/>
      <c r="H754" s="960"/>
      <c r="I754" s="961"/>
      <c r="J754" s="983"/>
    </row>
    <row r="755" spans="1:10" x14ac:dyDescent="0.2">
      <c r="A755" s="78"/>
      <c r="B755" s="23"/>
      <c r="C755" s="28"/>
      <c r="D755" s="20"/>
      <c r="E755" s="975"/>
      <c r="F755" s="975"/>
      <c r="G755" s="975"/>
      <c r="H755" s="960"/>
      <c r="I755" s="961"/>
      <c r="J755" s="983"/>
    </row>
    <row r="756" spans="1:10" x14ac:dyDescent="0.2">
      <c r="A756" s="78"/>
      <c r="B756" s="23"/>
      <c r="C756" s="28"/>
      <c r="D756" s="20"/>
      <c r="E756" s="975"/>
      <c r="F756" s="975"/>
      <c r="G756" s="975"/>
      <c r="H756" s="960"/>
      <c r="I756" s="961"/>
      <c r="J756" s="983"/>
    </row>
    <row r="757" spans="1:10" x14ac:dyDescent="0.2">
      <c r="A757" s="78"/>
      <c r="B757" s="23"/>
      <c r="C757" s="28"/>
      <c r="D757" s="20"/>
      <c r="E757" s="975"/>
      <c r="F757" s="975"/>
      <c r="G757" s="975"/>
      <c r="H757" s="960"/>
      <c r="I757" s="961"/>
      <c r="J757" s="983"/>
    </row>
    <row r="758" spans="1:10" x14ac:dyDescent="0.2">
      <c r="A758" s="78"/>
      <c r="B758" s="23"/>
      <c r="C758" s="28"/>
      <c r="D758" s="20"/>
      <c r="E758" s="975"/>
      <c r="F758" s="975"/>
      <c r="G758" s="975"/>
      <c r="H758" s="960"/>
      <c r="I758" s="961"/>
      <c r="J758" s="983"/>
    </row>
    <row r="759" spans="1:10" x14ac:dyDescent="0.2">
      <c r="A759" s="78"/>
      <c r="B759" s="23"/>
      <c r="C759" s="28"/>
      <c r="D759" s="20"/>
      <c r="E759" s="975"/>
      <c r="F759" s="975"/>
      <c r="G759" s="975"/>
      <c r="H759" s="960"/>
      <c r="I759" s="961"/>
      <c r="J759" s="983"/>
    </row>
    <row r="760" spans="1:10" x14ac:dyDescent="0.2">
      <c r="A760" s="78"/>
      <c r="B760" s="23"/>
      <c r="C760" s="28"/>
      <c r="D760" s="20"/>
      <c r="E760" s="975"/>
      <c r="F760" s="975"/>
      <c r="G760" s="975"/>
      <c r="H760" s="960"/>
      <c r="I760" s="961"/>
      <c r="J760" s="983"/>
    </row>
    <row r="761" spans="1:10" x14ac:dyDescent="0.2">
      <c r="A761" s="78"/>
      <c r="B761" s="23"/>
      <c r="C761" s="28"/>
      <c r="D761" s="20"/>
      <c r="E761" s="975"/>
      <c r="F761" s="975"/>
      <c r="G761" s="975"/>
      <c r="H761" s="960"/>
      <c r="I761" s="961"/>
      <c r="J761" s="983"/>
    </row>
    <row r="762" spans="1:10" x14ac:dyDescent="0.2">
      <c r="A762" s="78"/>
      <c r="B762" s="23"/>
      <c r="C762" s="28"/>
      <c r="D762" s="20"/>
      <c r="E762" s="975"/>
      <c r="F762" s="975"/>
      <c r="G762" s="975"/>
      <c r="H762" s="960"/>
      <c r="I762" s="961"/>
      <c r="J762" s="983"/>
    </row>
    <row r="763" spans="1:10" x14ac:dyDescent="0.2">
      <c r="A763" s="78"/>
      <c r="B763" s="23"/>
      <c r="C763" s="28"/>
      <c r="D763" s="20"/>
      <c r="E763" s="975"/>
      <c r="F763" s="975"/>
      <c r="G763" s="975"/>
      <c r="H763" s="960"/>
      <c r="I763" s="961"/>
      <c r="J763" s="983"/>
    </row>
    <row r="764" spans="1:10" x14ac:dyDescent="0.2">
      <c r="A764" s="78"/>
      <c r="B764" s="23"/>
      <c r="C764" s="28"/>
      <c r="D764" s="20"/>
      <c r="E764" s="975"/>
      <c r="F764" s="975"/>
      <c r="G764" s="975"/>
      <c r="H764" s="960"/>
      <c r="I764" s="961"/>
      <c r="J764" s="983"/>
    </row>
    <row r="765" spans="1:10" x14ac:dyDescent="0.2">
      <c r="A765" s="78"/>
      <c r="B765" s="23"/>
      <c r="C765" s="28"/>
      <c r="D765" s="20"/>
      <c r="E765" s="975"/>
      <c r="F765" s="975"/>
      <c r="G765" s="975"/>
      <c r="H765" s="960"/>
      <c r="I765" s="961"/>
      <c r="J765" s="983"/>
    </row>
    <row r="766" spans="1:10" x14ac:dyDescent="0.2">
      <c r="A766" s="78"/>
      <c r="B766" s="23"/>
      <c r="C766" s="28"/>
      <c r="D766" s="20"/>
      <c r="E766" s="975"/>
      <c r="F766" s="975"/>
      <c r="G766" s="975"/>
      <c r="H766" s="960"/>
      <c r="I766" s="961"/>
      <c r="J766" s="983"/>
    </row>
    <row r="767" spans="1:10" x14ac:dyDescent="0.2">
      <c r="A767" s="78"/>
      <c r="B767" s="23"/>
      <c r="C767" s="28"/>
      <c r="D767" s="20"/>
      <c r="E767" s="975"/>
      <c r="F767" s="975"/>
      <c r="G767" s="975"/>
      <c r="H767" s="960"/>
      <c r="I767" s="961"/>
      <c r="J767" s="983"/>
    </row>
    <row r="768" spans="1:10" ht="15.75" x14ac:dyDescent="0.25">
      <c r="A768" s="778"/>
      <c r="B768" s="779"/>
      <c r="C768" s="780"/>
      <c r="D768" s="20"/>
      <c r="E768" s="975"/>
      <c r="F768" s="975"/>
      <c r="G768" s="975"/>
      <c r="H768" s="960"/>
      <c r="I768" s="961"/>
      <c r="J768" s="983"/>
    </row>
    <row r="769" spans="1:10" ht="15.75" x14ac:dyDescent="0.25">
      <c r="A769" s="778"/>
      <c r="B769" s="779"/>
      <c r="C769" s="780"/>
      <c r="D769" s="20"/>
      <c r="E769" s="975"/>
      <c r="F769" s="975"/>
      <c r="G769" s="975"/>
      <c r="H769" s="960"/>
      <c r="I769" s="961"/>
      <c r="J769" s="983"/>
    </row>
    <row r="770" spans="1:10" ht="15.75" x14ac:dyDescent="0.25">
      <c r="A770" s="778"/>
      <c r="B770" s="779"/>
      <c r="C770" s="780"/>
      <c r="D770" s="20"/>
      <c r="E770" s="975"/>
      <c r="F770" s="975"/>
      <c r="G770" s="975"/>
      <c r="H770" s="960"/>
      <c r="I770" s="961"/>
      <c r="J770" s="983"/>
    </row>
    <row r="771" spans="1:10" ht="15.75" x14ac:dyDescent="0.25">
      <c r="A771" s="778"/>
      <c r="B771" s="779"/>
      <c r="C771" s="780"/>
      <c r="D771" s="20"/>
      <c r="E771" s="975"/>
      <c r="F771" s="975"/>
      <c r="G771" s="975"/>
      <c r="H771" s="960"/>
      <c r="I771" s="961"/>
      <c r="J771" s="983"/>
    </row>
    <row r="772" spans="1:10" s="775" customFormat="1" ht="30.75" thickBot="1" x14ac:dyDescent="0.25">
      <c r="A772" s="781"/>
      <c r="B772" s="782" t="str">
        <f>A3&amp;" 
TOTAL CARRIED TO SUMMARY (US$)"</f>
        <v>DIVISION 26 - ELECTRICAL 
TOTAL CARRIED TO SUMMARY (US$)</v>
      </c>
      <c r="C772" s="783"/>
      <c r="D772" s="774"/>
      <c r="E772" s="1026"/>
      <c r="F772" s="1026"/>
      <c r="G772" s="1026"/>
      <c r="H772" s="1027"/>
      <c r="I772" s="1028"/>
      <c r="J772" s="1000">
        <f>SUM(J735:J768)</f>
        <v>4413080.12</v>
      </c>
    </row>
    <row r="773" spans="1:10" ht="15" thickTop="1" x14ac:dyDescent="0.2"/>
  </sheetData>
  <autoFilter ref="A5:J772" xr:uid="{3A6813C7-DD03-4AC4-9162-4B11BFF1DB9B}">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20" manualBreakCount="20">
    <brk id="44" max="9" man="1"/>
    <brk id="80" max="9" man="1"/>
    <brk id="113" max="9" man="1"/>
    <brk id="151" max="9" man="1"/>
    <brk id="182" max="9" man="1"/>
    <brk id="216" max="9" man="1"/>
    <brk id="249" max="9" man="1"/>
    <brk id="287" max="9" man="1"/>
    <brk id="325" max="9" man="1"/>
    <brk id="361" max="9" man="1"/>
    <brk id="402" max="9" man="1"/>
    <brk id="438" max="9" man="1"/>
    <brk id="478" max="9" man="1"/>
    <brk id="512" max="9" man="1"/>
    <brk id="547" max="9" man="1"/>
    <brk id="585" max="9" man="1"/>
    <brk id="622" max="9" man="1"/>
    <brk id="660" max="9" man="1"/>
    <brk id="694" max="9" man="1"/>
    <brk id="734" max="9"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E1C1-6A2B-4249-9078-74070C51F03B}">
  <dimension ref="A1:J447"/>
  <sheetViews>
    <sheetView showGridLines="0" showZeros="0" view="pageBreakPreview" topLeftCell="A434" zoomScale="80" zoomScaleNormal="100" zoomScaleSheetLayoutView="80" workbookViewId="0">
      <selection activeCell="H39" sqref="H39"/>
    </sheetView>
  </sheetViews>
  <sheetFormatPr defaultRowHeight="12.75" x14ac:dyDescent="0.2"/>
  <cols>
    <col min="1" max="1" width="8.5" customWidth="1"/>
    <col min="2" max="2" width="63.83203125" customWidth="1"/>
    <col min="3" max="3" width="16" customWidth="1"/>
    <col min="4" max="4" width="7.83203125" customWidth="1"/>
    <col min="5" max="7" width="14.83203125" style="992" customWidth="1"/>
    <col min="8" max="8" width="19.1640625" style="992" customWidth="1"/>
    <col min="9" max="9" width="20.1640625" style="992" customWidth="1"/>
    <col min="10" max="10" width="18.33203125" style="992" customWidth="1"/>
  </cols>
  <sheetData>
    <row r="1" spans="1:10" ht="15" customHeight="1" x14ac:dyDescent="0.2">
      <c r="A1" s="1095" t="s">
        <v>0</v>
      </c>
      <c r="B1" s="1095"/>
      <c r="C1" s="1095"/>
      <c r="D1" s="1095"/>
      <c r="E1" s="1095"/>
      <c r="F1" s="1095"/>
      <c r="G1" s="1095"/>
      <c r="H1" s="1095"/>
      <c r="I1" s="1095"/>
      <c r="J1" s="1095"/>
    </row>
    <row r="2" spans="1:10" ht="15" customHeight="1" x14ac:dyDescent="0.2">
      <c r="A2" s="898"/>
      <c r="B2" s="898"/>
      <c r="C2" s="898"/>
      <c r="D2" s="898"/>
      <c r="E2" s="949"/>
      <c r="F2" s="949"/>
      <c r="G2" s="949"/>
      <c r="H2" s="949"/>
      <c r="I2" s="949"/>
      <c r="J2" s="949"/>
    </row>
    <row r="3" spans="1:10" ht="15" customHeight="1" x14ac:dyDescent="0.2">
      <c r="A3" s="1095" t="s">
        <v>923</v>
      </c>
      <c r="B3" s="1095"/>
      <c r="C3" s="1095"/>
      <c r="D3" s="1095"/>
      <c r="E3" s="1095"/>
      <c r="F3" s="1095"/>
      <c r="G3" s="1095"/>
      <c r="H3" s="1095"/>
      <c r="I3" s="1095"/>
      <c r="J3" s="1095"/>
    </row>
    <row r="4" spans="1:10" ht="15" customHeight="1" thickBot="1" x14ac:dyDescent="0.25">
      <c r="A4" s="898"/>
      <c r="B4" s="898"/>
      <c r="C4" s="898"/>
      <c r="D4" s="898"/>
      <c r="E4" s="949"/>
      <c r="F4" s="949"/>
      <c r="G4" s="949"/>
      <c r="H4" s="949"/>
      <c r="I4" s="949"/>
      <c r="J4" s="949"/>
    </row>
    <row r="5" spans="1:10" s="128" customFormat="1" ht="16.5" thickTop="1" thickBot="1" x14ac:dyDescent="0.25">
      <c r="A5" s="1096" t="s">
        <v>2</v>
      </c>
      <c r="B5" s="1097" t="s">
        <v>1226</v>
      </c>
      <c r="C5" s="1098" t="s">
        <v>3</v>
      </c>
      <c r="D5" s="1098" t="s">
        <v>1225</v>
      </c>
      <c r="E5" s="1100" t="s">
        <v>4</v>
      </c>
      <c r="F5" s="1101"/>
      <c r="G5" s="1101"/>
      <c r="H5" s="1101"/>
      <c r="I5" s="1102"/>
      <c r="J5" s="1103" t="s">
        <v>5</v>
      </c>
    </row>
    <row r="6" spans="1:10" s="128" customFormat="1" ht="16.5" thickTop="1" thickBot="1" x14ac:dyDescent="0.25">
      <c r="A6" s="1096"/>
      <c r="B6" s="1097"/>
      <c r="C6" s="1098"/>
      <c r="D6" s="1098"/>
      <c r="E6" s="950" t="s">
        <v>6</v>
      </c>
      <c r="F6" s="951" t="s">
        <v>7</v>
      </c>
      <c r="G6" s="951" t="s">
        <v>8</v>
      </c>
      <c r="H6" s="951" t="s">
        <v>9</v>
      </c>
      <c r="I6" s="952" t="s">
        <v>10</v>
      </c>
      <c r="J6" s="1104"/>
    </row>
    <row r="7" spans="1:10" s="130" customFormat="1" ht="15.75" thickTop="1" thickBot="1" x14ac:dyDescent="0.25">
      <c r="A7" s="1105"/>
      <c r="B7" s="1106"/>
      <c r="C7" s="129" t="s">
        <v>11</v>
      </c>
      <c r="D7" s="1099"/>
      <c r="E7" s="953" t="s">
        <v>12</v>
      </c>
      <c r="F7" s="953" t="s">
        <v>13</v>
      </c>
      <c r="G7" s="953" t="s">
        <v>14</v>
      </c>
      <c r="H7" s="954" t="s">
        <v>15</v>
      </c>
      <c r="I7" s="955" t="s">
        <v>16</v>
      </c>
      <c r="J7" s="955" t="s">
        <v>17</v>
      </c>
    </row>
    <row r="8" spans="1:10" s="130" customFormat="1" ht="15.75" thickTop="1" x14ac:dyDescent="0.2">
      <c r="A8" s="786"/>
      <c r="B8" s="787"/>
      <c r="C8" s="788"/>
      <c r="D8" s="789"/>
      <c r="E8" s="993"/>
      <c r="F8" s="993"/>
      <c r="G8" s="993"/>
      <c r="H8" s="994"/>
      <c r="I8" s="995"/>
      <c r="J8" s="996"/>
    </row>
    <row r="9" spans="1:10" ht="30" x14ac:dyDescent="0.2">
      <c r="A9" s="800"/>
      <c r="B9" s="798" t="s">
        <v>924</v>
      </c>
      <c r="C9" s="795"/>
      <c r="D9" s="18"/>
      <c r="E9" s="956"/>
      <c r="F9" s="956"/>
      <c r="G9" s="956"/>
      <c r="H9" s="997"/>
      <c r="I9" s="958"/>
      <c r="J9" s="973"/>
    </row>
    <row r="10" spans="1:10" ht="15" x14ac:dyDescent="0.2">
      <c r="A10" s="800"/>
      <c r="B10" s="790"/>
      <c r="C10" s="795"/>
      <c r="D10" s="18"/>
      <c r="E10" s="956"/>
      <c r="F10" s="956"/>
      <c r="G10" s="956"/>
      <c r="H10" s="997"/>
      <c r="I10" s="958"/>
      <c r="J10" s="973"/>
    </row>
    <row r="11" spans="1:10" ht="15" x14ac:dyDescent="0.2">
      <c r="A11" s="800"/>
      <c r="B11" s="831" t="s">
        <v>925</v>
      </c>
      <c r="C11" s="795"/>
      <c r="D11" s="796"/>
      <c r="E11" s="956"/>
      <c r="F11" s="956"/>
      <c r="G11" s="956"/>
      <c r="H11" s="997"/>
      <c r="I11" s="958"/>
      <c r="J11" s="973"/>
    </row>
    <row r="12" spans="1:10" ht="15" x14ac:dyDescent="0.2">
      <c r="A12" s="800"/>
      <c r="B12" s="790"/>
      <c r="C12" s="795"/>
      <c r="D12" s="796"/>
      <c r="E12" s="956"/>
      <c r="F12" s="956"/>
      <c r="G12" s="956"/>
      <c r="H12" s="997"/>
      <c r="I12" s="958"/>
      <c r="J12" s="973"/>
    </row>
    <row r="13" spans="1:10" ht="14.25" x14ac:dyDescent="0.2">
      <c r="A13" s="801"/>
      <c r="B13" s="802" t="s">
        <v>926</v>
      </c>
      <c r="C13" s="10"/>
      <c r="D13" s="20"/>
      <c r="E13" s="975"/>
      <c r="F13" s="975"/>
      <c r="G13" s="975"/>
      <c r="H13" s="998"/>
      <c r="I13" s="961"/>
      <c r="J13" s="989"/>
    </row>
    <row r="14" spans="1:10" ht="14.25" x14ac:dyDescent="0.2">
      <c r="A14" s="801"/>
      <c r="B14" s="803"/>
      <c r="C14" s="10"/>
      <c r="D14" s="20"/>
      <c r="E14" s="975"/>
      <c r="F14" s="975"/>
      <c r="G14" s="975"/>
      <c r="H14" s="998"/>
      <c r="I14" s="961"/>
      <c r="J14" s="989"/>
    </row>
    <row r="15" spans="1:10" ht="14.25" x14ac:dyDescent="0.2">
      <c r="A15" s="804" t="s">
        <v>11</v>
      </c>
      <c r="B15" s="803" t="s">
        <v>927</v>
      </c>
      <c r="C15" s="10">
        <v>68</v>
      </c>
      <c r="D15" s="20" t="s">
        <v>25</v>
      </c>
      <c r="E15" s="975">
        <v>60.57</v>
      </c>
      <c r="F15" s="975">
        <v>1.1100000000000001</v>
      </c>
      <c r="G15" s="975">
        <v>11.7</v>
      </c>
      <c r="H15" s="998">
        <v>0</v>
      </c>
      <c r="I15" s="961">
        <f>E15+F15+G15+H15</f>
        <v>73.38</v>
      </c>
      <c r="J15" s="989">
        <f>C15*I15</f>
        <v>4989.84</v>
      </c>
    </row>
    <row r="16" spans="1:10" ht="14.25" x14ac:dyDescent="0.2">
      <c r="A16" s="801"/>
      <c r="B16" s="805"/>
      <c r="C16" s="10"/>
      <c r="D16" s="20"/>
      <c r="E16" s="975"/>
      <c r="F16" s="975"/>
      <c r="G16" s="975"/>
      <c r="H16" s="998"/>
      <c r="I16" s="961"/>
      <c r="J16" s="989"/>
    </row>
    <row r="17" spans="1:10" ht="14.25" x14ac:dyDescent="0.2">
      <c r="A17" s="801"/>
      <c r="B17" s="802" t="s">
        <v>928</v>
      </c>
      <c r="C17" s="10"/>
      <c r="D17" s="20"/>
      <c r="E17" s="975"/>
      <c r="F17" s="975"/>
      <c r="G17" s="975"/>
      <c r="H17" s="998"/>
      <c r="I17" s="961"/>
      <c r="J17" s="989"/>
    </row>
    <row r="18" spans="1:10" ht="14.25" x14ac:dyDescent="0.2">
      <c r="A18" s="801"/>
      <c r="B18" s="803"/>
      <c r="C18" s="10"/>
      <c r="D18" s="20"/>
      <c r="E18" s="975"/>
      <c r="F18" s="975"/>
      <c r="G18" s="975"/>
      <c r="H18" s="998"/>
      <c r="I18" s="961"/>
      <c r="J18" s="989"/>
    </row>
    <row r="19" spans="1:10" ht="14.25" x14ac:dyDescent="0.2">
      <c r="A19" s="804" t="s">
        <v>12</v>
      </c>
      <c r="B19" s="803" t="s">
        <v>927</v>
      </c>
      <c r="C19" s="10">
        <v>67</v>
      </c>
      <c r="D19" s="20" t="s">
        <v>25</v>
      </c>
      <c r="E19" s="975">
        <v>60.57</v>
      </c>
      <c r="F19" s="975">
        <v>1.1100000000000001</v>
      </c>
      <c r="G19" s="975">
        <v>11.7</v>
      </c>
      <c r="H19" s="998">
        <v>0</v>
      </c>
      <c r="I19" s="961">
        <f>E19+F19+G19+H19</f>
        <v>73.38</v>
      </c>
      <c r="J19" s="989">
        <f>C19*I19</f>
        <v>4916.46</v>
      </c>
    </row>
    <row r="20" spans="1:10" ht="14.25" x14ac:dyDescent="0.2">
      <c r="A20" s="804"/>
      <c r="B20" s="803"/>
      <c r="C20" s="10"/>
      <c r="D20" s="20"/>
      <c r="E20" s="975"/>
      <c r="F20" s="975"/>
      <c r="G20" s="975"/>
      <c r="H20" s="998"/>
      <c r="I20" s="961"/>
      <c r="J20" s="989"/>
    </row>
    <row r="21" spans="1:10" ht="14.25" x14ac:dyDescent="0.2">
      <c r="A21" s="804"/>
      <c r="B21" s="803"/>
      <c r="C21" s="10"/>
      <c r="D21" s="20"/>
      <c r="E21" s="975"/>
      <c r="F21" s="975"/>
      <c r="G21" s="975"/>
      <c r="H21" s="998"/>
      <c r="I21" s="961"/>
      <c r="J21" s="989"/>
    </row>
    <row r="22" spans="1:10" ht="14.25" x14ac:dyDescent="0.2">
      <c r="A22" s="804"/>
      <c r="B22" s="803"/>
      <c r="C22" s="10"/>
      <c r="D22" s="20"/>
      <c r="E22" s="975"/>
      <c r="F22" s="975"/>
      <c r="G22" s="975"/>
      <c r="H22" s="998"/>
      <c r="I22" s="961"/>
      <c r="J22" s="989"/>
    </row>
    <row r="23" spans="1:10" ht="14.25" x14ac:dyDescent="0.2">
      <c r="A23" s="804"/>
      <c r="B23" s="803"/>
      <c r="C23" s="10"/>
      <c r="D23" s="20"/>
      <c r="E23" s="975"/>
      <c r="F23" s="975"/>
      <c r="G23" s="975"/>
      <c r="H23" s="998"/>
      <c r="I23" s="961"/>
      <c r="J23" s="989"/>
    </row>
    <row r="24" spans="1:10" ht="14.25" x14ac:dyDescent="0.2">
      <c r="A24" s="804"/>
      <c r="B24" s="803"/>
      <c r="C24" s="10"/>
      <c r="D24" s="20"/>
      <c r="E24" s="975"/>
      <c r="F24" s="975"/>
      <c r="G24" s="975"/>
      <c r="H24" s="998"/>
      <c r="I24" s="961"/>
      <c r="J24" s="989"/>
    </row>
    <row r="25" spans="1:10" ht="14.25" x14ac:dyDescent="0.2">
      <c r="A25" s="804"/>
      <c r="B25" s="803"/>
      <c r="C25" s="10"/>
      <c r="D25" s="20"/>
      <c r="E25" s="975"/>
      <c r="F25" s="975"/>
      <c r="G25" s="975"/>
      <c r="H25" s="998"/>
      <c r="I25" s="961"/>
      <c r="J25" s="989"/>
    </row>
    <row r="26" spans="1:10" ht="14.25" x14ac:dyDescent="0.2">
      <c r="A26" s="804"/>
      <c r="B26" s="803"/>
      <c r="C26" s="10"/>
      <c r="D26" s="20"/>
      <c r="E26" s="975"/>
      <c r="F26" s="975"/>
      <c r="G26" s="975"/>
      <c r="H26" s="998"/>
      <c r="I26" s="961"/>
      <c r="J26" s="989"/>
    </row>
    <row r="27" spans="1:10" ht="14.25" x14ac:dyDescent="0.2">
      <c r="A27" s="804"/>
      <c r="B27" s="803"/>
      <c r="C27" s="10"/>
      <c r="D27" s="20"/>
      <c r="E27" s="975"/>
      <c r="F27" s="975"/>
      <c r="G27" s="975"/>
      <c r="H27" s="998"/>
      <c r="I27" s="961"/>
      <c r="J27" s="989"/>
    </row>
    <row r="28" spans="1:10" ht="14.25" x14ac:dyDescent="0.2">
      <c r="A28" s="804"/>
      <c r="B28" s="803"/>
      <c r="C28" s="10"/>
      <c r="D28" s="20"/>
      <c r="E28" s="975"/>
      <c r="F28" s="975"/>
      <c r="G28" s="975"/>
      <c r="H28" s="998"/>
      <c r="I28" s="961"/>
      <c r="J28" s="989"/>
    </row>
    <row r="29" spans="1:10" ht="14.25" x14ac:dyDescent="0.2">
      <c r="A29" s="804"/>
      <c r="B29" s="803"/>
      <c r="C29" s="10"/>
      <c r="D29" s="20"/>
      <c r="E29" s="975"/>
      <c r="F29" s="975"/>
      <c r="G29" s="975"/>
      <c r="H29" s="998"/>
      <c r="I29" s="961"/>
      <c r="J29" s="989"/>
    </row>
    <row r="30" spans="1:10" ht="14.25" x14ac:dyDescent="0.2">
      <c r="A30" s="804"/>
      <c r="B30" s="803"/>
      <c r="C30" s="10"/>
      <c r="D30" s="20"/>
      <c r="E30" s="975"/>
      <c r="F30" s="975"/>
      <c r="G30" s="975"/>
      <c r="H30" s="998"/>
      <c r="I30" s="961"/>
      <c r="J30" s="989"/>
    </row>
    <row r="31" spans="1:10" ht="14.25" x14ac:dyDescent="0.2">
      <c r="A31" s="804"/>
      <c r="B31" s="803"/>
      <c r="C31" s="10"/>
      <c r="D31" s="20"/>
      <c r="E31" s="975"/>
      <c r="F31" s="975"/>
      <c r="G31" s="975"/>
      <c r="H31" s="998"/>
      <c r="I31" s="961"/>
      <c r="J31" s="989"/>
    </row>
    <row r="32" spans="1:10" ht="14.25" x14ac:dyDescent="0.2">
      <c r="A32" s="804"/>
      <c r="B32" s="803"/>
      <c r="C32" s="10"/>
      <c r="D32" s="20"/>
      <c r="E32" s="975"/>
      <c r="F32" s="975"/>
      <c r="G32" s="975"/>
      <c r="H32" s="998"/>
      <c r="I32" s="961"/>
      <c r="J32" s="989"/>
    </row>
    <row r="33" spans="1:10" ht="10.5" customHeight="1" x14ac:dyDescent="0.2">
      <c r="A33" s="804"/>
      <c r="B33" s="803"/>
      <c r="C33" s="10"/>
      <c r="D33" s="20"/>
      <c r="E33" s="975"/>
      <c r="F33" s="975"/>
      <c r="G33" s="975"/>
      <c r="H33" s="998"/>
      <c r="I33" s="961"/>
      <c r="J33" s="989"/>
    </row>
    <row r="34" spans="1:10" ht="10.5" customHeight="1" x14ac:dyDescent="0.2">
      <c r="A34" s="804"/>
      <c r="B34" s="803"/>
      <c r="C34" s="10"/>
      <c r="D34" s="20"/>
      <c r="E34" s="975"/>
      <c r="F34" s="975"/>
      <c r="G34" s="975"/>
      <c r="H34" s="998"/>
      <c r="I34" s="961"/>
      <c r="J34" s="989"/>
    </row>
    <row r="35" spans="1:10" ht="3" customHeight="1" x14ac:dyDescent="0.2">
      <c r="A35" s="804"/>
      <c r="B35" s="803"/>
      <c r="C35" s="10"/>
      <c r="D35" s="20"/>
      <c r="E35" s="975"/>
      <c r="F35" s="975"/>
      <c r="G35" s="975"/>
      <c r="H35" s="998"/>
      <c r="I35" s="961"/>
      <c r="J35" s="989"/>
    </row>
    <row r="36" spans="1:10" ht="3" customHeight="1" x14ac:dyDescent="0.2">
      <c r="A36" s="804"/>
      <c r="B36" s="803"/>
      <c r="C36" s="10"/>
      <c r="D36" s="20"/>
      <c r="E36" s="975"/>
      <c r="F36" s="975"/>
      <c r="G36" s="975"/>
      <c r="H36" s="998"/>
      <c r="I36" s="961"/>
      <c r="J36" s="989"/>
    </row>
    <row r="37" spans="1:10" ht="3" customHeight="1" x14ac:dyDescent="0.2">
      <c r="A37" s="804"/>
      <c r="B37" s="803"/>
      <c r="C37" s="10"/>
      <c r="D37" s="20"/>
      <c r="E37" s="975"/>
      <c r="F37" s="975"/>
      <c r="G37" s="975"/>
      <c r="H37" s="998"/>
      <c r="I37" s="961"/>
      <c r="J37" s="989"/>
    </row>
    <row r="38" spans="1:10" ht="3" customHeight="1" x14ac:dyDescent="0.2">
      <c r="A38" s="804"/>
      <c r="B38" s="803"/>
      <c r="C38" s="10"/>
      <c r="D38" s="20"/>
      <c r="E38" s="975"/>
      <c r="F38" s="975"/>
      <c r="G38" s="975"/>
      <c r="H38" s="998"/>
      <c r="I38" s="961"/>
      <c r="J38" s="989"/>
    </row>
    <row r="39" spans="1:10" ht="14.25" x14ac:dyDescent="0.2">
      <c r="A39" s="804"/>
      <c r="B39" s="803"/>
      <c r="C39" s="10"/>
      <c r="D39" s="20"/>
      <c r="E39" s="975"/>
      <c r="F39" s="975"/>
      <c r="G39" s="975"/>
      <c r="H39" s="998"/>
      <c r="I39" s="961"/>
      <c r="J39" s="989"/>
    </row>
    <row r="40" spans="1:10" ht="14.25" x14ac:dyDescent="0.2">
      <c r="A40" s="804"/>
      <c r="B40" s="803"/>
      <c r="C40" s="10"/>
      <c r="D40" s="20"/>
      <c r="E40" s="975"/>
      <c r="F40" s="975"/>
      <c r="G40" s="975"/>
      <c r="H40" s="998"/>
      <c r="I40" s="961"/>
      <c r="J40" s="989"/>
    </row>
    <row r="41" spans="1:10" ht="14.25" x14ac:dyDescent="0.2">
      <c r="A41" s="804"/>
      <c r="B41" s="803"/>
      <c r="C41" s="10"/>
      <c r="D41" s="20"/>
      <c r="E41" s="975"/>
      <c r="F41" s="975"/>
      <c r="G41" s="975"/>
      <c r="H41" s="998"/>
      <c r="I41" s="961"/>
      <c r="J41" s="989"/>
    </row>
    <row r="42" spans="1:10" ht="15" x14ac:dyDescent="0.2">
      <c r="A42" s="800"/>
      <c r="B42" s="790"/>
      <c r="C42" s="795"/>
      <c r="D42" s="796"/>
      <c r="E42" s="956"/>
      <c r="F42" s="956"/>
      <c r="G42" s="956"/>
      <c r="H42" s="997"/>
      <c r="I42" s="958"/>
      <c r="J42" s="973"/>
    </row>
    <row r="43" spans="1:10" ht="15" x14ac:dyDescent="0.2">
      <c r="A43" s="800"/>
      <c r="B43" s="790"/>
      <c r="C43" s="795"/>
      <c r="D43" s="796"/>
      <c r="E43" s="956"/>
      <c r="F43" s="956"/>
      <c r="G43" s="956"/>
      <c r="H43" s="997"/>
      <c r="I43" s="958"/>
      <c r="J43" s="973"/>
    </row>
    <row r="44" spans="1:10" ht="12.75" customHeight="1" x14ac:dyDescent="0.2">
      <c r="A44" s="800"/>
      <c r="B44" s="790"/>
      <c r="C44" s="795"/>
      <c r="D44" s="796"/>
      <c r="E44" s="956"/>
      <c r="F44" s="956"/>
      <c r="G44" s="956"/>
      <c r="H44" s="997"/>
      <c r="I44" s="958"/>
      <c r="J44" s="973"/>
    </row>
    <row r="45" spans="1:10" ht="15.75" thickBot="1" x14ac:dyDescent="0.25">
      <c r="A45" s="729"/>
      <c r="B45" s="730" t="s">
        <v>31</v>
      </c>
      <c r="C45" s="806"/>
      <c r="D45" s="731"/>
      <c r="E45" s="999"/>
      <c r="F45" s="999"/>
      <c r="G45" s="999"/>
      <c r="H45" s="999"/>
      <c r="I45" s="1000"/>
      <c r="J45" s="1001">
        <f>SUM(J12:J41)</f>
        <v>9906.2999999999993</v>
      </c>
    </row>
    <row r="46" spans="1:10" ht="15.75" thickTop="1" x14ac:dyDescent="0.2">
      <c r="A46" s="800"/>
      <c r="B46" s="790"/>
      <c r="C46" s="795"/>
      <c r="D46" s="796"/>
      <c r="E46" s="956"/>
      <c r="F46" s="956"/>
      <c r="G46" s="956"/>
      <c r="H46" s="997"/>
      <c r="I46" s="958"/>
      <c r="J46" s="973"/>
    </row>
    <row r="47" spans="1:10" ht="30" x14ac:dyDescent="0.2">
      <c r="A47" s="800"/>
      <c r="B47" s="798" t="s">
        <v>929</v>
      </c>
      <c r="C47" s="795"/>
      <c r="D47" s="18"/>
      <c r="E47" s="956"/>
      <c r="F47" s="956"/>
      <c r="G47" s="956"/>
      <c r="H47" s="997"/>
      <c r="I47" s="958"/>
      <c r="J47" s="973"/>
    </row>
    <row r="48" spans="1:10" ht="15" x14ac:dyDescent="0.2">
      <c r="A48" s="800"/>
      <c r="B48" s="790"/>
      <c r="C48" s="795"/>
      <c r="D48" s="796"/>
      <c r="E48" s="956"/>
      <c r="F48" s="956"/>
      <c r="G48" s="956"/>
      <c r="H48" s="997"/>
      <c r="I48" s="958"/>
      <c r="J48" s="973"/>
    </row>
    <row r="49" spans="1:10" ht="15" x14ac:dyDescent="0.2">
      <c r="A49" s="800"/>
      <c r="B49" s="790" t="s">
        <v>930</v>
      </c>
      <c r="C49" s="795"/>
      <c r="D49" s="796"/>
      <c r="E49" s="956"/>
      <c r="F49" s="956"/>
      <c r="G49" s="956"/>
      <c r="H49" s="997"/>
      <c r="I49" s="958"/>
      <c r="J49" s="973"/>
    </row>
    <row r="50" spans="1:10" ht="15" x14ac:dyDescent="0.2">
      <c r="A50" s="800"/>
      <c r="B50" s="790"/>
      <c r="C50" s="795"/>
      <c r="D50" s="796"/>
      <c r="E50" s="956"/>
      <c r="F50" s="956"/>
      <c r="G50" s="956"/>
      <c r="H50" s="997"/>
      <c r="I50" s="958"/>
      <c r="J50" s="973"/>
    </row>
    <row r="51" spans="1:10" ht="14.25" x14ac:dyDescent="0.2">
      <c r="A51" s="804" t="s">
        <v>11</v>
      </c>
      <c r="B51" s="792" t="s">
        <v>931</v>
      </c>
      <c r="C51" s="795">
        <v>67</v>
      </c>
      <c r="D51" s="796" t="s">
        <v>25</v>
      </c>
      <c r="E51" s="960">
        <v>42.27</v>
      </c>
      <c r="F51" s="975">
        <v>0.94</v>
      </c>
      <c r="G51" s="975">
        <v>10.02</v>
      </c>
      <c r="H51" s="960">
        <v>0</v>
      </c>
      <c r="I51" s="961">
        <f>E51+F51+G51+H51</f>
        <v>53.23</v>
      </c>
      <c r="J51" s="962">
        <f>I51*C51</f>
        <v>3566.41</v>
      </c>
    </row>
    <row r="52" spans="1:10" ht="15" x14ac:dyDescent="0.2">
      <c r="A52" s="800"/>
      <c r="B52" s="792"/>
      <c r="C52" s="795"/>
      <c r="D52" s="796"/>
      <c r="E52" s="956"/>
      <c r="F52" s="956"/>
      <c r="G52" s="956"/>
      <c r="H52" s="997"/>
      <c r="I52" s="958"/>
      <c r="J52" s="973"/>
    </row>
    <row r="53" spans="1:10" ht="14.25" x14ac:dyDescent="0.2">
      <c r="A53" s="804" t="str">
        <f>IF(D53&gt;0,IF(INDEX(A15:A52,MATCH(REPT("z",255),A15:A52))="H","J",IF(INDEX(A15:A52,MATCH(REPT("z",255),A15:A52))="N","P",CHAR(CODE(INDEX(A15:A52,MATCH(REPT("z",255),A15:A52)))+1))),)</f>
        <v>B</v>
      </c>
      <c r="B53" s="792" t="s">
        <v>932</v>
      </c>
      <c r="C53" s="795">
        <v>101</v>
      </c>
      <c r="D53" s="796" t="s">
        <v>25</v>
      </c>
      <c r="E53" s="960">
        <v>80.819999999999993</v>
      </c>
      <c r="F53" s="975">
        <v>1.27</v>
      </c>
      <c r="G53" s="975">
        <v>13.37</v>
      </c>
      <c r="H53" s="960">
        <v>0</v>
      </c>
      <c r="I53" s="961">
        <f>E53+F53+G53+H53</f>
        <v>95.46</v>
      </c>
      <c r="J53" s="962">
        <f>I53*C53</f>
        <v>9641.4599999999991</v>
      </c>
    </row>
    <row r="54" spans="1:10" ht="15" x14ac:dyDescent="0.2">
      <c r="A54" s="800"/>
      <c r="B54" s="792"/>
      <c r="C54" s="795"/>
      <c r="D54" s="796"/>
      <c r="E54" s="956"/>
      <c r="F54" s="956"/>
      <c r="G54" s="956"/>
      <c r="H54" s="997"/>
      <c r="I54" s="958"/>
      <c r="J54" s="973"/>
    </row>
    <row r="55" spans="1:10" ht="14.25" x14ac:dyDescent="0.2">
      <c r="A55" s="804" t="str">
        <f>IF(D55&gt;0,IF(INDEX(A17:A54,MATCH(REPT("z",255),A17:A54))="H","J",IF(INDEX(A17:A54,MATCH(REPT("z",255),A17:A54))="N","P",CHAR(CODE(INDEX(A17:A54,MATCH(REPT("z",255),A17:A54)))+1))),)</f>
        <v>C</v>
      </c>
      <c r="B55" s="792" t="s">
        <v>933</v>
      </c>
      <c r="C55" s="795">
        <v>69</v>
      </c>
      <c r="D55" s="796" t="s">
        <v>25</v>
      </c>
      <c r="E55" s="960">
        <v>121.55</v>
      </c>
      <c r="F55" s="975">
        <v>1.27</v>
      </c>
      <c r="G55" s="975">
        <v>13.37</v>
      </c>
      <c r="H55" s="960">
        <v>0</v>
      </c>
      <c r="I55" s="961">
        <f>E55+F55+G55+H55</f>
        <v>136.19</v>
      </c>
      <c r="J55" s="962">
        <f>I55*C55</f>
        <v>9397.11</v>
      </c>
    </row>
    <row r="56" spans="1:10" ht="15" x14ac:dyDescent="0.2">
      <c r="A56" s="800"/>
      <c r="B56" s="790"/>
      <c r="C56" s="795"/>
      <c r="D56" s="796"/>
      <c r="E56" s="956"/>
      <c r="F56" s="956"/>
      <c r="G56" s="956"/>
      <c r="H56" s="997"/>
      <c r="I56" s="958"/>
      <c r="J56" s="973"/>
    </row>
    <row r="57" spans="1:10" ht="28.5" x14ac:dyDescent="0.2">
      <c r="A57" s="800"/>
      <c r="B57" s="790" t="s">
        <v>1487</v>
      </c>
      <c r="C57" s="795"/>
      <c r="D57" s="796"/>
      <c r="E57" s="956"/>
      <c r="F57" s="956"/>
      <c r="G57" s="956"/>
      <c r="H57" s="997"/>
      <c r="I57" s="958"/>
      <c r="J57" s="973"/>
    </row>
    <row r="58" spans="1:10" ht="15" x14ac:dyDescent="0.2">
      <c r="A58" s="804"/>
      <c r="B58" s="792"/>
      <c r="C58" s="795"/>
      <c r="D58" s="796"/>
      <c r="E58" s="956"/>
      <c r="F58" s="956"/>
      <c r="G58" s="956"/>
      <c r="H58" s="997"/>
      <c r="I58" s="958"/>
      <c r="J58" s="973"/>
    </row>
    <row r="59" spans="1:10" ht="14.25" x14ac:dyDescent="0.2">
      <c r="A59" s="804" t="str">
        <f>IF(D59&gt;0,IF(INDEX(A44:A58,MATCH(REPT("z",255),A44:A58))="H","J",IF(INDEX(A44:A58,MATCH(REPT("z",255),A44:A58))="N","P",CHAR(CODE(INDEX(A44:A58,MATCH(REPT("z",255),A44:A58)))+1))),)</f>
        <v>D</v>
      </c>
      <c r="B59" s="792" t="s">
        <v>932</v>
      </c>
      <c r="C59" s="795">
        <v>12</v>
      </c>
      <c r="D59" s="796" t="s">
        <v>25</v>
      </c>
      <c r="E59" s="960">
        <v>54.68</v>
      </c>
      <c r="F59" s="975">
        <v>0</v>
      </c>
      <c r="G59" s="975">
        <v>12.53</v>
      </c>
      <c r="H59" s="960">
        <v>0</v>
      </c>
      <c r="I59" s="961">
        <f>E59+F59+G59+H59</f>
        <v>67.209999999999994</v>
      </c>
      <c r="J59" s="962">
        <f>I59*C59</f>
        <v>806.52</v>
      </c>
    </row>
    <row r="60" spans="1:10" ht="15" x14ac:dyDescent="0.2">
      <c r="A60" s="800"/>
      <c r="B60" s="790"/>
      <c r="C60" s="795"/>
      <c r="D60" s="18"/>
      <c r="E60" s="956"/>
      <c r="F60" s="956"/>
      <c r="G60" s="956"/>
      <c r="H60" s="997"/>
      <c r="I60" s="958"/>
      <c r="J60" s="973"/>
    </row>
    <row r="61" spans="1:10" ht="30" x14ac:dyDescent="0.2">
      <c r="A61" s="800"/>
      <c r="B61" s="798" t="s">
        <v>934</v>
      </c>
      <c r="C61" s="795"/>
      <c r="D61" s="18"/>
      <c r="E61" s="956"/>
      <c r="F61" s="956"/>
      <c r="G61" s="956"/>
      <c r="H61" s="997"/>
      <c r="I61" s="958"/>
      <c r="J61" s="973"/>
    </row>
    <row r="62" spans="1:10" ht="15" x14ac:dyDescent="0.2">
      <c r="A62" s="800"/>
      <c r="B62" s="790"/>
      <c r="C62" s="795"/>
      <c r="D62" s="18"/>
      <c r="E62" s="956"/>
      <c r="F62" s="956"/>
      <c r="G62" s="956"/>
      <c r="H62" s="997"/>
      <c r="I62" s="958"/>
      <c r="J62" s="973"/>
    </row>
    <row r="63" spans="1:10" ht="42.75" x14ac:dyDescent="0.2">
      <c r="A63" s="800"/>
      <c r="B63" s="794" t="s">
        <v>1486</v>
      </c>
      <c r="C63" s="795"/>
      <c r="D63" s="796"/>
      <c r="E63" s="956"/>
      <c r="F63" s="956"/>
      <c r="G63" s="956"/>
      <c r="H63" s="997"/>
      <c r="I63" s="958"/>
      <c r="J63" s="973"/>
    </row>
    <row r="64" spans="1:10" ht="15" x14ac:dyDescent="0.2">
      <c r="A64" s="800"/>
      <c r="B64" s="790"/>
      <c r="C64" s="795"/>
      <c r="D64" s="796"/>
      <c r="E64" s="956"/>
      <c r="F64" s="956"/>
      <c r="G64" s="956"/>
      <c r="H64" s="997"/>
      <c r="I64" s="958"/>
      <c r="J64" s="973"/>
    </row>
    <row r="65" spans="1:10" ht="14.25" x14ac:dyDescent="0.2">
      <c r="A65" s="804" t="str">
        <f>IF(D65&gt;0,IF(INDEX(A55:A64,MATCH(REPT("z",255),A55:A64))="H","J",IF(INDEX(A55:A64,MATCH(REPT("z",255),A55:A64))="N","P",CHAR(CODE(INDEX(A55:A64,MATCH(REPT("z",255),A55:A64)))+1))),)</f>
        <v>E</v>
      </c>
      <c r="B65" s="791" t="s">
        <v>935</v>
      </c>
      <c r="C65" s="795">
        <v>1</v>
      </c>
      <c r="D65" s="20" t="s">
        <v>46</v>
      </c>
      <c r="E65" s="960">
        <v>8710.7000000000007</v>
      </c>
      <c r="F65" s="975">
        <v>13.16</v>
      </c>
      <c r="G65" s="975">
        <v>963.41</v>
      </c>
      <c r="H65" s="960">
        <v>0</v>
      </c>
      <c r="I65" s="961">
        <f>E65+F65+G65+H65</f>
        <v>9687.27</v>
      </c>
      <c r="J65" s="962">
        <f>I65*C65</f>
        <v>9687.27</v>
      </c>
    </row>
    <row r="66" spans="1:10" ht="15" x14ac:dyDescent="0.2">
      <c r="A66" s="800"/>
      <c r="B66" s="792"/>
      <c r="C66" s="795"/>
      <c r="D66" s="796"/>
      <c r="E66" s="956"/>
      <c r="F66" s="956"/>
      <c r="G66" s="956"/>
      <c r="H66" s="997"/>
      <c r="I66" s="958"/>
      <c r="J66" s="973"/>
    </row>
    <row r="67" spans="1:10" ht="42.75" x14ac:dyDescent="0.2">
      <c r="A67" s="800"/>
      <c r="B67" s="793" t="s">
        <v>1485</v>
      </c>
      <c r="C67" s="795"/>
      <c r="D67" s="796"/>
      <c r="E67" s="956"/>
      <c r="F67" s="956"/>
      <c r="G67" s="956"/>
      <c r="H67" s="997"/>
      <c r="I67" s="958"/>
      <c r="J67" s="973"/>
    </row>
    <row r="68" spans="1:10" ht="15" x14ac:dyDescent="0.2">
      <c r="A68" s="800"/>
      <c r="B68" s="792"/>
      <c r="C68" s="795"/>
      <c r="D68" s="796"/>
      <c r="E68" s="956"/>
      <c r="F68" s="956"/>
      <c r="G68" s="956"/>
      <c r="H68" s="997"/>
      <c r="I68" s="958"/>
      <c r="J68" s="973"/>
    </row>
    <row r="69" spans="1:10" ht="14.25" x14ac:dyDescent="0.2">
      <c r="A69" s="804" t="str">
        <f>IF(D69&gt;0,IF(INDEX(A57:A66,MATCH(REPT("z",255),A57:A66))="H","J",IF(INDEX(A57:A66,MATCH(REPT("z",255),A57:A66))="N","P",CHAR(CODE(INDEX(A57:A66,MATCH(REPT("z",255),A57:A66)))+1))),)</f>
        <v>F</v>
      </c>
      <c r="B69" s="792" t="s">
        <v>936</v>
      </c>
      <c r="C69" s="795">
        <v>1</v>
      </c>
      <c r="D69" s="20" t="s">
        <v>46</v>
      </c>
      <c r="E69" s="960">
        <v>8710.7000000000007</v>
      </c>
      <c r="F69" s="975">
        <v>13.16</v>
      </c>
      <c r="G69" s="975">
        <v>963.41</v>
      </c>
      <c r="H69" s="960">
        <v>0</v>
      </c>
      <c r="I69" s="961">
        <f>E69+F69+G69+H69</f>
        <v>9687.27</v>
      </c>
      <c r="J69" s="962">
        <f>I69*C69</f>
        <v>9687.27</v>
      </c>
    </row>
    <row r="70" spans="1:10" ht="15" x14ac:dyDescent="0.2">
      <c r="A70" s="800"/>
      <c r="B70" s="790"/>
      <c r="C70" s="795"/>
      <c r="D70" s="18"/>
      <c r="E70" s="956"/>
      <c r="F70" s="956"/>
      <c r="G70" s="956"/>
      <c r="H70" s="997"/>
      <c r="I70" s="958"/>
      <c r="J70" s="973"/>
    </row>
    <row r="71" spans="1:10" ht="15" x14ac:dyDescent="0.2">
      <c r="A71" s="800"/>
      <c r="B71" s="790"/>
      <c r="C71" s="795"/>
      <c r="D71" s="18"/>
      <c r="E71" s="956"/>
      <c r="F71" s="956"/>
      <c r="G71" s="956"/>
      <c r="H71" s="997"/>
      <c r="I71" s="958"/>
      <c r="J71" s="973"/>
    </row>
    <row r="72" spans="1:10" ht="15" x14ac:dyDescent="0.2">
      <c r="A72" s="800"/>
      <c r="B72" s="790"/>
      <c r="C72" s="795"/>
      <c r="D72" s="18"/>
      <c r="E72" s="956"/>
      <c r="F72" s="956"/>
      <c r="G72" s="956"/>
      <c r="H72" s="997"/>
      <c r="I72" s="958"/>
      <c r="J72" s="973"/>
    </row>
    <row r="73" spans="1:10" ht="15" x14ac:dyDescent="0.2">
      <c r="A73" s="800"/>
      <c r="B73" s="790"/>
      <c r="C73" s="795"/>
      <c r="D73" s="18"/>
      <c r="E73" s="956"/>
      <c r="F73" s="956"/>
      <c r="G73" s="956"/>
      <c r="H73" s="997"/>
      <c r="I73" s="958"/>
      <c r="J73" s="973"/>
    </row>
    <row r="74" spans="1:10" ht="25.5" customHeight="1" x14ac:dyDescent="0.2">
      <c r="A74" s="800"/>
      <c r="B74" s="790"/>
      <c r="C74" s="795"/>
      <c r="D74" s="18"/>
      <c r="E74" s="956"/>
      <c r="F74" s="956"/>
      <c r="G74" s="956"/>
      <c r="H74" s="997"/>
      <c r="I74" s="958"/>
      <c r="J74" s="973"/>
    </row>
    <row r="75" spans="1:10" ht="15.75" thickBot="1" x14ac:dyDescent="0.25">
      <c r="A75" s="729"/>
      <c r="B75" s="730" t="s">
        <v>31</v>
      </c>
      <c r="C75" s="806"/>
      <c r="D75" s="731"/>
      <c r="E75" s="999"/>
      <c r="F75" s="999"/>
      <c r="G75" s="999"/>
      <c r="H75" s="999"/>
      <c r="I75" s="1000"/>
      <c r="J75" s="1001">
        <f>SUM(J47:J73)</f>
        <v>42786.04</v>
      </c>
    </row>
    <row r="76" spans="1:10" ht="15.75" thickTop="1" x14ac:dyDescent="0.2">
      <c r="A76" s="800"/>
      <c r="B76" s="790"/>
      <c r="C76" s="795"/>
      <c r="D76" s="18"/>
      <c r="E76" s="956"/>
      <c r="F76" s="956"/>
      <c r="G76" s="956"/>
      <c r="H76" s="997"/>
      <c r="I76" s="958"/>
      <c r="J76" s="973"/>
    </row>
    <row r="77" spans="1:10" ht="15" x14ac:dyDescent="0.2">
      <c r="A77" s="800"/>
      <c r="B77" s="807" t="s">
        <v>937</v>
      </c>
      <c r="C77" s="795"/>
      <c r="D77" s="18"/>
      <c r="E77" s="956"/>
      <c r="F77" s="956"/>
      <c r="G77" s="956"/>
      <c r="H77" s="997"/>
      <c r="I77" s="958"/>
      <c r="J77" s="973"/>
    </row>
    <row r="78" spans="1:10" ht="15" x14ac:dyDescent="0.2">
      <c r="A78" s="800"/>
      <c r="B78" s="790"/>
      <c r="C78" s="795"/>
      <c r="D78" s="18"/>
      <c r="E78" s="956"/>
      <c r="F78" s="956"/>
      <c r="G78" s="956"/>
      <c r="H78" s="997"/>
      <c r="I78" s="958"/>
      <c r="J78" s="973"/>
    </row>
    <row r="79" spans="1:10" ht="28.5" x14ac:dyDescent="0.2">
      <c r="A79" s="800"/>
      <c r="B79" s="790" t="s">
        <v>938</v>
      </c>
      <c r="C79" s="795"/>
      <c r="D79" s="796"/>
      <c r="E79" s="956"/>
      <c r="F79" s="956"/>
      <c r="G79" s="956"/>
      <c r="H79" s="997"/>
      <c r="I79" s="958"/>
      <c r="J79" s="973"/>
    </row>
    <row r="80" spans="1:10" ht="15" x14ac:dyDescent="0.2">
      <c r="A80" s="800"/>
      <c r="B80" s="790"/>
      <c r="C80" s="795"/>
      <c r="D80" s="796"/>
      <c r="E80" s="956"/>
      <c r="F80" s="956"/>
      <c r="G80" s="956"/>
      <c r="H80" s="997"/>
      <c r="I80" s="958"/>
      <c r="J80" s="973"/>
    </row>
    <row r="81" spans="1:10" ht="15" x14ac:dyDescent="0.2">
      <c r="A81" s="800"/>
      <c r="B81" s="790" t="s">
        <v>939</v>
      </c>
      <c r="C81" s="795"/>
      <c r="D81" s="796" t="s">
        <v>341</v>
      </c>
      <c r="E81" s="956"/>
      <c r="F81" s="956"/>
      <c r="G81" s="956"/>
      <c r="H81" s="997"/>
      <c r="I81" s="958"/>
      <c r="J81" s="973"/>
    </row>
    <row r="82" spans="1:10" ht="15" x14ac:dyDescent="0.2">
      <c r="A82" s="800"/>
      <c r="B82" s="790"/>
      <c r="C82" s="795"/>
      <c r="D82" s="796"/>
      <c r="E82" s="956"/>
      <c r="F82" s="956"/>
      <c r="G82" s="956"/>
      <c r="H82" s="997"/>
      <c r="I82" s="958"/>
      <c r="J82" s="973"/>
    </row>
    <row r="83" spans="1:10" ht="14.25" x14ac:dyDescent="0.2">
      <c r="A83" s="804" t="s">
        <v>11</v>
      </c>
      <c r="B83" s="792" t="s">
        <v>941</v>
      </c>
      <c r="C83" s="795">
        <v>722</v>
      </c>
      <c r="D83" s="796" t="s">
        <v>25</v>
      </c>
      <c r="E83" s="960">
        <v>1.53</v>
      </c>
      <c r="F83" s="975">
        <v>0.31</v>
      </c>
      <c r="G83" s="975">
        <v>3.34</v>
      </c>
      <c r="H83" s="960">
        <v>0</v>
      </c>
      <c r="I83" s="961">
        <f>E83+F83+G83+H83</f>
        <v>5.18</v>
      </c>
      <c r="J83" s="962">
        <f>I83*C83</f>
        <v>3739.96</v>
      </c>
    </row>
    <row r="84" spans="1:10" ht="15" x14ac:dyDescent="0.2">
      <c r="A84" s="800"/>
      <c r="B84" s="792"/>
      <c r="C84" s="795"/>
      <c r="D84" s="796"/>
      <c r="E84" s="956"/>
      <c r="F84" s="956"/>
      <c r="G84" s="956"/>
      <c r="H84" s="997"/>
      <c r="I84" s="958"/>
      <c r="J84" s="973"/>
    </row>
    <row r="85" spans="1:10" ht="15" x14ac:dyDescent="0.2">
      <c r="A85" s="800"/>
      <c r="B85" s="790" t="s">
        <v>940</v>
      </c>
      <c r="C85" s="795"/>
      <c r="D85" s="796"/>
      <c r="E85" s="956"/>
      <c r="F85" s="956"/>
      <c r="G85" s="956"/>
      <c r="H85" s="997"/>
      <c r="I85" s="958"/>
      <c r="J85" s="973"/>
    </row>
    <row r="86" spans="1:10" ht="15" x14ac:dyDescent="0.2">
      <c r="A86" s="800"/>
      <c r="B86" s="792"/>
      <c r="C86" s="795"/>
      <c r="D86" s="796"/>
      <c r="E86" s="956"/>
      <c r="F86" s="956"/>
      <c r="G86" s="956"/>
      <c r="H86" s="997"/>
      <c r="I86" s="958"/>
      <c r="J86" s="973"/>
    </row>
    <row r="87" spans="1:10" ht="14.25" x14ac:dyDescent="0.2">
      <c r="A87" s="804" t="str">
        <f>IF(D87&gt;0,IF(INDEX(A77:A86,MATCH(REPT("z",255),A77:A86))="H","J",IF(INDEX(A77:A86,MATCH(REPT("z",255),A77:A86))="N","P",CHAR(CODE(INDEX(A77:A86,MATCH(REPT("z",255),A77:A86)))+1))),)</f>
        <v>B</v>
      </c>
      <c r="B87" s="792" t="s">
        <v>941</v>
      </c>
      <c r="C87" s="795">
        <v>722</v>
      </c>
      <c r="D87" s="796" t="s">
        <v>25</v>
      </c>
      <c r="E87" s="960">
        <v>1.53</v>
      </c>
      <c r="F87" s="975">
        <v>0.31</v>
      </c>
      <c r="G87" s="975">
        <v>3.34</v>
      </c>
      <c r="H87" s="960">
        <v>0</v>
      </c>
      <c r="I87" s="961">
        <f>E87+F87+G87+H87</f>
        <v>5.18</v>
      </c>
      <c r="J87" s="962">
        <f>I87*C87</f>
        <v>3739.96</v>
      </c>
    </row>
    <row r="88" spans="1:10" ht="15" x14ac:dyDescent="0.2">
      <c r="A88" s="800"/>
      <c r="B88" s="790"/>
      <c r="C88" s="795"/>
      <c r="D88" s="18"/>
      <c r="E88" s="956"/>
      <c r="F88" s="956"/>
      <c r="G88" s="956"/>
      <c r="H88" s="997"/>
      <c r="I88" s="958"/>
      <c r="J88" s="973"/>
    </row>
    <row r="89" spans="1:10" ht="30" x14ac:dyDescent="0.2">
      <c r="A89" s="800"/>
      <c r="B89" s="798" t="s">
        <v>942</v>
      </c>
      <c r="C89" s="795"/>
      <c r="D89" s="18"/>
      <c r="E89" s="956"/>
      <c r="F89" s="956"/>
      <c r="G89" s="956"/>
      <c r="H89" s="997"/>
      <c r="I89" s="958"/>
      <c r="J89" s="973"/>
    </row>
    <row r="90" spans="1:10" ht="15" x14ac:dyDescent="0.2">
      <c r="A90" s="800"/>
      <c r="B90" s="790"/>
      <c r="C90" s="795"/>
      <c r="D90" s="18"/>
      <c r="E90" s="956"/>
      <c r="F90" s="956"/>
      <c r="G90" s="956"/>
      <c r="H90" s="997"/>
      <c r="I90" s="958"/>
      <c r="J90" s="973"/>
    </row>
    <row r="91" spans="1:10" ht="28.5" x14ac:dyDescent="0.2">
      <c r="A91" s="800"/>
      <c r="B91" s="790" t="s">
        <v>943</v>
      </c>
      <c r="C91" s="795"/>
      <c r="D91" s="796"/>
      <c r="E91" s="956"/>
      <c r="F91" s="956"/>
      <c r="G91" s="956"/>
      <c r="H91" s="997"/>
      <c r="I91" s="958"/>
      <c r="J91" s="973"/>
    </row>
    <row r="92" spans="1:10" ht="15" x14ac:dyDescent="0.2">
      <c r="A92" s="800"/>
      <c r="B92" s="790"/>
      <c r="C92" s="795"/>
      <c r="D92" s="796"/>
      <c r="E92" s="956"/>
      <c r="F92" s="956"/>
      <c r="G92" s="956"/>
      <c r="H92" s="997"/>
      <c r="I92" s="958"/>
      <c r="J92" s="973"/>
    </row>
    <row r="93" spans="1:10" ht="15" x14ac:dyDescent="0.2">
      <c r="A93" s="800"/>
      <c r="B93" s="790" t="s">
        <v>944</v>
      </c>
      <c r="C93" s="795"/>
      <c r="D93" s="796"/>
      <c r="E93" s="956"/>
      <c r="F93" s="956"/>
      <c r="G93" s="956"/>
      <c r="H93" s="997"/>
      <c r="I93" s="958"/>
      <c r="J93" s="973"/>
    </row>
    <row r="94" spans="1:10" ht="15" x14ac:dyDescent="0.2">
      <c r="A94" s="800"/>
      <c r="B94" s="792"/>
      <c r="C94" s="795"/>
      <c r="D94" s="796"/>
      <c r="E94" s="956"/>
      <c r="F94" s="956"/>
      <c r="G94" s="956"/>
      <c r="H94" s="997"/>
      <c r="I94" s="958"/>
      <c r="J94" s="973"/>
    </row>
    <row r="95" spans="1:10" ht="14.25" x14ac:dyDescent="0.2">
      <c r="A95" s="804" t="str">
        <f>IF(D95&gt;0,IF(INDEX(A87:A94,MATCH(REPT("z",255),A87:A94))="H","J",IF(INDEX(A87:A94,MATCH(REPT("z",255),A87:A94))="N","P",CHAR(CODE(INDEX(A87:A94,MATCH(REPT("z",255),A87:A94)))+1))),)</f>
        <v>C</v>
      </c>
      <c r="B95" s="792" t="s">
        <v>945</v>
      </c>
      <c r="C95" s="795">
        <v>81</v>
      </c>
      <c r="D95" s="20" t="s">
        <v>46</v>
      </c>
      <c r="E95" s="960">
        <v>148.51</v>
      </c>
      <c r="F95" s="975">
        <v>6.69</v>
      </c>
      <c r="G95" s="975">
        <v>66.44</v>
      </c>
      <c r="H95" s="960">
        <v>0</v>
      </c>
      <c r="I95" s="961">
        <f>E95+F95+G95+H95</f>
        <v>221.64</v>
      </c>
      <c r="J95" s="962">
        <f>I95*C95</f>
        <v>17952.84</v>
      </c>
    </row>
    <row r="96" spans="1:10" ht="15" x14ac:dyDescent="0.2">
      <c r="A96" s="800"/>
      <c r="B96" s="792"/>
      <c r="C96" s="795"/>
      <c r="D96" s="796"/>
      <c r="E96" s="956"/>
      <c r="F96" s="956"/>
      <c r="G96" s="956"/>
      <c r="H96" s="997"/>
      <c r="I96" s="958"/>
      <c r="J96" s="973"/>
    </row>
    <row r="97" spans="1:10" ht="14.25" x14ac:dyDescent="0.2">
      <c r="A97" s="804" t="str">
        <f>IF(D97&gt;0,IF(INDEX(A88:A96,MATCH(REPT("z",255),A88:A96))="H","J",IF(INDEX(A88:A96,MATCH(REPT("z",255),A88:A96))="N","P",CHAR(CODE(INDEX(A88:A96,MATCH(REPT("z",255),A88:A96)))+1))),)</f>
        <v>D</v>
      </c>
      <c r="B97" s="792" t="s">
        <v>946</v>
      </c>
      <c r="C97" s="795">
        <v>1</v>
      </c>
      <c r="D97" s="20" t="s">
        <v>46</v>
      </c>
      <c r="E97" s="960">
        <v>278.85000000000002</v>
      </c>
      <c r="F97" s="975">
        <v>10.61</v>
      </c>
      <c r="G97" s="975">
        <v>203.07</v>
      </c>
      <c r="H97" s="960">
        <v>0</v>
      </c>
      <c r="I97" s="961">
        <f>E97+F97+G97+H97</f>
        <v>492.53</v>
      </c>
      <c r="J97" s="962">
        <f>I97*C97</f>
        <v>492.53</v>
      </c>
    </row>
    <row r="98" spans="1:10" ht="15" x14ac:dyDescent="0.2">
      <c r="A98" s="800"/>
      <c r="B98" s="792"/>
      <c r="C98" s="795"/>
      <c r="D98" s="796"/>
      <c r="E98" s="956"/>
      <c r="F98" s="956"/>
      <c r="G98" s="956"/>
      <c r="H98" s="997"/>
      <c r="I98" s="958"/>
      <c r="J98" s="973"/>
    </row>
    <row r="99" spans="1:10" ht="14.25" x14ac:dyDescent="0.2">
      <c r="A99" s="804" t="str">
        <f>IF(D99&gt;0,IF(INDEX(A89:A98,MATCH(REPT("z",255),A89:A98))="H","J",IF(INDEX(A89:A98,MATCH(REPT("z",255),A89:A98))="N","P",CHAR(CODE(INDEX(A89:A98,MATCH(REPT("z",255),A89:A98)))+1))),)</f>
        <v>E</v>
      </c>
      <c r="B99" s="792" t="s">
        <v>947</v>
      </c>
      <c r="C99" s="795">
        <v>24</v>
      </c>
      <c r="D99" s="20" t="s">
        <v>46</v>
      </c>
      <c r="E99" s="960">
        <v>187.14</v>
      </c>
      <c r="F99" s="975">
        <v>8.65</v>
      </c>
      <c r="G99" s="975">
        <v>112.82</v>
      </c>
      <c r="H99" s="960">
        <v>0</v>
      </c>
      <c r="I99" s="961">
        <f>E99+F99+G99+H99</f>
        <v>308.61</v>
      </c>
      <c r="J99" s="962">
        <f>I99*C99</f>
        <v>7406.64</v>
      </c>
    </row>
    <row r="100" spans="1:10" ht="15" x14ac:dyDescent="0.2">
      <c r="A100" s="800"/>
      <c r="B100" s="792"/>
      <c r="C100" s="795"/>
      <c r="D100" s="796"/>
      <c r="E100" s="956"/>
      <c r="F100" s="956"/>
      <c r="G100" s="956"/>
      <c r="H100" s="997"/>
      <c r="I100" s="958"/>
      <c r="J100" s="973"/>
    </row>
    <row r="101" spans="1:10" ht="14.25" x14ac:dyDescent="0.2">
      <c r="A101" s="804" t="str">
        <f>IF(D101&gt;0,IF(INDEX(A91:A100,MATCH(REPT("z",255),A91:A100))="H","J",IF(INDEX(A91:A100,MATCH(REPT("z",255),A91:A100))="N","P",CHAR(CODE(INDEX(A91:A100,MATCH(REPT("z",255),A91:A100)))+1))),)</f>
        <v>F</v>
      </c>
      <c r="B101" s="808" t="s">
        <v>948</v>
      </c>
      <c r="C101" s="795">
        <v>8</v>
      </c>
      <c r="D101" s="20" t="s">
        <v>46</v>
      </c>
      <c r="E101" s="960">
        <v>148.51</v>
      </c>
      <c r="F101" s="975">
        <v>6.69</v>
      </c>
      <c r="G101" s="975">
        <v>66.44</v>
      </c>
      <c r="H101" s="960">
        <v>0</v>
      </c>
      <c r="I101" s="961">
        <f>E101+F101+G101+H101</f>
        <v>221.64</v>
      </c>
      <c r="J101" s="962">
        <f>I101*C101</f>
        <v>1773.12</v>
      </c>
    </row>
    <row r="102" spans="1:10" ht="15" x14ac:dyDescent="0.2">
      <c r="A102" s="800"/>
      <c r="B102" s="792"/>
      <c r="C102" s="795"/>
      <c r="D102" s="796"/>
      <c r="E102" s="956"/>
      <c r="F102" s="956"/>
      <c r="G102" s="956"/>
      <c r="H102" s="997"/>
      <c r="I102" s="958"/>
      <c r="J102" s="973"/>
    </row>
    <row r="103" spans="1:10" ht="28.5" x14ac:dyDescent="0.2">
      <c r="A103" s="804" t="str">
        <f>IF(D103&gt;0,IF(INDEX(A93:A102,MATCH(REPT("z",255),A93:A102))="H","J",IF(INDEX(A93:A102,MATCH(REPT("z",255),A93:A102))="N","P",CHAR(CODE(INDEX(A93:A102,MATCH(REPT("z",255),A93:A102)))+1))),)</f>
        <v>G</v>
      </c>
      <c r="B103" s="792" t="s">
        <v>949</v>
      </c>
      <c r="C103" s="795">
        <v>13</v>
      </c>
      <c r="D103" s="103" t="s">
        <v>46</v>
      </c>
      <c r="E103" s="960">
        <v>187.14</v>
      </c>
      <c r="F103" s="975">
        <v>8.65</v>
      </c>
      <c r="G103" s="975">
        <v>112.82</v>
      </c>
      <c r="H103" s="960">
        <v>0</v>
      </c>
      <c r="I103" s="961">
        <f>E103+F103+G103+H103</f>
        <v>308.61</v>
      </c>
      <c r="J103" s="962">
        <f>I103*C103</f>
        <v>4011.93</v>
      </c>
    </row>
    <row r="104" spans="1:10" ht="15" x14ac:dyDescent="0.2">
      <c r="A104" s="804"/>
      <c r="B104" s="792"/>
      <c r="C104" s="795"/>
      <c r="D104" s="796"/>
      <c r="E104" s="956"/>
      <c r="F104" s="956"/>
      <c r="G104" s="956"/>
      <c r="H104" s="997"/>
      <c r="I104" s="958"/>
      <c r="J104" s="973"/>
    </row>
    <row r="105" spans="1:10" ht="15" x14ac:dyDescent="0.2">
      <c r="A105" s="804"/>
      <c r="B105" s="792"/>
      <c r="C105" s="795"/>
      <c r="D105" s="796"/>
      <c r="E105" s="956"/>
      <c r="F105" s="956"/>
      <c r="G105" s="956"/>
      <c r="H105" s="997"/>
      <c r="I105" s="958"/>
      <c r="J105" s="973"/>
    </row>
    <row r="106" spans="1:10" ht="15" x14ac:dyDescent="0.2">
      <c r="A106" s="804"/>
      <c r="B106" s="792"/>
      <c r="C106" s="795"/>
      <c r="D106" s="796"/>
      <c r="E106" s="956"/>
      <c r="F106" s="956"/>
      <c r="G106" s="956"/>
      <c r="H106" s="997"/>
      <c r="I106" s="958"/>
      <c r="J106" s="973"/>
    </row>
    <row r="107" spans="1:10" ht="24.75" customHeight="1" x14ac:dyDescent="0.2">
      <c r="A107" s="800"/>
      <c r="B107" s="792"/>
      <c r="C107" s="795"/>
      <c r="D107" s="796"/>
      <c r="E107" s="956"/>
      <c r="F107" s="956"/>
      <c r="G107" s="956"/>
      <c r="H107" s="997"/>
      <c r="I107" s="958"/>
      <c r="J107" s="973"/>
    </row>
    <row r="108" spans="1:10" ht="15.75" thickBot="1" x14ac:dyDescent="0.25">
      <c r="A108" s="729"/>
      <c r="B108" s="730" t="s">
        <v>31</v>
      </c>
      <c r="C108" s="806"/>
      <c r="D108" s="731"/>
      <c r="E108" s="999"/>
      <c r="F108" s="999"/>
      <c r="G108" s="999"/>
      <c r="H108" s="999"/>
      <c r="I108" s="1000"/>
      <c r="J108" s="1001">
        <f>SUM(J79:J106)</f>
        <v>39116.980000000003</v>
      </c>
    </row>
    <row r="109" spans="1:10" ht="15.75" thickTop="1" x14ac:dyDescent="0.2">
      <c r="A109" s="800"/>
      <c r="B109" s="792"/>
      <c r="C109" s="795"/>
      <c r="D109" s="796"/>
      <c r="E109" s="956"/>
      <c r="F109" s="956"/>
      <c r="G109" s="956"/>
      <c r="H109" s="997"/>
      <c r="I109" s="958"/>
      <c r="J109" s="973"/>
    </row>
    <row r="110" spans="1:10" ht="30" x14ac:dyDescent="0.2">
      <c r="A110" s="800"/>
      <c r="B110" s="798" t="s">
        <v>950</v>
      </c>
      <c r="C110" s="795"/>
      <c r="D110" s="18"/>
      <c r="E110" s="956"/>
      <c r="F110" s="956"/>
      <c r="G110" s="956"/>
      <c r="H110" s="997"/>
      <c r="I110" s="958"/>
      <c r="J110" s="973"/>
    </row>
    <row r="111" spans="1:10" ht="15" x14ac:dyDescent="0.2">
      <c r="A111" s="800"/>
      <c r="B111" s="790"/>
      <c r="C111" s="795"/>
      <c r="D111" s="18"/>
      <c r="E111" s="956"/>
      <c r="F111" s="956"/>
      <c r="G111" s="956"/>
      <c r="H111" s="997"/>
      <c r="I111" s="958"/>
      <c r="J111" s="973"/>
    </row>
    <row r="112" spans="1:10" ht="28.5" x14ac:dyDescent="0.2">
      <c r="A112" s="800"/>
      <c r="B112" s="790" t="s">
        <v>943</v>
      </c>
      <c r="C112" s="795"/>
      <c r="D112" s="796"/>
      <c r="E112" s="956"/>
      <c r="F112" s="956"/>
      <c r="G112" s="956"/>
      <c r="H112" s="997"/>
      <c r="I112" s="958"/>
      <c r="J112" s="973"/>
    </row>
    <row r="113" spans="1:10" ht="15" x14ac:dyDescent="0.2">
      <c r="A113" s="800"/>
      <c r="B113" s="790"/>
      <c r="C113" s="795"/>
      <c r="D113" s="796"/>
      <c r="E113" s="956"/>
      <c r="F113" s="956"/>
      <c r="G113" s="956"/>
      <c r="H113" s="997"/>
      <c r="I113" s="958"/>
      <c r="J113" s="973"/>
    </row>
    <row r="114" spans="1:10" ht="15" x14ac:dyDescent="0.2">
      <c r="A114" s="800"/>
      <c r="B114" s="790" t="s">
        <v>951</v>
      </c>
      <c r="C114" s="795"/>
      <c r="D114" s="796"/>
      <c r="E114" s="956"/>
      <c r="F114" s="956"/>
      <c r="G114" s="956"/>
      <c r="H114" s="997"/>
      <c r="I114" s="958"/>
      <c r="J114" s="973"/>
    </row>
    <row r="115" spans="1:10" ht="15" x14ac:dyDescent="0.2">
      <c r="A115" s="800"/>
      <c r="B115" s="792"/>
      <c r="C115" s="795"/>
      <c r="D115" s="796"/>
      <c r="E115" s="956"/>
      <c r="F115" s="956"/>
      <c r="G115" s="956"/>
      <c r="H115" s="997"/>
      <c r="I115" s="958"/>
      <c r="J115" s="973"/>
    </row>
    <row r="116" spans="1:10" ht="14.25" x14ac:dyDescent="0.2">
      <c r="A116" s="804" t="s">
        <v>11</v>
      </c>
      <c r="B116" s="792" t="s">
        <v>952</v>
      </c>
      <c r="C116" s="795">
        <v>1</v>
      </c>
      <c r="D116" s="20" t="s">
        <v>46</v>
      </c>
      <c r="E116" s="960">
        <v>148.51</v>
      </c>
      <c r="F116" s="975">
        <v>6.69</v>
      </c>
      <c r="G116" s="975">
        <v>66.44</v>
      </c>
      <c r="H116" s="960">
        <v>0</v>
      </c>
      <c r="I116" s="961">
        <f>E116+F116+G116+H116</f>
        <v>221.64</v>
      </c>
      <c r="J116" s="962">
        <f>I116*C116</f>
        <v>221.64</v>
      </c>
    </row>
    <row r="117" spans="1:10" ht="15" x14ac:dyDescent="0.2">
      <c r="A117" s="800"/>
      <c r="B117" s="792"/>
      <c r="C117" s="795"/>
      <c r="D117" s="796"/>
      <c r="E117" s="956"/>
      <c r="F117" s="956"/>
      <c r="G117" s="956"/>
      <c r="H117" s="997"/>
      <c r="I117" s="958"/>
      <c r="J117" s="973"/>
    </row>
    <row r="118" spans="1:10" ht="15" x14ac:dyDescent="0.2">
      <c r="A118" s="800"/>
      <c r="B118" s="790" t="s">
        <v>953</v>
      </c>
      <c r="C118" s="795"/>
      <c r="D118" s="796"/>
      <c r="E118" s="956"/>
      <c r="F118" s="956"/>
      <c r="G118" s="956"/>
      <c r="H118" s="997"/>
      <c r="I118" s="958"/>
      <c r="J118" s="973"/>
    </row>
    <row r="119" spans="1:10" ht="15" x14ac:dyDescent="0.2">
      <c r="A119" s="800"/>
      <c r="B119" s="792"/>
      <c r="C119" s="795"/>
      <c r="D119" s="796"/>
      <c r="E119" s="956"/>
      <c r="F119" s="956"/>
      <c r="G119" s="956"/>
      <c r="H119" s="997"/>
      <c r="I119" s="958"/>
      <c r="J119" s="973"/>
    </row>
    <row r="120" spans="1:10" ht="28.5" x14ac:dyDescent="0.2">
      <c r="A120" s="804" t="str">
        <f>IF(D120&gt;0,IF(INDEX(A100:A119,MATCH(REPT("z",255),A100:A119))="H","J",IF(INDEX(A100:A119,MATCH(REPT("z",255),A100:A119))="N","P",CHAR(CODE(INDEX(A100:A119,MATCH(REPT("z",255),A100:A119)))+1))),)</f>
        <v>B</v>
      </c>
      <c r="B120" s="792" t="s">
        <v>954</v>
      </c>
      <c r="C120" s="795">
        <v>16</v>
      </c>
      <c r="D120" s="103" t="s">
        <v>46</v>
      </c>
      <c r="E120" s="960">
        <v>331.07</v>
      </c>
      <c r="F120" s="975">
        <v>6.69</v>
      </c>
      <c r="G120" s="975">
        <v>223.13</v>
      </c>
      <c r="H120" s="960">
        <v>0</v>
      </c>
      <c r="I120" s="961">
        <f>E120+F120+G120+H120</f>
        <v>560.89</v>
      </c>
      <c r="J120" s="962">
        <f>I120*C120</f>
        <v>8974.24</v>
      </c>
    </row>
    <row r="121" spans="1:10" ht="15" x14ac:dyDescent="0.2">
      <c r="A121" s="800"/>
      <c r="B121" s="792"/>
      <c r="C121" s="795"/>
      <c r="D121" s="796"/>
      <c r="E121" s="956"/>
      <c r="F121" s="956"/>
      <c r="G121" s="956"/>
      <c r="H121" s="997"/>
      <c r="I121" s="958"/>
      <c r="J121" s="973"/>
    </row>
    <row r="122" spans="1:10" ht="14.25" x14ac:dyDescent="0.2">
      <c r="A122" s="804" t="str">
        <f>IF(D122&gt;0,IF(INDEX(A102:A121,MATCH(REPT("z",255),A102:A121))="H","J",IF(INDEX(A102:A121,MATCH(REPT("z",255),A102:A121))="N","P",CHAR(CODE(INDEX(A102:A121,MATCH(REPT("z",255),A102:A121)))+1))),)</f>
        <v>C</v>
      </c>
      <c r="B122" s="792" t="s">
        <v>947</v>
      </c>
      <c r="C122" s="795">
        <v>2</v>
      </c>
      <c r="D122" s="20" t="s">
        <v>46</v>
      </c>
      <c r="E122" s="960">
        <v>270.37</v>
      </c>
      <c r="F122" s="975">
        <v>6.69</v>
      </c>
      <c r="G122" s="975">
        <v>157.94</v>
      </c>
      <c r="H122" s="960">
        <v>0</v>
      </c>
      <c r="I122" s="961">
        <f>E122+F122+G122+H122</f>
        <v>435</v>
      </c>
      <c r="J122" s="962">
        <f>I122*C122</f>
        <v>870</v>
      </c>
    </row>
    <row r="123" spans="1:10" ht="15" x14ac:dyDescent="0.2">
      <c r="A123" s="800"/>
      <c r="B123" s="792"/>
      <c r="C123" s="795"/>
      <c r="D123" s="796"/>
      <c r="E123" s="956"/>
      <c r="F123" s="956"/>
      <c r="G123" s="956"/>
      <c r="H123" s="997"/>
      <c r="I123" s="958"/>
      <c r="J123" s="973"/>
    </row>
    <row r="124" spans="1:10" ht="14.25" x14ac:dyDescent="0.2">
      <c r="A124" s="800" t="s">
        <v>14</v>
      </c>
      <c r="B124" s="792" t="s">
        <v>955</v>
      </c>
      <c r="C124" s="795">
        <v>2</v>
      </c>
      <c r="D124" s="20" t="s">
        <v>46</v>
      </c>
      <c r="E124" s="960">
        <v>270.37</v>
      </c>
      <c r="F124" s="975">
        <v>6.69</v>
      </c>
      <c r="G124" s="975">
        <v>157.94</v>
      </c>
      <c r="H124" s="960">
        <v>0</v>
      </c>
      <c r="I124" s="961">
        <f>E124+F124+G124+H124</f>
        <v>435</v>
      </c>
      <c r="J124" s="962">
        <f>I124*C124</f>
        <v>870</v>
      </c>
    </row>
    <row r="125" spans="1:10" ht="15" x14ac:dyDescent="0.2">
      <c r="A125" s="800"/>
      <c r="B125" s="792"/>
      <c r="C125" s="795"/>
      <c r="D125" s="796"/>
      <c r="E125" s="956"/>
      <c r="F125" s="956"/>
      <c r="G125" s="956"/>
      <c r="H125" s="997"/>
      <c r="I125" s="958"/>
      <c r="J125" s="973"/>
    </row>
    <row r="126" spans="1:10" ht="28.5" x14ac:dyDescent="0.2">
      <c r="A126" s="804" t="s">
        <v>15</v>
      </c>
      <c r="B126" s="792" t="s">
        <v>949</v>
      </c>
      <c r="C126" s="795">
        <v>24</v>
      </c>
      <c r="D126" s="20" t="s">
        <v>46</v>
      </c>
      <c r="E126" s="960">
        <v>270.37</v>
      </c>
      <c r="F126" s="975">
        <v>6.69</v>
      </c>
      <c r="G126" s="975">
        <v>157.94</v>
      </c>
      <c r="H126" s="960">
        <v>0</v>
      </c>
      <c r="I126" s="961">
        <f>E126+F126+G126+H126</f>
        <v>435</v>
      </c>
      <c r="J126" s="962">
        <f>I126*C126</f>
        <v>10440</v>
      </c>
    </row>
    <row r="127" spans="1:10" ht="15" x14ac:dyDescent="0.2">
      <c r="A127" s="800"/>
      <c r="B127" s="792"/>
      <c r="C127" s="795"/>
      <c r="D127" s="796"/>
      <c r="E127" s="956"/>
      <c r="F127" s="956"/>
      <c r="G127" s="956"/>
      <c r="H127" s="997"/>
      <c r="I127" s="958"/>
      <c r="J127" s="973"/>
    </row>
    <row r="128" spans="1:10" ht="15" x14ac:dyDescent="0.2">
      <c r="A128" s="800"/>
      <c r="B128" s="790" t="s">
        <v>956</v>
      </c>
      <c r="C128" s="795"/>
      <c r="D128" s="796"/>
      <c r="E128" s="956"/>
      <c r="F128" s="956"/>
      <c r="G128" s="956"/>
      <c r="H128" s="997"/>
      <c r="I128" s="958"/>
      <c r="J128" s="973"/>
    </row>
    <row r="129" spans="1:10" ht="15" x14ac:dyDescent="0.2">
      <c r="A129" s="800"/>
      <c r="B129" s="792"/>
      <c r="C129" s="795"/>
      <c r="D129" s="796"/>
      <c r="E129" s="956"/>
      <c r="F129" s="956"/>
      <c r="G129" s="956"/>
      <c r="H129" s="997"/>
      <c r="I129" s="958"/>
      <c r="J129" s="973"/>
    </row>
    <row r="130" spans="1:10" ht="14.25" x14ac:dyDescent="0.2">
      <c r="A130" s="804" t="str">
        <f>IF(D130&gt;0,IF(INDEX(A122:A129,MATCH(REPT("z",255),A122:A129))="H","J",IF(INDEX(A122:A129,MATCH(REPT("z",255),A122:A129))="N","P",CHAR(CODE(INDEX(A122:A129,MATCH(REPT("z",255),A122:A129)))+1))),)</f>
        <v>F</v>
      </c>
      <c r="B130" s="792" t="s">
        <v>957</v>
      </c>
      <c r="C130" s="795">
        <v>16</v>
      </c>
      <c r="D130" s="20" t="s">
        <v>46</v>
      </c>
      <c r="E130" s="960">
        <v>148.51</v>
      </c>
      <c r="F130" s="975">
        <v>6.69</v>
      </c>
      <c r="G130" s="975">
        <v>66.44</v>
      </c>
      <c r="H130" s="960">
        <v>0</v>
      </c>
      <c r="I130" s="961">
        <f>E130+F130+G130+H130</f>
        <v>221.64</v>
      </c>
      <c r="J130" s="962">
        <f>I130*C130</f>
        <v>3546.24</v>
      </c>
    </row>
    <row r="131" spans="1:10" ht="15" x14ac:dyDescent="0.2">
      <c r="A131" s="800"/>
      <c r="B131" s="792"/>
      <c r="C131" s="795"/>
      <c r="D131" s="796"/>
      <c r="E131" s="956"/>
      <c r="F131" s="956"/>
      <c r="G131" s="956"/>
      <c r="H131" s="997"/>
      <c r="I131" s="958"/>
      <c r="J131" s="973"/>
    </row>
    <row r="132" spans="1:10" ht="14.25" x14ac:dyDescent="0.2">
      <c r="A132" s="804" t="str">
        <f>IF(D132&gt;0,IF(INDEX(A126:A131,MATCH(REPT("z",255),A126:A131))="H","J",IF(INDEX(A126:A131,MATCH(REPT("z",255),A126:A131))="N","P",CHAR(CODE(INDEX(A126:A131,MATCH(REPT("z",255),A126:A131)))+1))),)</f>
        <v>G</v>
      </c>
      <c r="B132" s="792" t="s">
        <v>947</v>
      </c>
      <c r="C132" s="795">
        <v>14</v>
      </c>
      <c r="D132" s="20" t="s">
        <v>46</v>
      </c>
      <c r="E132" s="960">
        <v>187.14</v>
      </c>
      <c r="F132" s="975">
        <v>8.65</v>
      </c>
      <c r="G132" s="975">
        <v>112.82</v>
      </c>
      <c r="H132" s="960">
        <v>0</v>
      </c>
      <c r="I132" s="961">
        <f>E132+F132+G132+H132</f>
        <v>308.61</v>
      </c>
      <c r="J132" s="962">
        <f>I132*C132</f>
        <v>4320.54</v>
      </c>
    </row>
    <row r="133" spans="1:10" ht="15" x14ac:dyDescent="0.2">
      <c r="A133" s="800"/>
      <c r="B133" s="792"/>
      <c r="C133" s="795"/>
      <c r="D133" s="796"/>
      <c r="E133" s="956"/>
      <c r="F133" s="956"/>
      <c r="G133" s="956"/>
      <c r="H133" s="997"/>
      <c r="I133" s="958"/>
      <c r="J133" s="973"/>
    </row>
    <row r="134" spans="1:10" ht="14.25" x14ac:dyDescent="0.2">
      <c r="A134" s="804" t="str">
        <f>IF(D134&gt;0,IF(INDEX(A126:A133,MATCH(REPT("z",255),A126:A133))="H","J",IF(INDEX(A126:A133,MATCH(REPT("z",255),A126:A133))="N","P",CHAR(CODE(INDEX(A126:A133,MATCH(REPT("z",255),A126:A133)))+1))),)</f>
        <v>H</v>
      </c>
      <c r="B134" s="792" t="s">
        <v>958</v>
      </c>
      <c r="C134" s="795">
        <v>1</v>
      </c>
      <c r="D134" s="20" t="s">
        <v>46</v>
      </c>
      <c r="E134" s="960">
        <v>148.51</v>
      </c>
      <c r="F134" s="975">
        <v>6.69</v>
      </c>
      <c r="G134" s="975">
        <v>66.44</v>
      </c>
      <c r="H134" s="960">
        <v>0</v>
      </c>
      <c r="I134" s="961">
        <f>E134+F134+G134+H134</f>
        <v>221.64</v>
      </c>
      <c r="J134" s="962">
        <f>I134*C134</f>
        <v>221.64</v>
      </c>
    </row>
    <row r="135" spans="1:10" ht="15" x14ac:dyDescent="0.2">
      <c r="A135" s="800"/>
      <c r="B135" s="790"/>
      <c r="C135" s="795"/>
      <c r="D135" s="18"/>
      <c r="E135" s="956"/>
      <c r="F135" s="956"/>
      <c r="G135" s="956"/>
      <c r="H135" s="997"/>
      <c r="I135" s="958"/>
      <c r="J135" s="973"/>
    </row>
    <row r="136" spans="1:10" ht="15" x14ac:dyDescent="0.2">
      <c r="A136" s="800"/>
      <c r="B136" s="792"/>
      <c r="C136" s="795"/>
      <c r="D136" s="796"/>
      <c r="E136" s="956"/>
      <c r="F136" s="956"/>
      <c r="G136" s="956"/>
      <c r="H136" s="997"/>
      <c r="I136" s="958"/>
      <c r="J136" s="973"/>
    </row>
    <row r="137" spans="1:10" ht="15" x14ac:dyDescent="0.2">
      <c r="A137" s="800"/>
      <c r="B137" s="790"/>
      <c r="C137" s="795"/>
      <c r="D137" s="18"/>
      <c r="E137" s="956"/>
      <c r="F137" s="956"/>
      <c r="G137" s="956"/>
      <c r="H137" s="997"/>
      <c r="I137" s="958"/>
      <c r="J137" s="973"/>
    </row>
    <row r="138" spans="1:10" ht="15" x14ac:dyDescent="0.2">
      <c r="A138" s="800"/>
      <c r="B138" s="790"/>
      <c r="C138" s="795"/>
      <c r="D138" s="18"/>
      <c r="E138" s="956"/>
      <c r="F138" s="956"/>
      <c r="G138" s="956"/>
      <c r="H138" s="997"/>
      <c r="I138" s="958"/>
      <c r="J138" s="973"/>
    </row>
    <row r="139" spans="1:10" ht="15" x14ac:dyDescent="0.2">
      <c r="A139" s="800"/>
      <c r="B139" s="790"/>
      <c r="C139" s="795"/>
      <c r="D139" s="18"/>
      <c r="E139" s="956"/>
      <c r="F139" s="956"/>
      <c r="G139" s="956"/>
      <c r="H139" s="997"/>
      <c r="I139" s="958"/>
      <c r="J139" s="973"/>
    </row>
    <row r="140" spans="1:10" ht="26.25" customHeight="1" x14ac:dyDescent="0.2">
      <c r="A140" s="800"/>
      <c r="B140" s="790"/>
      <c r="C140" s="795"/>
      <c r="D140" s="18"/>
      <c r="E140" s="956"/>
      <c r="F140" s="956"/>
      <c r="G140" s="956"/>
      <c r="H140" s="997"/>
      <c r="I140" s="958"/>
      <c r="J140" s="973"/>
    </row>
    <row r="141" spans="1:10" ht="15.75" thickBot="1" x14ac:dyDescent="0.25">
      <c r="A141" s="729"/>
      <c r="B141" s="730" t="s">
        <v>31</v>
      </c>
      <c r="C141" s="806"/>
      <c r="D141" s="731"/>
      <c r="E141" s="999"/>
      <c r="F141" s="999"/>
      <c r="G141" s="999"/>
      <c r="H141" s="999"/>
      <c r="I141" s="1000"/>
      <c r="J141" s="1001">
        <f>SUM(J110:J138)</f>
        <v>29464.3</v>
      </c>
    </row>
    <row r="142" spans="1:10" ht="15.75" thickTop="1" x14ac:dyDescent="0.2">
      <c r="A142" s="800"/>
      <c r="B142" s="790"/>
      <c r="C142" s="795"/>
      <c r="D142" s="18"/>
      <c r="E142" s="956"/>
      <c r="F142" s="956"/>
      <c r="G142" s="956"/>
      <c r="H142" s="997"/>
      <c r="I142" s="958"/>
      <c r="J142" s="973"/>
    </row>
    <row r="143" spans="1:10" ht="30" x14ac:dyDescent="0.2">
      <c r="A143" s="800"/>
      <c r="B143" s="798" t="s">
        <v>959</v>
      </c>
      <c r="C143" s="795"/>
      <c r="D143" s="18"/>
      <c r="E143" s="956"/>
      <c r="F143" s="956"/>
      <c r="G143" s="956"/>
      <c r="H143" s="997"/>
      <c r="I143" s="958"/>
      <c r="J143" s="973"/>
    </row>
    <row r="144" spans="1:10" ht="15" x14ac:dyDescent="0.2">
      <c r="A144" s="800"/>
      <c r="B144" s="790"/>
      <c r="C144" s="795"/>
      <c r="D144" s="18"/>
      <c r="E144" s="956"/>
      <c r="F144" s="956"/>
      <c r="G144" s="956"/>
      <c r="H144" s="997"/>
      <c r="I144" s="958"/>
      <c r="J144" s="973"/>
    </row>
    <row r="145" spans="1:10" ht="28.5" x14ac:dyDescent="0.2">
      <c r="A145" s="800"/>
      <c r="B145" s="790" t="s">
        <v>960</v>
      </c>
      <c r="C145" s="795"/>
      <c r="D145" s="796"/>
      <c r="E145" s="956"/>
      <c r="F145" s="956"/>
      <c r="G145" s="956"/>
      <c r="H145" s="997"/>
      <c r="I145" s="958"/>
      <c r="J145" s="973"/>
    </row>
    <row r="146" spans="1:10" ht="15" x14ac:dyDescent="0.2">
      <c r="A146" s="800"/>
      <c r="B146" s="790"/>
      <c r="C146" s="795"/>
      <c r="D146" s="796"/>
      <c r="E146" s="956"/>
      <c r="F146" s="956"/>
      <c r="G146" s="956"/>
      <c r="H146" s="997"/>
      <c r="I146" s="958"/>
      <c r="J146" s="973"/>
    </row>
    <row r="147" spans="1:10" ht="15" x14ac:dyDescent="0.2">
      <c r="A147" s="800"/>
      <c r="B147" s="790" t="s">
        <v>961</v>
      </c>
      <c r="C147" s="795"/>
      <c r="D147" s="796"/>
      <c r="E147" s="956"/>
      <c r="F147" s="956"/>
      <c r="G147" s="956"/>
      <c r="H147" s="997"/>
      <c r="I147" s="958"/>
      <c r="J147" s="973"/>
    </row>
    <row r="148" spans="1:10" ht="15" x14ac:dyDescent="0.2">
      <c r="A148" s="800"/>
      <c r="B148" s="790"/>
      <c r="C148" s="795"/>
      <c r="D148" s="796"/>
      <c r="E148" s="956"/>
      <c r="F148" s="956"/>
      <c r="G148" s="956"/>
      <c r="H148" s="997"/>
      <c r="I148" s="958"/>
      <c r="J148" s="973"/>
    </row>
    <row r="149" spans="1:10" ht="14.25" x14ac:dyDescent="0.2">
      <c r="A149" s="804" t="s">
        <v>11</v>
      </c>
      <c r="B149" s="792" t="s">
        <v>962</v>
      </c>
      <c r="C149" s="795">
        <v>4</v>
      </c>
      <c r="D149" s="20" t="s">
        <v>46</v>
      </c>
      <c r="E149" s="960">
        <v>40773.03</v>
      </c>
      <c r="F149" s="975">
        <v>5.88</v>
      </c>
      <c r="G149" s="975">
        <v>402.84</v>
      </c>
      <c r="H149" s="960">
        <v>0</v>
      </c>
      <c r="I149" s="961">
        <f>E149+F149+G149+H149</f>
        <v>41181.75</v>
      </c>
      <c r="J149" s="962">
        <f>I149*C149</f>
        <v>164727</v>
      </c>
    </row>
    <row r="150" spans="1:10" ht="15" x14ac:dyDescent="0.2">
      <c r="A150" s="800"/>
      <c r="B150" s="792"/>
      <c r="C150" s="795"/>
      <c r="D150" s="796"/>
      <c r="E150" s="956"/>
      <c r="F150" s="956"/>
      <c r="G150" s="956"/>
      <c r="H150" s="997"/>
      <c r="I150" s="958"/>
      <c r="J150" s="973"/>
    </row>
    <row r="151" spans="1:10" ht="14.25" x14ac:dyDescent="0.2">
      <c r="A151" s="804" t="str">
        <f>IF(D151&gt;0,IF(INDEX(A141:A150,MATCH(REPT("z",255),A141:A150))="H","J",IF(INDEX(A141:A150,MATCH(REPT("z",255),A141:A150))="N","P",CHAR(CODE(INDEX(A141:A150,MATCH(REPT("z",255),A141:A150)))+1))),)</f>
        <v>B</v>
      </c>
      <c r="B151" s="285" t="s">
        <v>1159</v>
      </c>
      <c r="C151" s="797">
        <v>2</v>
      </c>
      <c r="D151" s="474" t="s">
        <v>46</v>
      </c>
      <c r="E151" s="960">
        <v>1422.36</v>
      </c>
      <c r="F151" s="975">
        <v>0</v>
      </c>
      <c r="G151" s="975">
        <v>130.47</v>
      </c>
      <c r="H151" s="960">
        <v>0</v>
      </c>
      <c r="I151" s="961">
        <f>E151+F151+G151+H151</f>
        <v>1552.83</v>
      </c>
      <c r="J151" s="962">
        <f>I151*C151</f>
        <v>3105.66</v>
      </c>
    </row>
    <row r="152" spans="1:10" ht="15" x14ac:dyDescent="0.2">
      <c r="A152" s="800"/>
      <c r="B152" s="792"/>
      <c r="C152" s="795"/>
      <c r="D152" s="796"/>
      <c r="E152" s="956"/>
      <c r="F152" s="956"/>
      <c r="G152" s="956"/>
      <c r="H152" s="997"/>
      <c r="I152" s="958"/>
      <c r="J152" s="973"/>
    </row>
    <row r="153" spans="1:10" ht="14.25" x14ac:dyDescent="0.2">
      <c r="A153" s="804" t="str">
        <f>IF(D153&gt;0,IF(INDEX(A143:A152,MATCH(REPT("z",255),A143:A152))="H","J",IF(INDEX(A143:A152,MATCH(REPT("z",255),A143:A152))="N","P",CHAR(CODE(INDEX(A143:A152,MATCH(REPT("z",255),A143:A152)))+1))),)</f>
        <v>C</v>
      </c>
      <c r="B153" s="791" t="s">
        <v>1160</v>
      </c>
      <c r="C153" s="795">
        <v>4</v>
      </c>
      <c r="D153" s="20" t="s">
        <v>46</v>
      </c>
      <c r="E153" s="960">
        <v>790.69</v>
      </c>
      <c r="F153" s="975">
        <v>0</v>
      </c>
      <c r="G153" s="975">
        <v>260.93</v>
      </c>
      <c r="H153" s="960">
        <v>0</v>
      </c>
      <c r="I153" s="961">
        <f>E153+F153+G153+H153</f>
        <v>1051.6199999999999</v>
      </c>
      <c r="J153" s="962">
        <f>I153*C153</f>
        <v>4206.4799999999996</v>
      </c>
    </row>
    <row r="154" spans="1:10" ht="15" x14ac:dyDescent="0.2">
      <c r="A154" s="800"/>
      <c r="B154" s="792"/>
      <c r="C154" s="795"/>
      <c r="D154" s="796"/>
      <c r="E154" s="956"/>
      <c r="F154" s="956"/>
      <c r="G154" s="956"/>
      <c r="H154" s="997"/>
      <c r="I154" s="958"/>
      <c r="J154" s="973"/>
    </row>
    <row r="155" spans="1:10" ht="15" x14ac:dyDescent="0.2">
      <c r="A155" s="800"/>
      <c r="B155" s="798" t="s">
        <v>963</v>
      </c>
      <c r="C155" s="795"/>
      <c r="D155" s="18"/>
      <c r="E155" s="956"/>
      <c r="F155" s="956"/>
      <c r="G155" s="956"/>
      <c r="H155" s="997"/>
      <c r="I155" s="958"/>
      <c r="J155" s="973"/>
    </row>
    <row r="156" spans="1:10" ht="15" x14ac:dyDescent="0.2">
      <c r="A156" s="800"/>
      <c r="B156" s="790"/>
      <c r="C156" s="795"/>
      <c r="D156" s="18"/>
      <c r="E156" s="956"/>
      <c r="F156" s="956"/>
      <c r="G156" s="956"/>
      <c r="H156" s="997"/>
      <c r="I156" s="958"/>
      <c r="J156" s="973"/>
    </row>
    <row r="157" spans="1:10" ht="28.5" x14ac:dyDescent="0.2">
      <c r="A157" s="800"/>
      <c r="B157" s="790" t="s">
        <v>964</v>
      </c>
      <c r="C157" s="795"/>
      <c r="D157" s="796"/>
      <c r="E157" s="956"/>
      <c r="F157" s="956"/>
      <c r="G157" s="956"/>
      <c r="H157" s="997"/>
      <c r="I157" s="958"/>
      <c r="J157" s="973"/>
    </row>
    <row r="158" spans="1:10" ht="15" x14ac:dyDescent="0.2">
      <c r="A158" s="800"/>
      <c r="B158" s="790"/>
      <c r="C158" s="795"/>
      <c r="D158" s="796"/>
      <c r="E158" s="956"/>
      <c r="F158" s="956"/>
      <c r="G158" s="956"/>
      <c r="H158" s="997"/>
      <c r="I158" s="958"/>
      <c r="J158" s="973"/>
    </row>
    <row r="159" spans="1:10" ht="14.25" x14ac:dyDescent="0.2">
      <c r="A159" s="804" t="str">
        <f>IF(D159&gt;0,IF(INDEX(A153:A158,MATCH(REPT("z",255),A153:A158))="H","J",IF(INDEX(A153:A158,MATCH(REPT("z",255),A153:A158))="N","P",CHAR(CODE(INDEX(A153:A158,MATCH(REPT("z",255),A153:A158)))+1))),)</f>
        <v>D</v>
      </c>
      <c r="B159" s="799" t="s">
        <v>965</v>
      </c>
      <c r="C159" s="795">
        <v>14</v>
      </c>
      <c r="D159" s="20" t="s">
        <v>46</v>
      </c>
      <c r="E159" s="960">
        <v>701.03</v>
      </c>
      <c r="F159" s="975">
        <v>1.38</v>
      </c>
      <c r="G159" s="975">
        <v>277.49</v>
      </c>
      <c r="H159" s="960">
        <v>0</v>
      </c>
      <c r="I159" s="961">
        <f>E159+F159+G159+H159</f>
        <v>979.9</v>
      </c>
      <c r="J159" s="962">
        <f>I159*C159</f>
        <v>13718.6</v>
      </c>
    </row>
    <row r="160" spans="1:10" ht="15" x14ac:dyDescent="0.2">
      <c r="A160" s="800"/>
      <c r="B160" s="658"/>
      <c r="C160" s="795"/>
      <c r="D160" s="796"/>
      <c r="E160" s="956"/>
      <c r="F160" s="956"/>
      <c r="G160" s="956"/>
      <c r="H160" s="997"/>
      <c r="I160" s="958"/>
      <c r="J160" s="973"/>
    </row>
    <row r="161" spans="1:10" ht="14.25" x14ac:dyDescent="0.2">
      <c r="A161" s="804" t="str">
        <f>IF(D161&gt;0,IF(INDEX(A155:A160,MATCH(REPT("z",255),A155:A160))="H","J",IF(INDEX(A155:A160,MATCH(REPT("z",255),A155:A160))="N","P",CHAR(CODE(INDEX(A155:A160,MATCH(REPT("z",255),A155:A160)))+1))),)</f>
        <v>E</v>
      </c>
      <c r="B161" s="799" t="s">
        <v>966</v>
      </c>
      <c r="C161" s="795">
        <v>20</v>
      </c>
      <c r="D161" s="20" t="s">
        <v>46</v>
      </c>
      <c r="E161" s="960">
        <v>701.03</v>
      </c>
      <c r="F161" s="975">
        <v>1.38</v>
      </c>
      <c r="G161" s="975">
        <v>277.49</v>
      </c>
      <c r="H161" s="960">
        <v>0</v>
      </c>
      <c r="I161" s="961">
        <f>E161+F161+G161+H161</f>
        <v>979.9</v>
      </c>
      <c r="J161" s="962">
        <f>I161*C161</f>
        <v>19598</v>
      </c>
    </row>
    <row r="162" spans="1:10" ht="15" x14ac:dyDescent="0.2">
      <c r="A162" s="800"/>
      <c r="B162" s="790"/>
      <c r="C162" s="795"/>
      <c r="D162" s="796"/>
      <c r="E162" s="956"/>
      <c r="F162" s="956"/>
      <c r="G162" s="956"/>
      <c r="H162" s="997"/>
      <c r="I162" s="958"/>
      <c r="J162" s="973"/>
    </row>
    <row r="163" spans="1:10" ht="28.5" x14ac:dyDescent="0.2">
      <c r="A163" s="800"/>
      <c r="B163" s="792" t="s">
        <v>967</v>
      </c>
      <c r="C163" s="795"/>
      <c r="D163" s="796"/>
      <c r="E163" s="956"/>
      <c r="F163" s="956"/>
      <c r="G163" s="956"/>
      <c r="H163" s="997"/>
      <c r="I163" s="958"/>
      <c r="J163" s="973"/>
    </row>
    <row r="164" spans="1:10" ht="15" x14ac:dyDescent="0.2">
      <c r="A164" s="800"/>
      <c r="B164" s="790"/>
      <c r="C164" s="795"/>
      <c r="D164" s="796"/>
      <c r="E164" s="956"/>
      <c r="F164" s="956"/>
      <c r="G164" s="956"/>
      <c r="H164" s="997"/>
      <c r="I164" s="958"/>
      <c r="J164" s="973"/>
    </row>
    <row r="165" spans="1:10" ht="15" x14ac:dyDescent="0.2">
      <c r="A165" s="800"/>
      <c r="B165" s="792"/>
      <c r="C165" s="795"/>
      <c r="D165" s="796"/>
      <c r="E165" s="956"/>
      <c r="F165" s="956"/>
      <c r="G165" s="956"/>
      <c r="H165" s="997"/>
      <c r="I165" s="958"/>
      <c r="J165" s="973"/>
    </row>
    <row r="166" spans="1:10" ht="15" x14ac:dyDescent="0.2">
      <c r="A166" s="800"/>
      <c r="B166" s="792"/>
      <c r="C166" s="795"/>
      <c r="D166" s="796"/>
      <c r="E166" s="956"/>
      <c r="F166" s="956"/>
      <c r="G166" s="956"/>
      <c r="H166" s="997"/>
      <c r="I166" s="958"/>
      <c r="J166" s="973"/>
    </row>
    <row r="167" spans="1:10" ht="15" x14ac:dyDescent="0.2">
      <c r="A167" s="800"/>
      <c r="B167" s="792"/>
      <c r="C167" s="795"/>
      <c r="D167" s="796"/>
      <c r="E167" s="956"/>
      <c r="F167" s="956"/>
      <c r="G167" s="956"/>
      <c r="H167" s="997"/>
      <c r="I167" s="958"/>
      <c r="J167" s="973"/>
    </row>
    <row r="168" spans="1:10" ht="15" x14ac:dyDescent="0.2">
      <c r="A168" s="800"/>
      <c r="B168" s="792"/>
      <c r="C168" s="795"/>
      <c r="D168" s="796"/>
      <c r="E168" s="956"/>
      <c r="F168" s="956"/>
      <c r="G168" s="956"/>
      <c r="H168" s="997"/>
      <c r="I168" s="958"/>
      <c r="J168" s="973"/>
    </row>
    <row r="169" spans="1:10" ht="15" x14ac:dyDescent="0.2">
      <c r="A169" s="800"/>
      <c r="B169" s="792"/>
      <c r="C169" s="795"/>
      <c r="D169" s="796"/>
      <c r="E169" s="956"/>
      <c r="F169" s="956"/>
      <c r="G169" s="956"/>
      <c r="H169" s="997"/>
      <c r="I169" s="958"/>
      <c r="J169" s="973"/>
    </row>
    <row r="170" spans="1:10" ht="15" x14ac:dyDescent="0.2">
      <c r="A170" s="800"/>
      <c r="B170" s="792"/>
      <c r="C170" s="795"/>
      <c r="D170" s="796"/>
      <c r="E170" s="956"/>
      <c r="F170" s="956"/>
      <c r="G170" s="956"/>
      <c r="H170" s="997"/>
      <c r="I170" s="958"/>
      <c r="J170" s="973"/>
    </row>
    <row r="171" spans="1:10" ht="15" x14ac:dyDescent="0.2">
      <c r="A171" s="800"/>
      <c r="B171" s="792"/>
      <c r="C171" s="795"/>
      <c r="D171" s="796"/>
      <c r="E171" s="956"/>
      <c r="F171" s="956"/>
      <c r="G171" s="956"/>
      <c r="H171" s="997"/>
      <c r="I171" s="958"/>
      <c r="J171" s="973"/>
    </row>
    <row r="172" spans="1:10" ht="15" x14ac:dyDescent="0.2">
      <c r="A172" s="800"/>
      <c r="B172" s="790"/>
      <c r="C172" s="795"/>
      <c r="D172" s="18"/>
      <c r="E172" s="956"/>
      <c r="F172" s="956"/>
      <c r="G172" s="956"/>
      <c r="H172" s="997"/>
      <c r="I172" s="958"/>
      <c r="J172" s="973"/>
    </row>
    <row r="173" spans="1:10" ht="26.25" customHeight="1" x14ac:dyDescent="0.2">
      <c r="A173" s="800"/>
      <c r="B173" s="790"/>
      <c r="C173" s="795"/>
      <c r="D173" s="18"/>
      <c r="E173" s="956"/>
      <c r="F173" s="956"/>
      <c r="G173" s="956"/>
      <c r="H173" s="997"/>
      <c r="I173" s="958"/>
      <c r="J173" s="973"/>
    </row>
    <row r="174" spans="1:10" ht="15.75" thickBot="1" x14ac:dyDescent="0.25">
      <c r="A174" s="729"/>
      <c r="B174" s="730" t="s">
        <v>31</v>
      </c>
      <c r="C174" s="806"/>
      <c r="D174" s="731"/>
      <c r="E174" s="999"/>
      <c r="F174" s="999"/>
      <c r="G174" s="999"/>
      <c r="H174" s="999"/>
      <c r="I174" s="1000"/>
      <c r="J174" s="1001">
        <f>SUM(J145:J173)</f>
        <v>205355.74</v>
      </c>
    </row>
    <row r="175" spans="1:10" ht="15.75" thickTop="1" x14ac:dyDescent="0.2">
      <c r="A175" s="800"/>
      <c r="B175" s="790"/>
      <c r="C175" s="795"/>
      <c r="D175" s="18"/>
      <c r="E175" s="956"/>
      <c r="F175" s="956"/>
      <c r="G175" s="956"/>
      <c r="H175" s="997"/>
      <c r="I175" s="958"/>
      <c r="J175" s="973"/>
    </row>
    <row r="176" spans="1:10" ht="30" x14ac:dyDescent="0.2">
      <c r="A176" s="801"/>
      <c r="B176" s="798" t="s">
        <v>968</v>
      </c>
      <c r="C176" s="10"/>
      <c r="D176" s="20"/>
      <c r="E176" s="975"/>
      <c r="F176" s="975"/>
      <c r="G176" s="975"/>
      <c r="H176" s="998"/>
      <c r="I176" s="961"/>
      <c r="J176" s="989"/>
    </row>
    <row r="177" spans="1:10" ht="14.25" x14ac:dyDescent="0.2">
      <c r="A177" s="801"/>
      <c r="B177" s="803"/>
      <c r="C177" s="10"/>
      <c r="D177" s="20"/>
      <c r="E177" s="975"/>
      <c r="F177" s="975"/>
      <c r="G177" s="975"/>
      <c r="H177" s="998"/>
      <c r="I177" s="961"/>
      <c r="J177" s="989"/>
    </row>
    <row r="178" spans="1:10" ht="28.5" x14ac:dyDescent="0.2">
      <c r="A178" s="800"/>
      <c r="B178" s="790" t="s">
        <v>969</v>
      </c>
      <c r="C178" s="795"/>
      <c r="D178" s="796"/>
      <c r="E178" s="956"/>
      <c r="F178" s="956"/>
      <c r="G178" s="956"/>
      <c r="H178" s="997"/>
      <c r="I178" s="958"/>
      <c r="J178" s="973"/>
    </row>
    <row r="179" spans="1:10" ht="15" x14ac:dyDescent="0.2">
      <c r="A179" s="800"/>
      <c r="B179" s="790"/>
      <c r="C179" s="795"/>
      <c r="D179" s="796"/>
      <c r="E179" s="956"/>
      <c r="F179" s="956"/>
      <c r="G179" s="956"/>
      <c r="H179" s="997"/>
      <c r="I179" s="958"/>
      <c r="J179" s="973"/>
    </row>
    <row r="180" spans="1:10" ht="42.75" x14ac:dyDescent="0.2">
      <c r="A180" s="804" t="s">
        <v>11</v>
      </c>
      <c r="B180" s="59" t="s">
        <v>1279</v>
      </c>
      <c r="C180" s="795">
        <v>8</v>
      </c>
      <c r="D180" s="103" t="s">
        <v>46</v>
      </c>
      <c r="E180" s="960">
        <v>16.62</v>
      </c>
      <c r="F180" s="975">
        <v>0</v>
      </c>
      <c r="G180" s="975">
        <v>4.18</v>
      </c>
      <c r="H180" s="960">
        <v>0</v>
      </c>
      <c r="I180" s="961">
        <f>E180+F180+G180+H180</f>
        <v>20.8</v>
      </c>
      <c r="J180" s="962">
        <f>I180*C180</f>
        <v>166.4</v>
      </c>
    </row>
    <row r="181" spans="1:10" ht="15" x14ac:dyDescent="0.2">
      <c r="A181" s="800"/>
      <c r="B181" s="832"/>
      <c r="C181" s="795"/>
      <c r="D181" s="824"/>
      <c r="E181" s="956"/>
      <c r="F181" s="956"/>
      <c r="G181" s="956"/>
      <c r="H181" s="997"/>
      <c r="I181" s="958"/>
      <c r="J181" s="973"/>
    </row>
    <row r="182" spans="1:10" ht="42.75" x14ac:dyDescent="0.2">
      <c r="A182" s="804" t="str">
        <f>IF(D182&gt;0,IF(INDEX(A176:A181,MATCH(REPT("z",255),A176:A181))="H","J",IF(INDEX(A176:A181,MATCH(REPT("z",255),A176:A181))="N","P",CHAR(CODE(INDEX(A176:A181,MATCH(REPT("z",255),A176:A181)))+1))),)</f>
        <v>B</v>
      </c>
      <c r="B182" s="791" t="s">
        <v>970</v>
      </c>
      <c r="C182" s="795">
        <v>32</v>
      </c>
      <c r="D182" s="103" t="s">
        <v>46</v>
      </c>
      <c r="E182" s="960">
        <v>16.62</v>
      </c>
      <c r="F182" s="975">
        <v>0</v>
      </c>
      <c r="G182" s="975">
        <v>4.18</v>
      </c>
      <c r="H182" s="960">
        <v>0</v>
      </c>
      <c r="I182" s="961">
        <f>E182+F182+G182+H182</f>
        <v>20.8</v>
      </c>
      <c r="J182" s="962">
        <f>I182*C182</f>
        <v>665.6</v>
      </c>
    </row>
    <row r="183" spans="1:10" ht="15" x14ac:dyDescent="0.2">
      <c r="A183" s="800"/>
      <c r="B183" s="832"/>
      <c r="C183" s="795"/>
      <c r="D183" s="824"/>
      <c r="E183" s="956"/>
      <c r="F183" s="956"/>
      <c r="G183" s="956"/>
      <c r="H183" s="997"/>
      <c r="I183" s="958"/>
      <c r="J183" s="973"/>
    </row>
    <row r="184" spans="1:10" ht="42.75" x14ac:dyDescent="0.2">
      <c r="A184" s="804" t="str">
        <f>IF(D184&gt;0,IF(INDEX(A176:A183,MATCH(REPT("z",255),A176:A183))="H","J",IF(INDEX(A176:A183,MATCH(REPT("z",255),A176:A183))="N","P",CHAR(CODE(INDEX(A176:A183,MATCH(REPT("z",255),A176:A183)))+1))),)</f>
        <v>C</v>
      </c>
      <c r="B184" s="791" t="s">
        <v>971</v>
      </c>
      <c r="C184" s="795">
        <v>16</v>
      </c>
      <c r="D184" s="103" t="s">
        <v>46</v>
      </c>
      <c r="E184" s="960">
        <v>16.62</v>
      </c>
      <c r="F184" s="975">
        <v>0</v>
      </c>
      <c r="G184" s="975">
        <v>4.18</v>
      </c>
      <c r="H184" s="960">
        <v>0</v>
      </c>
      <c r="I184" s="961">
        <f>E184+F184+G184+H184</f>
        <v>20.8</v>
      </c>
      <c r="J184" s="962">
        <f>I184*C184</f>
        <v>332.8</v>
      </c>
    </row>
    <row r="185" spans="1:10" ht="15" x14ac:dyDescent="0.2">
      <c r="A185" s="800"/>
      <c r="B185" s="832"/>
      <c r="C185" s="795"/>
      <c r="D185" s="824"/>
      <c r="E185" s="956"/>
      <c r="F185" s="956"/>
      <c r="G185" s="956"/>
      <c r="H185" s="997"/>
      <c r="I185" s="958"/>
      <c r="J185" s="973"/>
    </row>
    <row r="186" spans="1:10" ht="42.75" x14ac:dyDescent="0.2">
      <c r="A186" s="804" t="str">
        <f>IF(D186&gt;0,IF(INDEX(A176:A185,MATCH(REPT("z",255),A176:A185))="H","J",IF(INDEX(A176:A185,MATCH(REPT("z",255),A176:A185))="N","P",CHAR(CODE(INDEX(A176:A185,MATCH(REPT("z",255),A176:A185)))+1))),)</f>
        <v>D</v>
      </c>
      <c r="B186" s="791" t="s">
        <v>972</v>
      </c>
      <c r="C186" s="795">
        <v>1</v>
      </c>
      <c r="D186" s="103" t="s">
        <v>46</v>
      </c>
      <c r="E186" s="960">
        <v>16.62</v>
      </c>
      <c r="F186" s="975">
        <v>0</v>
      </c>
      <c r="G186" s="975">
        <v>4.18</v>
      </c>
      <c r="H186" s="960">
        <v>0</v>
      </c>
      <c r="I186" s="961">
        <f>E186+F186+G186+H186</f>
        <v>20.8</v>
      </c>
      <c r="J186" s="962">
        <f>I186*C186</f>
        <v>20.8</v>
      </c>
    </row>
    <row r="187" spans="1:10" ht="15" x14ac:dyDescent="0.2">
      <c r="A187" s="800"/>
      <c r="B187" s="832"/>
      <c r="C187" s="795"/>
      <c r="D187" s="824"/>
      <c r="E187" s="956"/>
      <c r="F187" s="956"/>
      <c r="G187" s="956"/>
      <c r="H187" s="997"/>
      <c r="I187" s="958"/>
      <c r="J187" s="973"/>
    </row>
    <row r="188" spans="1:10" ht="15" x14ac:dyDescent="0.2">
      <c r="A188" s="800"/>
      <c r="B188" s="833" t="s">
        <v>967</v>
      </c>
      <c r="C188" s="795"/>
      <c r="D188" s="796"/>
      <c r="E188" s="956"/>
      <c r="F188" s="956"/>
      <c r="G188" s="956"/>
      <c r="H188" s="997"/>
      <c r="I188" s="958"/>
      <c r="J188" s="973"/>
    </row>
    <row r="189" spans="1:10" ht="15" x14ac:dyDescent="0.2">
      <c r="A189" s="800"/>
      <c r="B189" s="833"/>
      <c r="C189" s="795"/>
      <c r="D189" s="796"/>
      <c r="E189" s="956"/>
      <c r="F189" s="956"/>
      <c r="G189" s="956"/>
      <c r="H189" s="997"/>
      <c r="I189" s="958"/>
      <c r="J189" s="973"/>
    </row>
    <row r="190" spans="1:10" ht="15" x14ac:dyDescent="0.2">
      <c r="A190" s="800"/>
      <c r="B190" s="833"/>
      <c r="C190" s="795"/>
      <c r="D190" s="796"/>
      <c r="E190" s="956"/>
      <c r="F190" s="956"/>
      <c r="G190" s="956"/>
      <c r="H190" s="997"/>
      <c r="I190" s="958"/>
      <c r="J190" s="973"/>
    </row>
    <row r="191" spans="1:10" ht="15" x14ac:dyDescent="0.2">
      <c r="A191" s="800"/>
      <c r="B191" s="833"/>
      <c r="C191" s="795"/>
      <c r="D191" s="796"/>
      <c r="E191" s="956"/>
      <c r="F191" s="956"/>
      <c r="G191" s="956"/>
      <c r="H191" s="997"/>
      <c r="I191" s="958"/>
      <c r="J191" s="973"/>
    </row>
    <row r="192" spans="1:10" ht="15" x14ac:dyDescent="0.2">
      <c r="A192" s="800"/>
      <c r="B192" s="808"/>
      <c r="C192" s="795"/>
      <c r="D192" s="796"/>
      <c r="E192" s="956"/>
      <c r="F192" s="956"/>
      <c r="G192" s="956"/>
      <c r="H192" s="997"/>
      <c r="I192" s="958"/>
      <c r="J192" s="973"/>
    </row>
    <row r="193" spans="1:10" ht="15" x14ac:dyDescent="0.2">
      <c r="A193" s="800"/>
      <c r="B193" s="808"/>
      <c r="C193" s="795"/>
      <c r="D193" s="796"/>
      <c r="E193" s="956"/>
      <c r="F193" s="956"/>
      <c r="G193" s="956"/>
      <c r="H193" s="997"/>
      <c r="I193" s="958"/>
      <c r="J193" s="973"/>
    </row>
    <row r="194" spans="1:10" ht="15" x14ac:dyDescent="0.2">
      <c r="A194" s="800"/>
      <c r="B194" s="808"/>
      <c r="C194" s="795"/>
      <c r="D194" s="796"/>
      <c r="E194" s="956"/>
      <c r="F194" s="956"/>
      <c r="G194" s="956"/>
      <c r="H194" s="997"/>
      <c r="I194" s="958"/>
      <c r="J194" s="973"/>
    </row>
    <row r="195" spans="1:10" ht="15" x14ac:dyDescent="0.2">
      <c r="A195" s="800"/>
      <c r="B195" s="808"/>
      <c r="C195" s="795"/>
      <c r="D195" s="796"/>
      <c r="E195" s="956"/>
      <c r="F195" s="956"/>
      <c r="G195" s="956"/>
      <c r="H195" s="997"/>
      <c r="I195" s="958"/>
      <c r="J195" s="973"/>
    </row>
    <row r="196" spans="1:10" ht="15" x14ac:dyDescent="0.2">
      <c r="A196" s="800"/>
      <c r="B196" s="808"/>
      <c r="C196" s="795"/>
      <c r="D196" s="796"/>
      <c r="E196" s="956"/>
      <c r="F196" s="956"/>
      <c r="G196" s="956"/>
      <c r="H196" s="997"/>
      <c r="I196" s="958"/>
      <c r="J196" s="973"/>
    </row>
    <row r="197" spans="1:10" ht="15" x14ac:dyDescent="0.2">
      <c r="A197" s="800"/>
      <c r="B197" s="808"/>
      <c r="C197" s="795"/>
      <c r="D197" s="796"/>
      <c r="E197" s="956"/>
      <c r="F197" s="956"/>
      <c r="G197" s="956"/>
      <c r="H197" s="997"/>
      <c r="I197" s="958"/>
      <c r="J197" s="973"/>
    </row>
    <row r="198" spans="1:10" ht="15" x14ac:dyDescent="0.2">
      <c r="A198" s="800"/>
      <c r="B198" s="808"/>
      <c r="C198" s="795"/>
      <c r="D198" s="796"/>
      <c r="E198" s="956"/>
      <c r="F198" s="956"/>
      <c r="G198" s="956"/>
      <c r="H198" s="997"/>
      <c r="I198" s="958"/>
      <c r="J198" s="973"/>
    </row>
    <row r="199" spans="1:10" ht="15" x14ac:dyDescent="0.2">
      <c r="A199" s="800"/>
      <c r="B199" s="808"/>
      <c r="C199" s="795"/>
      <c r="D199" s="796"/>
      <c r="E199" s="956"/>
      <c r="F199" s="956"/>
      <c r="G199" s="956"/>
      <c r="H199" s="997"/>
      <c r="I199" s="958"/>
      <c r="J199" s="973"/>
    </row>
    <row r="200" spans="1:10" ht="15" x14ac:dyDescent="0.2">
      <c r="A200" s="800"/>
      <c r="B200" s="808"/>
      <c r="C200" s="795"/>
      <c r="D200" s="796"/>
      <c r="E200" s="956"/>
      <c r="F200" s="956"/>
      <c r="G200" s="956"/>
      <c r="H200" s="997"/>
      <c r="I200" s="958"/>
      <c r="J200" s="973"/>
    </row>
    <row r="201" spans="1:10" ht="15.75" customHeight="1" x14ac:dyDescent="0.2">
      <c r="A201" s="801"/>
      <c r="B201" s="803"/>
      <c r="C201" s="10"/>
      <c r="D201" s="20"/>
      <c r="E201" s="975"/>
      <c r="F201" s="975"/>
      <c r="G201" s="975"/>
      <c r="H201" s="998"/>
      <c r="I201" s="961"/>
      <c r="J201" s="989"/>
    </row>
    <row r="202" spans="1:10" ht="15.75" thickBot="1" x14ac:dyDescent="0.25">
      <c r="A202" s="729"/>
      <c r="B202" s="730" t="s">
        <v>31</v>
      </c>
      <c r="C202" s="806"/>
      <c r="D202" s="731"/>
      <c r="E202" s="999"/>
      <c r="F202" s="999"/>
      <c r="G202" s="999"/>
      <c r="H202" s="999"/>
      <c r="I202" s="1000"/>
      <c r="J202" s="1001">
        <f>SUM(J176:J198)</f>
        <v>1185.5999999999999</v>
      </c>
    </row>
    <row r="203" spans="1:10" ht="15" thickTop="1" x14ac:dyDescent="0.2">
      <c r="A203" s="801"/>
      <c r="B203" s="803"/>
      <c r="C203" s="10"/>
      <c r="D203" s="20"/>
      <c r="E203" s="975"/>
      <c r="F203" s="975"/>
      <c r="G203" s="975"/>
      <c r="H203" s="998"/>
      <c r="I203" s="961"/>
      <c r="J203" s="989"/>
    </row>
    <row r="204" spans="1:10" ht="30" x14ac:dyDescent="0.2">
      <c r="A204" s="801"/>
      <c r="B204" s="798" t="s">
        <v>973</v>
      </c>
      <c r="C204" s="10"/>
      <c r="D204" s="20"/>
      <c r="E204" s="975"/>
      <c r="F204" s="975"/>
      <c r="G204" s="975"/>
      <c r="H204" s="998"/>
      <c r="I204" s="961"/>
      <c r="J204" s="989"/>
    </row>
    <row r="205" spans="1:10" ht="14.25" x14ac:dyDescent="0.2">
      <c r="A205" s="801"/>
      <c r="B205" s="803"/>
      <c r="C205" s="10"/>
      <c r="D205" s="20"/>
      <c r="E205" s="975"/>
      <c r="F205" s="975"/>
      <c r="G205" s="975"/>
      <c r="H205" s="998"/>
      <c r="I205" s="961"/>
      <c r="J205" s="989"/>
    </row>
    <row r="206" spans="1:10" ht="28.5" x14ac:dyDescent="0.2">
      <c r="A206" s="800"/>
      <c r="B206" s="790" t="s">
        <v>974</v>
      </c>
      <c r="C206" s="795"/>
      <c r="D206" s="20"/>
      <c r="E206" s="956"/>
      <c r="F206" s="956"/>
      <c r="G206" s="956"/>
      <c r="H206" s="997"/>
      <c r="I206" s="958"/>
      <c r="J206" s="973"/>
    </row>
    <row r="207" spans="1:10" ht="15" x14ac:dyDescent="0.2">
      <c r="A207" s="800"/>
      <c r="B207" s="792"/>
      <c r="C207" s="795"/>
      <c r="D207" s="20"/>
      <c r="E207" s="956"/>
      <c r="F207" s="956"/>
      <c r="G207" s="956"/>
      <c r="H207" s="997"/>
      <c r="I207" s="958"/>
      <c r="J207" s="973"/>
    </row>
    <row r="208" spans="1:10" ht="14.25" x14ac:dyDescent="0.2">
      <c r="A208" s="804" t="s">
        <v>11</v>
      </c>
      <c r="B208" s="803" t="s">
        <v>975</v>
      </c>
      <c r="C208" s="10">
        <v>19</v>
      </c>
      <c r="D208" s="20" t="s">
        <v>46</v>
      </c>
      <c r="E208" s="960">
        <v>0</v>
      </c>
      <c r="F208" s="975">
        <v>0</v>
      </c>
      <c r="G208" s="975">
        <v>0</v>
      </c>
      <c r="H208" s="960">
        <v>0</v>
      </c>
      <c r="I208" s="961">
        <f>E208+F208+G208+H208</f>
        <v>0</v>
      </c>
      <c r="J208" s="962" t="s">
        <v>1505</v>
      </c>
    </row>
    <row r="209" spans="1:10" ht="14.25" x14ac:dyDescent="0.2">
      <c r="A209" s="801"/>
      <c r="B209" s="803"/>
      <c r="C209" s="10"/>
      <c r="D209" s="796"/>
      <c r="E209" s="975"/>
      <c r="F209" s="975"/>
      <c r="G209" s="975"/>
      <c r="H209" s="998"/>
      <c r="I209" s="961"/>
      <c r="J209" s="989"/>
    </row>
    <row r="210" spans="1:10" ht="14.25" x14ac:dyDescent="0.2">
      <c r="A210" s="804" t="s">
        <v>12</v>
      </c>
      <c r="B210" s="803" t="s">
        <v>976</v>
      </c>
      <c r="C210" s="10">
        <v>7</v>
      </c>
      <c r="D210" s="20" t="s">
        <v>46</v>
      </c>
      <c r="E210" s="960">
        <v>0</v>
      </c>
      <c r="F210" s="975">
        <v>0</v>
      </c>
      <c r="G210" s="975">
        <v>0</v>
      </c>
      <c r="H210" s="960">
        <v>0</v>
      </c>
      <c r="I210" s="961">
        <f>E210+F210+G210+H210</f>
        <v>0</v>
      </c>
      <c r="J210" s="962" t="s">
        <v>1505</v>
      </c>
    </row>
    <row r="211" spans="1:10" ht="14.25" x14ac:dyDescent="0.2">
      <c r="A211" s="801"/>
      <c r="B211" s="803"/>
      <c r="C211" s="10"/>
      <c r="D211" s="796"/>
      <c r="E211" s="975"/>
      <c r="F211" s="975"/>
      <c r="G211" s="975"/>
      <c r="H211" s="998"/>
      <c r="I211" s="961"/>
      <c r="J211" s="989"/>
    </row>
    <row r="212" spans="1:10" ht="14.25" x14ac:dyDescent="0.2">
      <c r="A212" s="804" t="str">
        <f>IF(D212&gt;0,IF(INDEX(A203:A211,MATCH(REPT("z",255),A203:A211))="H","J",IF(INDEX(A203:A211,MATCH(REPT("z",255),A203:A211))="N","P",CHAR(CODE(INDEX(A203:A211,MATCH(REPT("z",255),A203:A211)))+1))),)</f>
        <v>C</v>
      </c>
      <c r="B212" s="803" t="s">
        <v>977</v>
      </c>
      <c r="C212" s="10">
        <v>8</v>
      </c>
      <c r="D212" s="20" t="s">
        <v>46</v>
      </c>
      <c r="E212" s="960">
        <v>0</v>
      </c>
      <c r="F212" s="975">
        <v>0</v>
      </c>
      <c r="G212" s="975">
        <v>0</v>
      </c>
      <c r="H212" s="960">
        <v>0</v>
      </c>
      <c r="I212" s="961">
        <f>E212+F212+G212+H212</f>
        <v>0</v>
      </c>
      <c r="J212" s="962" t="s">
        <v>1505</v>
      </c>
    </row>
    <row r="213" spans="1:10" ht="14.25" x14ac:dyDescent="0.2">
      <c r="A213" s="801"/>
      <c r="B213" s="803"/>
      <c r="C213" s="10"/>
      <c r="D213" s="20"/>
      <c r="E213" s="975"/>
      <c r="F213" s="975"/>
      <c r="G213" s="975"/>
      <c r="H213" s="998"/>
      <c r="I213" s="961"/>
      <c r="J213" s="989"/>
    </row>
    <row r="214" spans="1:10" ht="14.25" x14ac:dyDescent="0.2">
      <c r="A214" s="804" t="str">
        <f>IF(D214&gt;0,IF(INDEX(A205:A213,MATCH(REPT("z",255),A205:A213))="H","J",IF(INDEX(A205:A213,MATCH(REPT("z",255),A205:A213))="N","P",CHAR(CODE(INDEX(A205:A213,MATCH(REPT("z",255),A205:A213)))+1))),)</f>
        <v>D</v>
      </c>
      <c r="B214" s="803" t="s">
        <v>978</v>
      </c>
      <c r="C214" s="10">
        <v>2</v>
      </c>
      <c r="D214" s="20" t="s">
        <v>46</v>
      </c>
      <c r="E214" s="960">
        <v>0</v>
      </c>
      <c r="F214" s="975">
        <v>0</v>
      </c>
      <c r="G214" s="975">
        <v>0</v>
      </c>
      <c r="H214" s="960">
        <v>0</v>
      </c>
      <c r="I214" s="961">
        <f>E214+F214+G214+H214</f>
        <v>0</v>
      </c>
      <c r="J214" s="962" t="s">
        <v>1505</v>
      </c>
    </row>
    <row r="215" spans="1:10" ht="15" x14ac:dyDescent="0.2">
      <c r="A215" s="800"/>
      <c r="B215" s="792"/>
      <c r="C215" s="795"/>
      <c r="D215" s="20"/>
      <c r="E215" s="956"/>
      <c r="F215" s="956"/>
      <c r="G215" s="956"/>
      <c r="H215" s="997"/>
      <c r="I215" s="958"/>
      <c r="J215" s="973"/>
    </row>
    <row r="216" spans="1:10" ht="28.5" x14ac:dyDescent="0.2">
      <c r="A216" s="800"/>
      <c r="B216" s="790" t="s">
        <v>728</v>
      </c>
      <c r="C216" s="795"/>
      <c r="D216" s="20"/>
      <c r="E216" s="956"/>
      <c r="F216" s="956"/>
      <c r="G216" s="956"/>
      <c r="H216" s="997"/>
      <c r="I216" s="958"/>
      <c r="J216" s="973"/>
    </row>
    <row r="217" spans="1:10" ht="14.25" x14ac:dyDescent="0.2">
      <c r="A217" s="801"/>
      <c r="B217" s="803"/>
      <c r="C217" s="10"/>
      <c r="D217" s="20"/>
      <c r="E217" s="975"/>
      <c r="F217" s="975"/>
      <c r="G217" s="975"/>
      <c r="H217" s="998"/>
      <c r="I217" s="961"/>
      <c r="J217" s="989"/>
    </row>
    <row r="218" spans="1:10" ht="14.25" x14ac:dyDescent="0.2">
      <c r="A218" s="804" t="s">
        <v>15</v>
      </c>
      <c r="B218" s="803" t="s">
        <v>979</v>
      </c>
      <c r="C218" s="10">
        <v>19</v>
      </c>
      <c r="D218" s="20" t="s">
        <v>46</v>
      </c>
      <c r="E218" s="960">
        <v>0</v>
      </c>
      <c r="F218" s="975">
        <v>0</v>
      </c>
      <c r="G218" s="975">
        <v>0</v>
      </c>
      <c r="H218" s="960">
        <v>0</v>
      </c>
      <c r="I218" s="961">
        <f>E218+F218+G218+H218</f>
        <v>0</v>
      </c>
      <c r="J218" s="962" t="s">
        <v>1505</v>
      </c>
    </row>
    <row r="219" spans="1:10" ht="14.25" x14ac:dyDescent="0.2">
      <c r="A219" s="801"/>
      <c r="B219" s="803"/>
      <c r="C219" s="10"/>
      <c r="D219" s="796"/>
      <c r="E219" s="975"/>
      <c r="F219" s="975"/>
      <c r="G219" s="975"/>
      <c r="H219" s="998"/>
      <c r="I219" s="961"/>
      <c r="J219" s="989"/>
    </row>
    <row r="220" spans="1:10" ht="14.25" x14ac:dyDescent="0.2">
      <c r="A220" s="804" t="s">
        <v>28</v>
      </c>
      <c r="B220" s="803" t="s">
        <v>980</v>
      </c>
      <c r="C220" s="10">
        <v>7</v>
      </c>
      <c r="D220" s="20" t="s">
        <v>46</v>
      </c>
      <c r="E220" s="960">
        <v>0</v>
      </c>
      <c r="F220" s="975">
        <v>0</v>
      </c>
      <c r="G220" s="975">
        <v>0</v>
      </c>
      <c r="H220" s="960">
        <v>0</v>
      </c>
      <c r="I220" s="961">
        <f>E220+F220+G220+H220</f>
        <v>0</v>
      </c>
      <c r="J220" s="962" t="s">
        <v>1505</v>
      </c>
    </row>
    <row r="221" spans="1:10" ht="14.25" x14ac:dyDescent="0.2">
      <c r="A221" s="801"/>
      <c r="B221" s="803"/>
      <c r="C221" s="10"/>
      <c r="D221" s="796"/>
      <c r="E221" s="975"/>
      <c r="F221" s="975"/>
      <c r="G221" s="975"/>
      <c r="H221" s="998"/>
      <c r="I221" s="961"/>
      <c r="J221" s="989"/>
    </row>
    <row r="222" spans="1:10" ht="14.25" x14ac:dyDescent="0.2">
      <c r="A222" s="804" t="s">
        <v>40</v>
      </c>
      <c r="B222" s="803" t="s">
        <v>981</v>
      </c>
      <c r="C222" s="10">
        <v>8</v>
      </c>
      <c r="D222" s="20" t="s">
        <v>46</v>
      </c>
      <c r="E222" s="960">
        <v>0</v>
      </c>
      <c r="F222" s="975">
        <v>0</v>
      </c>
      <c r="G222" s="975">
        <v>0</v>
      </c>
      <c r="H222" s="960">
        <v>0</v>
      </c>
      <c r="I222" s="961">
        <f>E222+F222+G222+H222</f>
        <v>0</v>
      </c>
      <c r="J222" s="962" t="s">
        <v>1505</v>
      </c>
    </row>
    <row r="223" spans="1:10" ht="14.25" x14ac:dyDescent="0.2">
      <c r="A223" s="801"/>
      <c r="B223" s="803"/>
      <c r="C223" s="10"/>
      <c r="D223" s="20"/>
      <c r="E223" s="975"/>
      <c r="F223" s="975"/>
      <c r="G223" s="975"/>
      <c r="H223" s="998"/>
      <c r="I223" s="961"/>
      <c r="J223" s="989"/>
    </row>
    <row r="224" spans="1:10" ht="14.25" x14ac:dyDescent="0.2">
      <c r="A224" s="828" t="str">
        <f>IF(D224&gt;0,IF(INDEX(A214:A223,MATCH(REPT("z",255),A214:A223))="H","J",IF(INDEX(A214:A223,MATCH(REPT("z",255),A214:A223))="N","P",CHAR(CODE(INDEX(A214:A223,MATCH(REPT("z",255),A214:A223)))+1))),)</f>
        <v>H</v>
      </c>
      <c r="B224" s="825" t="s">
        <v>982</v>
      </c>
      <c r="C224" s="10">
        <v>2</v>
      </c>
      <c r="D224" s="20" t="s">
        <v>46</v>
      </c>
      <c r="E224" s="960">
        <v>0</v>
      </c>
      <c r="F224" s="975">
        <v>0</v>
      </c>
      <c r="G224" s="975">
        <v>0</v>
      </c>
      <c r="H224" s="960">
        <v>0</v>
      </c>
      <c r="I224" s="961">
        <f>E224+F224+G224+H224</f>
        <v>0</v>
      </c>
      <c r="J224" s="962" t="s">
        <v>1505</v>
      </c>
    </row>
    <row r="225" spans="1:10" ht="15" x14ac:dyDescent="0.2">
      <c r="A225" s="829"/>
      <c r="B225" s="826"/>
      <c r="C225" s="795"/>
      <c r="D225" s="20"/>
      <c r="E225" s="956"/>
      <c r="F225" s="956"/>
      <c r="G225" s="956"/>
      <c r="H225" s="997"/>
      <c r="I225" s="958"/>
      <c r="J225" s="973"/>
    </row>
    <row r="226" spans="1:10" ht="14.25" x14ac:dyDescent="0.2">
      <c r="A226" s="828" t="str">
        <f>IF(D226&gt;0,IF(INDEX(A216:A225,MATCH(REPT("z",255),A216:A225))="H","J",IF(INDEX(A216:A225,MATCH(REPT("z",255),A216:A225))="N","P",CHAR(CODE(INDEX(A216:A225,MATCH(REPT("z",255),A216:A225)))+1))),)</f>
        <v>J</v>
      </c>
      <c r="B226" s="809" t="s">
        <v>983</v>
      </c>
      <c r="C226" s="795">
        <v>1</v>
      </c>
      <c r="D226" s="20" t="s">
        <v>2</v>
      </c>
      <c r="E226" s="960">
        <v>0</v>
      </c>
      <c r="F226" s="975">
        <v>0</v>
      </c>
      <c r="G226" s="975">
        <v>0</v>
      </c>
      <c r="H226" s="960">
        <v>0</v>
      </c>
      <c r="I226" s="961">
        <f>E226+F226+G226+H226</f>
        <v>0</v>
      </c>
      <c r="J226" s="962" t="s">
        <v>1505</v>
      </c>
    </row>
    <row r="227" spans="1:10" ht="15" x14ac:dyDescent="0.2">
      <c r="A227" s="829"/>
      <c r="B227" s="827"/>
      <c r="C227" s="795"/>
      <c r="D227" s="796"/>
      <c r="E227" s="956"/>
      <c r="F227" s="956"/>
      <c r="G227" s="956"/>
      <c r="H227" s="997"/>
      <c r="I227" s="958"/>
      <c r="J227" s="973"/>
    </row>
    <row r="228" spans="1:10" ht="14.25" x14ac:dyDescent="0.2">
      <c r="A228" s="830"/>
      <c r="B228" s="825"/>
      <c r="C228" s="10"/>
      <c r="D228" s="20"/>
      <c r="E228" s="975"/>
      <c r="F228" s="975"/>
      <c r="G228" s="975"/>
      <c r="H228" s="998"/>
      <c r="I228" s="961"/>
      <c r="J228" s="989"/>
    </row>
    <row r="229" spans="1:10" ht="14.25" x14ac:dyDescent="0.2">
      <c r="A229" s="830"/>
      <c r="B229" s="825"/>
      <c r="C229" s="10"/>
      <c r="D229" s="20"/>
      <c r="E229" s="975"/>
      <c r="F229" s="975"/>
      <c r="G229" s="975"/>
      <c r="H229" s="998"/>
      <c r="I229" s="961"/>
      <c r="J229" s="989"/>
    </row>
    <row r="230" spans="1:10" ht="14.25" x14ac:dyDescent="0.2">
      <c r="A230" s="830"/>
      <c r="B230" s="825"/>
      <c r="C230" s="10"/>
      <c r="D230" s="20"/>
      <c r="E230" s="975"/>
      <c r="F230" s="975"/>
      <c r="G230" s="975"/>
      <c r="H230" s="998"/>
      <c r="I230" s="961"/>
      <c r="J230" s="989"/>
    </row>
    <row r="231" spans="1:10" ht="14.25" x14ac:dyDescent="0.2">
      <c r="A231" s="830"/>
      <c r="B231" s="825"/>
      <c r="C231" s="10"/>
      <c r="D231" s="20"/>
      <c r="E231" s="975"/>
      <c r="F231" s="975"/>
      <c r="G231" s="975"/>
      <c r="H231" s="998"/>
      <c r="I231" s="961"/>
      <c r="J231" s="989"/>
    </row>
    <row r="232" spans="1:10" ht="14.25" x14ac:dyDescent="0.2">
      <c r="A232" s="801"/>
      <c r="B232" s="803"/>
      <c r="C232" s="10"/>
      <c r="D232" s="20"/>
      <c r="E232" s="975"/>
      <c r="F232" s="975"/>
      <c r="G232" s="975"/>
      <c r="H232" s="998"/>
      <c r="I232" s="961"/>
      <c r="J232" s="989"/>
    </row>
    <row r="233" spans="1:10" ht="14.25" x14ac:dyDescent="0.2">
      <c r="A233" s="801"/>
      <c r="B233" s="803"/>
      <c r="C233" s="10"/>
      <c r="D233" s="20"/>
      <c r="E233" s="975"/>
      <c r="F233" s="975"/>
      <c r="G233" s="975"/>
      <c r="H233" s="998"/>
      <c r="I233" s="961"/>
      <c r="J233" s="989"/>
    </row>
    <row r="234" spans="1:10" ht="14.25" x14ac:dyDescent="0.2">
      <c r="A234" s="801"/>
      <c r="B234" s="803"/>
      <c r="C234" s="10"/>
      <c r="D234" s="20"/>
      <c r="E234" s="975"/>
      <c r="F234" s="975"/>
      <c r="G234" s="975"/>
      <c r="H234" s="998"/>
      <c r="I234" s="961"/>
      <c r="J234" s="989"/>
    </row>
    <row r="235" spans="1:10" ht="14.25" x14ac:dyDescent="0.2">
      <c r="A235" s="801"/>
      <c r="B235" s="803"/>
      <c r="C235" s="10"/>
      <c r="D235" s="20"/>
      <c r="E235" s="975"/>
      <c r="F235" s="975"/>
      <c r="G235" s="975"/>
      <c r="H235" s="998"/>
      <c r="I235" s="961"/>
      <c r="J235" s="989"/>
    </row>
    <row r="236" spans="1:10" ht="26.25" customHeight="1" x14ac:dyDescent="0.2">
      <c r="A236" s="801"/>
      <c r="B236" s="803"/>
      <c r="C236" s="10"/>
      <c r="D236" s="20"/>
      <c r="E236" s="975"/>
      <c r="F236" s="975"/>
      <c r="G236" s="975"/>
      <c r="H236" s="998"/>
      <c r="I236" s="961"/>
      <c r="J236" s="989"/>
    </row>
    <row r="237" spans="1:10" ht="15.75" thickBot="1" x14ac:dyDescent="0.25">
      <c r="A237" s="729"/>
      <c r="B237" s="730" t="s">
        <v>31</v>
      </c>
      <c r="C237" s="806"/>
      <c r="D237" s="731"/>
      <c r="E237" s="999"/>
      <c r="F237" s="999"/>
      <c r="G237" s="999"/>
      <c r="H237" s="999"/>
      <c r="I237" s="1000"/>
      <c r="J237" s="1001">
        <f>SUM(J206:J233)</f>
        <v>0</v>
      </c>
    </row>
    <row r="238" spans="1:10" ht="15" thickTop="1" x14ac:dyDescent="0.2">
      <c r="A238" s="801"/>
      <c r="B238" s="803"/>
      <c r="C238" s="10"/>
      <c r="D238" s="20"/>
      <c r="E238" s="975"/>
      <c r="F238" s="975"/>
      <c r="G238" s="975"/>
      <c r="H238" s="998"/>
      <c r="I238" s="961"/>
      <c r="J238" s="989"/>
    </row>
    <row r="239" spans="1:10" ht="30.75" customHeight="1" x14ac:dyDescent="0.2">
      <c r="A239" s="801"/>
      <c r="B239" s="798" t="s">
        <v>1278</v>
      </c>
      <c r="C239" s="10"/>
      <c r="D239" s="20"/>
      <c r="E239" s="975"/>
      <c r="F239" s="975"/>
      <c r="G239" s="975"/>
      <c r="H239" s="998"/>
      <c r="I239" s="961"/>
      <c r="J239" s="989"/>
    </row>
    <row r="240" spans="1:10" ht="14.25" x14ac:dyDescent="0.2">
      <c r="A240" s="801"/>
      <c r="B240" s="803"/>
      <c r="C240" s="10"/>
      <c r="D240" s="20"/>
      <c r="E240" s="975"/>
      <c r="F240" s="975"/>
      <c r="G240" s="975"/>
      <c r="H240" s="998"/>
      <c r="I240" s="961"/>
      <c r="J240" s="989"/>
    </row>
    <row r="241" spans="1:10" ht="30.75" customHeight="1" x14ac:dyDescent="0.2">
      <c r="A241" s="801"/>
      <c r="B241" s="790" t="s">
        <v>984</v>
      </c>
      <c r="C241" s="10"/>
      <c r="D241" s="20"/>
      <c r="E241" s="975"/>
      <c r="F241" s="975"/>
      <c r="G241" s="975"/>
      <c r="H241" s="998"/>
      <c r="I241" s="961"/>
      <c r="J241" s="989"/>
    </row>
    <row r="242" spans="1:10" ht="14.25" x14ac:dyDescent="0.2">
      <c r="A242" s="801"/>
      <c r="B242" s="803"/>
      <c r="C242" s="10"/>
      <c r="D242" s="20"/>
      <c r="E242" s="975"/>
      <c r="F242" s="975"/>
      <c r="G242" s="975"/>
      <c r="H242" s="998"/>
      <c r="I242" s="961"/>
      <c r="J242" s="989"/>
    </row>
    <row r="243" spans="1:10" ht="28.5" x14ac:dyDescent="0.2">
      <c r="A243" s="804" t="s">
        <v>11</v>
      </c>
      <c r="B243" s="59" t="s">
        <v>985</v>
      </c>
      <c r="C243" s="102">
        <v>2</v>
      </c>
      <c r="D243" s="103" t="s">
        <v>46</v>
      </c>
      <c r="E243" s="960">
        <v>19.34</v>
      </c>
      <c r="F243" s="975">
        <v>0</v>
      </c>
      <c r="G243" s="975">
        <v>153.44</v>
      </c>
      <c r="H243" s="960">
        <v>0</v>
      </c>
      <c r="I243" s="961">
        <f>E243+F243+G243+H243</f>
        <v>172.78</v>
      </c>
      <c r="J243" s="962">
        <f>I243*C243</f>
        <v>345.56</v>
      </c>
    </row>
    <row r="244" spans="1:10" ht="14.25" x14ac:dyDescent="0.2">
      <c r="A244" s="800"/>
      <c r="B244" s="792"/>
      <c r="C244" s="102"/>
      <c r="D244" s="103"/>
      <c r="E244" s="975"/>
      <c r="F244" s="975"/>
      <c r="G244" s="975"/>
      <c r="H244" s="998"/>
      <c r="I244" s="961"/>
      <c r="J244" s="989"/>
    </row>
    <row r="245" spans="1:10" ht="14.25" x14ac:dyDescent="0.2">
      <c r="A245" s="800"/>
      <c r="B245" s="790" t="s">
        <v>986</v>
      </c>
      <c r="C245" s="102"/>
      <c r="D245" s="103"/>
      <c r="E245" s="975"/>
      <c r="F245" s="975"/>
      <c r="G245" s="975"/>
      <c r="H245" s="998"/>
      <c r="I245" s="961"/>
      <c r="J245" s="989"/>
    </row>
    <row r="246" spans="1:10" ht="14.25" x14ac:dyDescent="0.2">
      <c r="A246" s="800"/>
      <c r="B246" s="792"/>
      <c r="C246" s="102"/>
      <c r="D246" s="103"/>
      <c r="E246" s="975"/>
      <c r="F246" s="975"/>
      <c r="G246" s="975"/>
      <c r="H246" s="998"/>
      <c r="I246" s="961"/>
      <c r="J246" s="989"/>
    </row>
    <row r="247" spans="1:10" ht="14.25" x14ac:dyDescent="0.2">
      <c r="A247" s="804" t="s">
        <v>12</v>
      </c>
      <c r="B247" s="792" t="s">
        <v>987</v>
      </c>
      <c r="C247" s="102">
        <v>4</v>
      </c>
      <c r="D247" s="103" t="s">
        <v>46</v>
      </c>
      <c r="E247" s="960">
        <v>394.59</v>
      </c>
      <c r="F247" s="975">
        <v>6.26</v>
      </c>
      <c r="G247" s="975">
        <v>83.25</v>
      </c>
      <c r="H247" s="960">
        <v>0</v>
      </c>
      <c r="I247" s="961">
        <f>E247+F247+G247+H247</f>
        <v>484.1</v>
      </c>
      <c r="J247" s="962">
        <f>I247*C247</f>
        <v>1936.4</v>
      </c>
    </row>
    <row r="248" spans="1:10" ht="14.25" x14ac:dyDescent="0.2">
      <c r="A248" s="800"/>
      <c r="B248" s="792"/>
      <c r="C248" s="102"/>
      <c r="D248" s="824"/>
      <c r="E248" s="975"/>
      <c r="F248" s="975"/>
      <c r="G248" s="975"/>
      <c r="H248" s="998"/>
      <c r="I248" s="961"/>
      <c r="J248" s="989"/>
    </row>
    <row r="249" spans="1:10" ht="14.25" x14ac:dyDescent="0.2">
      <c r="A249" s="804" t="s">
        <v>13</v>
      </c>
      <c r="B249" s="792" t="s">
        <v>988</v>
      </c>
      <c r="C249" s="102">
        <v>1</v>
      </c>
      <c r="D249" s="103" t="s">
        <v>46</v>
      </c>
      <c r="E249" s="960">
        <v>220.7</v>
      </c>
      <c r="F249" s="975">
        <v>1.57</v>
      </c>
      <c r="G249" s="975">
        <v>51.65</v>
      </c>
      <c r="H249" s="960">
        <v>0</v>
      </c>
      <c r="I249" s="961">
        <f>E249+F249+G249+H249</f>
        <v>273.92</v>
      </c>
      <c r="J249" s="962">
        <f>I249*C249</f>
        <v>273.92</v>
      </c>
    </row>
    <row r="250" spans="1:10" ht="14.25" x14ac:dyDescent="0.2">
      <c r="A250" s="800"/>
      <c r="B250" s="792"/>
      <c r="C250" s="102"/>
      <c r="D250" s="824"/>
      <c r="E250" s="975"/>
      <c r="F250" s="975"/>
      <c r="G250" s="975"/>
      <c r="H250" s="998"/>
      <c r="I250" s="961"/>
      <c r="J250" s="989"/>
    </row>
    <row r="251" spans="1:10" ht="14.25" x14ac:dyDescent="0.2">
      <c r="A251" s="804" t="s">
        <v>14</v>
      </c>
      <c r="B251" s="792" t="s">
        <v>989</v>
      </c>
      <c r="C251" s="102">
        <v>1</v>
      </c>
      <c r="D251" s="103" t="s">
        <v>46</v>
      </c>
      <c r="E251" s="960">
        <v>1698.66</v>
      </c>
      <c r="F251" s="975">
        <v>6.69</v>
      </c>
      <c r="G251" s="975">
        <v>337.29</v>
      </c>
      <c r="H251" s="960">
        <v>0</v>
      </c>
      <c r="I251" s="961">
        <f>E251+F251+G251+H251</f>
        <v>2042.64</v>
      </c>
      <c r="J251" s="962">
        <f>I251*C251</f>
        <v>2042.64</v>
      </c>
    </row>
    <row r="252" spans="1:10" ht="14.25" x14ac:dyDescent="0.2">
      <c r="A252" s="800"/>
      <c r="B252" s="792"/>
      <c r="C252" s="102"/>
      <c r="D252" s="103"/>
      <c r="E252" s="975"/>
      <c r="F252" s="975"/>
      <c r="G252" s="975"/>
      <c r="H252" s="998"/>
      <c r="I252" s="961"/>
      <c r="J252" s="989"/>
    </row>
    <row r="253" spans="1:10" ht="42.75" x14ac:dyDescent="0.2">
      <c r="A253" s="804" t="s">
        <v>15</v>
      </c>
      <c r="B253" s="59" t="s">
        <v>1488</v>
      </c>
      <c r="C253" s="102">
        <v>1</v>
      </c>
      <c r="D253" s="103" t="s">
        <v>46</v>
      </c>
      <c r="E253" s="960">
        <v>4.84</v>
      </c>
      <c r="F253" s="975">
        <v>0</v>
      </c>
      <c r="G253" s="975">
        <v>53.16</v>
      </c>
      <c r="H253" s="960">
        <v>0</v>
      </c>
      <c r="I253" s="961">
        <f>E253+F253+G253+H253</f>
        <v>58</v>
      </c>
      <c r="J253" s="962">
        <f>I253*C253</f>
        <v>58</v>
      </c>
    </row>
    <row r="254" spans="1:10" ht="14.25" x14ac:dyDescent="0.2">
      <c r="A254" s="800"/>
      <c r="B254" s="792"/>
      <c r="C254" s="102"/>
      <c r="D254" s="103"/>
      <c r="E254" s="975"/>
      <c r="F254" s="975"/>
      <c r="G254" s="975"/>
      <c r="H254" s="998"/>
      <c r="I254" s="961"/>
      <c r="J254" s="989"/>
    </row>
    <row r="255" spans="1:10" ht="14.25" x14ac:dyDescent="0.2">
      <c r="A255" s="804" t="s">
        <v>28</v>
      </c>
      <c r="B255" s="792" t="s">
        <v>990</v>
      </c>
      <c r="C255" s="102">
        <v>1</v>
      </c>
      <c r="D255" s="103" t="s">
        <v>46</v>
      </c>
      <c r="E255" s="960">
        <v>3146.34</v>
      </c>
      <c r="F255" s="975">
        <v>26.32</v>
      </c>
      <c r="G255" s="975">
        <v>561.77</v>
      </c>
      <c r="H255" s="960">
        <v>0</v>
      </c>
      <c r="I255" s="961">
        <f>E255+F255+G255+H255</f>
        <v>3734.43</v>
      </c>
      <c r="J255" s="962">
        <f>I255*C255</f>
        <v>3734.43</v>
      </c>
    </row>
    <row r="256" spans="1:10" ht="15" x14ac:dyDescent="0.2">
      <c r="A256" s="800"/>
      <c r="B256" s="790"/>
      <c r="C256" s="795"/>
      <c r="D256" s="824"/>
      <c r="E256" s="956"/>
      <c r="F256" s="956"/>
      <c r="G256" s="956"/>
      <c r="H256" s="997"/>
      <c r="I256" s="958"/>
      <c r="J256" s="973"/>
    </row>
    <row r="257" spans="1:10" ht="14.25" x14ac:dyDescent="0.2">
      <c r="A257" s="804" t="s">
        <v>40</v>
      </c>
      <c r="B257" s="792" t="s">
        <v>991</v>
      </c>
      <c r="C257" s="795">
        <v>1</v>
      </c>
      <c r="D257" s="824" t="s">
        <v>2</v>
      </c>
      <c r="E257" s="960">
        <v>0</v>
      </c>
      <c r="F257" s="975">
        <v>0</v>
      </c>
      <c r="G257" s="975">
        <v>0</v>
      </c>
      <c r="H257" s="960">
        <v>0</v>
      </c>
      <c r="I257" s="961">
        <f>E257+F257+G257+H257</f>
        <v>0</v>
      </c>
      <c r="J257" s="962" t="s">
        <v>1505</v>
      </c>
    </row>
    <row r="258" spans="1:10" ht="14.25" x14ac:dyDescent="0.2">
      <c r="A258" s="801"/>
      <c r="B258" s="790"/>
      <c r="C258" s="102"/>
      <c r="D258" s="103"/>
      <c r="E258" s="975"/>
      <c r="F258" s="975"/>
      <c r="G258" s="975"/>
      <c r="H258" s="998"/>
      <c r="I258" s="961"/>
      <c r="J258" s="989"/>
    </row>
    <row r="259" spans="1:10" ht="15" x14ac:dyDescent="0.2">
      <c r="A259" s="800"/>
      <c r="B259" s="790"/>
      <c r="C259" s="795"/>
      <c r="D259" s="824"/>
      <c r="E259" s="956"/>
      <c r="F259" s="956"/>
      <c r="G259" s="956"/>
      <c r="H259" s="997"/>
      <c r="I259" s="958"/>
      <c r="J259" s="973"/>
    </row>
    <row r="260" spans="1:10" ht="15" x14ac:dyDescent="0.2">
      <c r="A260" s="800"/>
      <c r="B260" s="790"/>
      <c r="C260" s="795"/>
      <c r="D260" s="824"/>
      <c r="E260" s="956"/>
      <c r="F260" s="956"/>
      <c r="G260" s="956"/>
      <c r="H260" s="997"/>
      <c r="I260" s="958"/>
      <c r="J260" s="973"/>
    </row>
    <row r="261" spans="1:10" ht="15" x14ac:dyDescent="0.2">
      <c r="A261" s="800"/>
      <c r="B261" s="790"/>
      <c r="C261" s="795"/>
      <c r="D261" s="824"/>
      <c r="E261" s="956"/>
      <c r="F261" s="956"/>
      <c r="G261" s="956"/>
      <c r="H261" s="997"/>
      <c r="I261" s="958"/>
      <c r="J261" s="973"/>
    </row>
    <row r="262" spans="1:10" ht="15" x14ac:dyDescent="0.2">
      <c r="A262" s="800"/>
      <c r="B262" s="790"/>
      <c r="C262" s="795"/>
      <c r="D262" s="796"/>
      <c r="E262" s="956"/>
      <c r="F262" s="956"/>
      <c r="G262" s="956"/>
      <c r="H262" s="997"/>
      <c r="I262" s="958"/>
      <c r="J262" s="973"/>
    </row>
    <row r="263" spans="1:10" ht="15" x14ac:dyDescent="0.2">
      <c r="A263" s="800"/>
      <c r="B263" s="790"/>
      <c r="C263" s="795"/>
      <c r="D263" s="796"/>
      <c r="E263" s="956"/>
      <c r="F263" s="956"/>
      <c r="G263" s="956"/>
      <c r="H263" s="997"/>
      <c r="I263" s="958"/>
      <c r="J263" s="973"/>
    </row>
    <row r="264" spans="1:10" ht="15" x14ac:dyDescent="0.2">
      <c r="A264" s="800"/>
      <c r="B264" s="790"/>
      <c r="C264" s="795"/>
      <c r="D264" s="796"/>
      <c r="E264" s="956"/>
      <c r="F264" s="956"/>
      <c r="G264" s="956"/>
      <c r="H264" s="997"/>
      <c r="I264" s="958"/>
      <c r="J264" s="973"/>
    </row>
    <row r="265" spans="1:10" ht="15" x14ac:dyDescent="0.2">
      <c r="A265" s="800"/>
      <c r="B265" s="790"/>
      <c r="C265" s="795"/>
      <c r="D265" s="796"/>
      <c r="E265" s="956"/>
      <c r="F265" s="956"/>
      <c r="G265" s="956"/>
      <c r="H265" s="997"/>
      <c r="I265" s="958"/>
      <c r="J265" s="973"/>
    </row>
    <row r="266" spans="1:10" ht="14.25" x14ac:dyDescent="0.2">
      <c r="A266" s="801"/>
      <c r="B266" s="803"/>
      <c r="C266" s="10"/>
      <c r="D266" s="20"/>
      <c r="E266" s="975"/>
      <c r="F266" s="975"/>
      <c r="G266" s="975"/>
      <c r="H266" s="998"/>
      <c r="I266" s="961"/>
      <c r="J266" s="989"/>
    </row>
    <row r="267" spans="1:10" ht="14.25" x14ac:dyDescent="0.2">
      <c r="A267" s="801"/>
      <c r="B267" s="803"/>
      <c r="C267" s="10"/>
      <c r="D267" s="20"/>
      <c r="E267" s="975"/>
      <c r="F267" s="975"/>
      <c r="G267" s="975"/>
      <c r="H267" s="998"/>
      <c r="I267" s="961"/>
      <c r="J267" s="989"/>
    </row>
    <row r="268" spans="1:10" ht="14.25" x14ac:dyDescent="0.2">
      <c r="A268" s="801"/>
      <c r="B268" s="803"/>
      <c r="C268" s="10"/>
      <c r="D268" s="20"/>
      <c r="E268" s="975"/>
      <c r="F268" s="975"/>
      <c r="G268" s="975"/>
      <c r="H268" s="998"/>
      <c r="I268" s="961"/>
      <c r="J268" s="989"/>
    </row>
    <row r="269" spans="1:10" ht="18" customHeight="1" x14ac:dyDescent="0.2">
      <c r="A269" s="801"/>
      <c r="B269" s="803"/>
      <c r="C269" s="10"/>
      <c r="D269" s="20"/>
      <c r="E269" s="975"/>
      <c r="F269" s="975"/>
      <c r="G269" s="975"/>
      <c r="H269" s="998"/>
      <c r="I269" s="961"/>
      <c r="J269" s="989"/>
    </row>
    <row r="270" spans="1:10" ht="15.75" thickBot="1" x14ac:dyDescent="0.25">
      <c r="A270" s="729"/>
      <c r="B270" s="730" t="s">
        <v>31</v>
      </c>
      <c r="C270" s="806"/>
      <c r="D270" s="731"/>
      <c r="E270" s="999"/>
      <c r="F270" s="999"/>
      <c r="G270" s="999"/>
      <c r="H270" s="999"/>
      <c r="I270" s="1000"/>
      <c r="J270" s="1001">
        <f>SUM(J243:J267)</f>
        <v>8390.9500000000007</v>
      </c>
    </row>
    <row r="271" spans="1:10" ht="15" thickTop="1" x14ac:dyDescent="0.2">
      <c r="A271" s="801"/>
      <c r="B271" s="803"/>
      <c r="C271" s="10"/>
      <c r="D271" s="20"/>
      <c r="E271" s="975"/>
      <c r="F271" s="975"/>
      <c r="G271" s="975"/>
      <c r="H271" s="998"/>
      <c r="I271" s="961"/>
      <c r="J271" s="989"/>
    </row>
    <row r="272" spans="1:10" ht="15" x14ac:dyDescent="0.2">
      <c r="A272" s="801"/>
      <c r="B272" s="798" t="s">
        <v>992</v>
      </c>
      <c r="C272" s="10"/>
      <c r="D272" s="20"/>
      <c r="E272" s="975"/>
      <c r="F272" s="975"/>
      <c r="G272" s="975"/>
      <c r="H272" s="998"/>
      <c r="I272" s="961"/>
      <c r="J272" s="989"/>
    </row>
    <row r="273" spans="1:10" ht="14.25" x14ac:dyDescent="0.2">
      <c r="A273" s="801"/>
      <c r="B273" s="811"/>
      <c r="C273" s="10"/>
      <c r="D273" s="20"/>
      <c r="E273" s="975"/>
      <c r="F273" s="975"/>
      <c r="G273" s="975"/>
      <c r="H273" s="998"/>
      <c r="I273" s="961"/>
      <c r="J273" s="989"/>
    </row>
    <row r="274" spans="1:10" ht="28.5" x14ac:dyDescent="0.2">
      <c r="A274" s="801"/>
      <c r="B274" s="812" t="s">
        <v>993</v>
      </c>
      <c r="C274" s="10"/>
      <c r="D274" s="20"/>
      <c r="E274" s="975"/>
      <c r="F274" s="975"/>
      <c r="G274" s="975"/>
      <c r="H274" s="998"/>
      <c r="I274" s="961"/>
      <c r="J274" s="989"/>
    </row>
    <row r="275" spans="1:10" ht="14.25" x14ac:dyDescent="0.2">
      <c r="A275" s="801"/>
      <c r="B275" s="811"/>
      <c r="C275" s="10"/>
      <c r="D275" s="20"/>
      <c r="E275" s="975"/>
      <c r="F275" s="975"/>
      <c r="G275" s="975"/>
      <c r="H275" s="998"/>
      <c r="I275" s="961"/>
      <c r="J275" s="989"/>
    </row>
    <row r="276" spans="1:10" ht="14.25" x14ac:dyDescent="0.2">
      <c r="A276" s="804" t="s">
        <v>11</v>
      </c>
      <c r="B276" s="799" t="s">
        <v>994</v>
      </c>
      <c r="C276" s="10">
        <v>1</v>
      </c>
      <c r="D276" s="20" t="s">
        <v>46</v>
      </c>
      <c r="E276" s="960">
        <v>618.05999999999995</v>
      </c>
      <c r="F276" s="975">
        <v>4.13</v>
      </c>
      <c r="G276" s="975">
        <v>75.260000000000005</v>
      </c>
      <c r="H276" s="960">
        <v>0</v>
      </c>
      <c r="I276" s="961">
        <f>E276+F276+G276+H276</f>
        <v>697.45</v>
      </c>
      <c r="J276" s="962">
        <f>I276*C276</f>
        <v>697.45</v>
      </c>
    </row>
    <row r="277" spans="1:10" ht="14.25" x14ac:dyDescent="0.2">
      <c r="A277" s="801"/>
      <c r="B277" s="811"/>
      <c r="C277" s="10"/>
      <c r="D277" s="796"/>
      <c r="E277" s="975"/>
      <c r="F277" s="975"/>
      <c r="G277" s="975"/>
      <c r="H277" s="998"/>
      <c r="I277" s="961"/>
      <c r="J277" s="989"/>
    </row>
    <row r="278" spans="1:10" ht="14.25" x14ac:dyDescent="0.2">
      <c r="A278" s="804" t="str">
        <f>IF(D278&gt;0,IF(INDEX(A272:A277,MATCH(REPT("z",255),A272:A277))="H","J",IF(INDEX(A272:A277,MATCH(REPT("z",255),A272:A277))="N","P",CHAR(CODE(INDEX(A272:A277,MATCH(REPT("z",255),A272:A277)))+1))),)</f>
        <v>B</v>
      </c>
      <c r="B278" s="811" t="s">
        <v>995</v>
      </c>
      <c r="C278" s="10">
        <v>1</v>
      </c>
      <c r="D278" s="20" t="s">
        <v>46</v>
      </c>
      <c r="E278" s="960">
        <v>2114.77</v>
      </c>
      <c r="F278" s="975">
        <v>3.74</v>
      </c>
      <c r="G278" s="975">
        <v>60.77</v>
      </c>
      <c r="H278" s="960">
        <v>0</v>
      </c>
      <c r="I278" s="961">
        <f>E278+F278+G278+H278</f>
        <v>2179.2800000000002</v>
      </c>
      <c r="J278" s="962">
        <f>I278*C278</f>
        <v>2179.2800000000002</v>
      </c>
    </row>
    <row r="279" spans="1:10" ht="14.25" x14ac:dyDescent="0.2">
      <c r="A279" s="801"/>
      <c r="B279" s="811"/>
      <c r="C279" s="10"/>
      <c r="D279" s="796"/>
      <c r="E279" s="975"/>
      <c r="F279" s="975"/>
      <c r="G279" s="975"/>
      <c r="H279" s="998"/>
      <c r="I279" s="961"/>
      <c r="J279" s="989"/>
    </row>
    <row r="280" spans="1:10" ht="14.25" x14ac:dyDescent="0.2">
      <c r="A280" s="804" t="str">
        <f>IF(D280&gt;0,IF(INDEX(A272:A279,MATCH(REPT("z",255),A272:A279))="H","J",IF(INDEX(A272:A279,MATCH(REPT("z",255),A272:A279))="N","P",CHAR(CODE(INDEX(A272:A279,MATCH(REPT("z",255),A272:A279)))+1))),)</f>
        <v>C</v>
      </c>
      <c r="B280" s="811" t="s">
        <v>996</v>
      </c>
      <c r="C280" s="10">
        <v>2</v>
      </c>
      <c r="D280" s="20" t="s">
        <v>46</v>
      </c>
      <c r="E280" s="960">
        <v>14155.77</v>
      </c>
      <c r="F280" s="975">
        <v>14.34</v>
      </c>
      <c r="G280" s="975">
        <v>452.28</v>
      </c>
      <c r="H280" s="960">
        <v>0</v>
      </c>
      <c r="I280" s="961">
        <f>E280+F280+G280+H280</f>
        <v>14622.39</v>
      </c>
      <c r="J280" s="962">
        <f>I280*C280</f>
        <v>29244.78</v>
      </c>
    </row>
    <row r="281" spans="1:10" ht="14.25" x14ac:dyDescent="0.2">
      <c r="A281" s="801"/>
      <c r="B281" s="811"/>
      <c r="C281" s="10"/>
      <c r="D281" s="20"/>
      <c r="E281" s="975"/>
      <c r="F281" s="975"/>
      <c r="G281" s="975"/>
      <c r="H281" s="998"/>
      <c r="I281" s="961"/>
      <c r="J281" s="989"/>
    </row>
    <row r="282" spans="1:10" ht="14.25" x14ac:dyDescent="0.2">
      <c r="A282" s="804" t="str">
        <f>IF(D282&gt;0,IF(INDEX(A272:A281,MATCH(REPT("z",255),A272:A281))="H","J",IF(INDEX(A272:A281,MATCH(REPT("z",255),A272:A281))="N","P",CHAR(CODE(INDEX(A272:A281,MATCH(REPT("z",255),A272:A281)))+1))),)</f>
        <v>D</v>
      </c>
      <c r="B282" s="811" t="s">
        <v>997</v>
      </c>
      <c r="C282" s="10">
        <v>1</v>
      </c>
      <c r="D282" s="20" t="s">
        <v>46</v>
      </c>
      <c r="E282" s="960">
        <v>21857.35</v>
      </c>
      <c r="F282" s="975">
        <v>468.01</v>
      </c>
      <c r="G282" s="975">
        <v>1356.86</v>
      </c>
      <c r="H282" s="960">
        <v>0</v>
      </c>
      <c r="I282" s="961">
        <f>E282+F282+G282+H282</f>
        <v>23682.22</v>
      </c>
      <c r="J282" s="962">
        <f>I282*C282</f>
        <v>23682.22</v>
      </c>
    </row>
    <row r="283" spans="1:10" ht="14.25" x14ac:dyDescent="0.2">
      <c r="A283" s="801"/>
      <c r="B283" s="811"/>
      <c r="C283" s="10"/>
      <c r="D283" s="20"/>
      <c r="E283" s="975"/>
      <c r="F283" s="975"/>
      <c r="G283" s="975"/>
      <c r="H283" s="998"/>
      <c r="I283" s="961"/>
      <c r="J283" s="989"/>
    </row>
    <row r="284" spans="1:10" ht="28.5" x14ac:dyDescent="0.2">
      <c r="A284" s="801"/>
      <c r="B284" s="812" t="s">
        <v>998</v>
      </c>
      <c r="C284" s="10"/>
      <c r="D284" s="20"/>
      <c r="E284" s="975"/>
      <c r="F284" s="975"/>
      <c r="G284" s="975"/>
      <c r="H284" s="998"/>
      <c r="I284" s="961"/>
      <c r="J284" s="989"/>
    </row>
    <row r="285" spans="1:10" ht="14.25" x14ac:dyDescent="0.2">
      <c r="A285" s="801"/>
      <c r="B285" s="811"/>
      <c r="C285" s="8"/>
      <c r="D285" s="20"/>
      <c r="E285" s="975"/>
      <c r="F285" s="975"/>
      <c r="G285" s="975"/>
      <c r="H285" s="998"/>
      <c r="I285" s="961"/>
      <c r="J285" s="989"/>
    </row>
    <row r="286" spans="1:10" ht="14.25" x14ac:dyDescent="0.2">
      <c r="A286" s="804" t="str">
        <f>IF(D286&gt;0,IF(INDEX(A276:A285,MATCH(REPT("z",255),A276:A285))="H","J",IF(INDEX(A276:A285,MATCH(REPT("z",255),A276:A285))="N","P",CHAR(CODE(INDEX(A276:A285,MATCH(REPT("z",255),A276:A285)))+1))),)</f>
        <v>E</v>
      </c>
      <c r="B286" s="811" t="s">
        <v>999</v>
      </c>
      <c r="C286" s="10">
        <v>53</v>
      </c>
      <c r="D286" s="20" t="s">
        <v>46</v>
      </c>
      <c r="E286" s="960">
        <v>115.33</v>
      </c>
      <c r="F286" s="975">
        <v>2.36</v>
      </c>
      <c r="G286" s="975">
        <v>34.04</v>
      </c>
      <c r="H286" s="960">
        <v>0</v>
      </c>
      <c r="I286" s="961">
        <f>E286+F286+G286+H286</f>
        <v>151.72999999999999</v>
      </c>
      <c r="J286" s="962">
        <f>I286*C286</f>
        <v>8041.69</v>
      </c>
    </row>
    <row r="287" spans="1:10" ht="14.25" x14ac:dyDescent="0.2">
      <c r="A287" s="801"/>
      <c r="B287" s="811"/>
      <c r="C287" s="10"/>
      <c r="D287" s="796"/>
      <c r="E287" s="975"/>
      <c r="F287" s="975"/>
      <c r="G287" s="975"/>
      <c r="H287" s="998"/>
      <c r="I287" s="961"/>
      <c r="J287" s="989"/>
    </row>
    <row r="288" spans="1:10" ht="14.25" x14ac:dyDescent="0.2">
      <c r="A288" s="804" t="str">
        <f>IF(D288&gt;0,IF(INDEX(A278:A287,MATCH(REPT("z",255),A278:A287))="H","J",IF(INDEX(A278:A287,MATCH(REPT("z",255),A278:A287))="N","P",CHAR(CODE(INDEX(A278:A287,MATCH(REPT("z",255),A278:A287)))+1))),)</f>
        <v>F</v>
      </c>
      <c r="B288" s="811" t="s">
        <v>1000</v>
      </c>
      <c r="C288" s="10">
        <v>39</v>
      </c>
      <c r="D288" s="20" t="s">
        <v>46</v>
      </c>
      <c r="E288" s="960">
        <v>274.08</v>
      </c>
      <c r="F288" s="975">
        <v>2.36</v>
      </c>
      <c r="G288" s="975">
        <v>38.21</v>
      </c>
      <c r="H288" s="960">
        <v>0</v>
      </c>
      <c r="I288" s="961">
        <f>E288+F288+G288+H288</f>
        <v>314.64999999999998</v>
      </c>
      <c r="J288" s="962">
        <f>I288*C288</f>
        <v>12271.35</v>
      </c>
    </row>
    <row r="289" spans="1:10" ht="14.25" x14ac:dyDescent="0.2">
      <c r="A289" s="801"/>
      <c r="B289" s="811"/>
      <c r="C289" s="10"/>
      <c r="D289" s="796"/>
      <c r="E289" s="975"/>
      <c r="F289" s="975"/>
      <c r="G289" s="975"/>
      <c r="H289" s="998"/>
      <c r="I289" s="961"/>
      <c r="J289" s="989"/>
    </row>
    <row r="290" spans="1:10" ht="14.25" x14ac:dyDescent="0.2">
      <c r="A290" s="804" t="str">
        <f>IF(D290&gt;0,IF(INDEX(A280:A289,MATCH(REPT("z",255),A280:A289))="H","J",IF(INDEX(A280:A289,MATCH(REPT("z",255),A280:A289))="N","P",CHAR(CODE(INDEX(A280:A289,MATCH(REPT("z",255),A280:A289)))+1))),)</f>
        <v>G</v>
      </c>
      <c r="B290" s="811" t="s">
        <v>1001</v>
      </c>
      <c r="C290" s="10">
        <v>5</v>
      </c>
      <c r="D290" s="20" t="s">
        <v>46</v>
      </c>
      <c r="E290" s="960">
        <v>193.91</v>
      </c>
      <c r="F290" s="975">
        <v>2.36</v>
      </c>
      <c r="G290" s="975">
        <v>38.21</v>
      </c>
      <c r="H290" s="960">
        <v>0</v>
      </c>
      <c r="I290" s="961">
        <f>E290+F290+G290+H290</f>
        <v>234.48</v>
      </c>
      <c r="J290" s="962">
        <f>I290*C290</f>
        <v>1172.4000000000001</v>
      </c>
    </row>
    <row r="291" spans="1:10" ht="14.25" x14ac:dyDescent="0.2">
      <c r="A291" s="801"/>
      <c r="B291" s="811"/>
      <c r="C291" s="10"/>
      <c r="D291" s="20"/>
      <c r="E291" s="975"/>
      <c r="F291" s="975"/>
      <c r="G291" s="975"/>
      <c r="H291" s="998"/>
      <c r="I291" s="961"/>
      <c r="J291" s="989"/>
    </row>
    <row r="292" spans="1:10" ht="28.5" x14ac:dyDescent="0.2">
      <c r="A292" s="801"/>
      <c r="B292" s="813" t="s">
        <v>728</v>
      </c>
      <c r="C292" s="10"/>
      <c r="D292" s="20"/>
      <c r="E292" s="975"/>
      <c r="F292" s="975"/>
      <c r="G292" s="975"/>
      <c r="H292" s="998"/>
      <c r="I292" s="961"/>
      <c r="J292" s="989"/>
    </row>
    <row r="293" spans="1:10" ht="14.25" x14ac:dyDescent="0.2">
      <c r="A293" s="801"/>
      <c r="B293" s="811"/>
      <c r="C293" s="10"/>
      <c r="D293" s="20"/>
      <c r="E293" s="975"/>
      <c r="F293" s="975"/>
      <c r="G293" s="975"/>
      <c r="H293" s="998"/>
      <c r="I293" s="961"/>
      <c r="J293" s="989"/>
    </row>
    <row r="294" spans="1:10" ht="14.25" x14ac:dyDescent="0.2">
      <c r="A294" s="804" t="str">
        <f>IF(D294&gt;0,IF(INDEX(A284:A293,MATCH(REPT("z",255),A284:A293))="H","J",IF(INDEX(A284:A293,MATCH(REPT("z",255),A284:A293))="N","P",CHAR(CODE(INDEX(A284:A293,MATCH(REPT("z",255),A284:A293)))+1))),)</f>
        <v>H</v>
      </c>
      <c r="B294" s="811" t="s">
        <v>1002</v>
      </c>
      <c r="C294" s="10">
        <v>53</v>
      </c>
      <c r="D294" s="20" t="s">
        <v>46</v>
      </c>
      <c r="E294" s="960">
        <v>171.19</v>
      </c>
      <c r="F294" s="975">
        <v>6.26</v>
      </c>
      <c r="G294" s="975">
        <v>70.2</v>
      </c>
      <c r="H294" s="960">
        <v>0</v>
      </c>
      <c r="I294" s="961">
        <f>E294+F294+G294+H294</f>
        <v>247.65</v>
      </c>
      <c r="J294" s="962">
        <f>I294*C294</f>
        <v>13125.45</v>
      </c>
    </row>
    <row r="295" spans="1:10" ht="14.25" x14ac:dyDescent="0.2">
      <c r="A295" s="801"/>
      <c r="B295" s="811"/>
      <c r="C295" s="10"/>
      <c r="D295" s="796"/>
      <c r="E295" s="975"/>
      <c r="F295" s="975"/>
      <c r="G295" s="975"/>
      <c r="H295" s="998"/>
      <c r="I295" s="961"/>
      <c r="J295" s="989"/>
    </row>
    <row r="296" spans="1:10" ht="14.25" x14ac:dyDescent="0.2">
      <c r="A296" s="804" t="str">
        <f>IF(D296&gt;0,IF(INDEX(A286:A295,MATCH(REPT("z",255),A286:A295))="H","J",IF(INDEX(A286:A295,MATCH(REPT("z",255),A286:A295))="N","P",CHAR(CODE(INDEX(A286:A295,MATCH(REPT("z",255),A286:A295)))+1))),)</f>
        <v>J</v>
      </c>
      <c r="B296" s="811" t="s">
        <v>1003</v>
      </c>
      <c r="C296" s="10">
        <v>39</v>
      </c>
      <c r="D296" s="20" t="s">
        <v>46</v>
      </c>
      <c r="E296" s="960">
        <v>171.19</v>
      </c>
      <c r="F296" s="975">
        <v>6.26</v>
      </c>
      <c r="G296" s="975">
        <v>70.2</v>
      </c>
      <c r="H296" s="960">
        <v>0</v>
      </c>
      <c r="I296" s="961">
        <f>E296+F296+G296+H296</f>
        <v>247.65</v>
      </c>
      <c r="J296" s="962">
        <f>I296*C296</f>
        <v>9658.35</v>
      </c>
    </row>
    <row r="297" spans="1:10" ht="14.25" x14ac:dyDescent="0.2">
      <c r="A297" s="801"/>
      <c r="B297" s="811"/>
      <c r="C297" s="10"/>
      <c r="D297" s="796"/>
      <c r="E297" s="975"/>
      <c r="F297" s="975"/>
      <c r="G297" s="975"/>
      <c r="H297" s="998"/>
      <c r="I297" s="961"/>
      <c r="J297" s="989"/>
    </row>
    <row r="298" spans="1:10" ht="14.25" x14ac:dyDescent="0.2">
      <c r="A298" s="804" t="str">
        <f>IF(D298&gt;0,IF(INDEX(A288:A297,MATCH(REPT("z",255),A288:A297))="H","J",IF(INDEX(A288:A297,MATCH(REPT("z",255),A288:A297))="N","P",CHAR(CODE(INDEX(A288:A297,MATCH(REPT("z",255),A288:A297)))+1))),)</f>
        <v>K</v>
      </c>
      <c r="B298" s="811" t="s">
        <v>1001</v>
      </c>
      <c r="C298" s="10">
        <v>5</v>
      </c>
      <c r="D298" s="20" t="s">
        <v>46</v>
      </c>
      <c r="E298" s="960">
        <v>171.19</v>
      </c>
      <c r="F298" s="975">
        <v>6.26</v>
      </c>
      <c r="G298" s="975">
        <v>70.2</v>
      </c>
      <c r="H298" s="960">
        <v>0</v>
      </c>
      <c r="I298" s="961">
        <f>E298+F298+G298+H298</f>
        <v>247.65</v>
      </c>
      <c r="J298" s="962">
        <f>I298*C298</f>
        <v>1238.25</v>
      </c>
    </row>
    <row r="299" spans="1:10" ht="14.25" x14ac:dyDescent="0.2">
      <c r="A299" s="801"/>
      <c r="B299" s="811"/>
      <c r="C299" s="10"/>
      <c r="D299" s="20"/>
      <c r="E299" s="975"/>
      <c r="F299" s="975"/>
      <c r="G299" s="975"/>
      <c r="H299" s="998"/>
      <c r="I299" s="961"/>
      <c r="J299" s="989"/>
    </row>
    <row r="300" spans="1:10" ht="14.25" x14ac:dyDescent="0.2">
      <c r="A300" s="801"/>
      <c r="B300" s="811"/>
      <c r="C300" s="10"/>
      <c r="D300" s="20"/>
      <c r="E300" s="975"/>
      <c r="F300" s="975"/>
      <c r="G300" s="975"/>
      <c r="H300" s="998"/>
      <c r="I300" s="961"/>
      <c r="J300" s="989"/>
    </row>
    <row r="301" spans="1:10" ht="14.25" x14ac:dyDescent="0.2">
      <c r="A301" s="801"/>
      <c r="B301" s="811"/>
      <c r="C301" s="10"/>
      <c r="D301" s="20"/>
      <c r="E301" s="975"/>
      <c r="F301" s="975"/>
      <c r="G301" s="975"/>
      <c r="H301" s="998"/>
      <c r="I301" s="961"/>
      <c r="J301" s="989"/>
    </row>
    <row r="302" spans="1:10" ht="14.25" x14ac:dyDescent="0.2">
      <c r="A302" s="801"/>
      <c r="B302" s="811"/>
      <c r="C302" s="10"/>
      <c r="D302" s="20"/>
      <c r="E302" s="975"/>
      <c r="F302" s="975"/>
      <c r="G302" s="975"/>
      <c r="H302" s="998"/>
      <c r="I302" s="961"/>
      <c r="J302" s="989"/>
    </row>
    <row r="303" spans="1:10" ht="14.25" x14ac:dyDescent="0.2">
      <c r="A303" s="801"/>
      <c r="B303" s="811"/>
      <c r="C303" s="10"/>
      <c r="D303" s="20"/>
      <c r="E303" s="975"/>
      <c r="F303" s="975"/>
      <c r="G303" s="975"/>
      <c r="H303" s="998"/>
      <c r="I303" s="961"/>
      <c r="J303" s="989"/>
    </row>
    <row r="304" spans="1:10" ht="14.25" x14ac:dyDescent="0.2">
      <c r="A304" s="801"/>
      <c r="B304" s="811"/>
      <c r="C304" s="10"/>
      <c r="D304" s="20"/>
      <c r="E304" s="975"/>
      <c r="F304" s="975"/>
      <c r="G304" s="975"/>
      <c r="H304" s="998"/>
      <c r="I304" s="961"/>
      <c r="J304" s="989"/>
    </row>
    <row r="305" spans="1:10" ht="15.75" customHeight="1" x14ac:dyDescent="0.2">
      <c r="A305" s="801"/>
      <c r="B305" s="811"/>
      <c r="C305" s="10"/>
      <c r="D305" s="20"/>
      <c r="E305" s="975"/>
      <c r="F305" s="975"/>
      <c r="G305" s="975"/>
      <c r="H305" s="998"/>
      <c r="I305" s="961"/>
      <c r="J305" s="989"/>
    </row>
    <row r="306" spans="1:10" ht="15.75" thickBot="1" x14ac:dyDescent="0.25">
      <c r="A306" s="729"/>
      <c r="B306" s="730" t="s">
        <v>31</v>
      </c>
      <c r="C306" s="806"/>
      <c r="D306" s="731"/>
      <c r="E306" s="999"/>
      <c r="F306" s="999"/>
      <c r="G306" s="999"/>
      <c r="H306" s="999"/>
      <c r="I306" s="1000"/>
      <c r="J306" s="1001">
        <f>SUM(J275:J303)</f>
        <v>101311.22</v>
      </c>
    </row>
    <row r="307" spans="1:10" ht="15" thickTop="1" x14ac:dyDescent="0.2">
      <c r="A307" s="801"/>
      <c r="B307" s="811"/>
      <c r="C307" s="10"/>
      <c r="D307" s="20"/>
      <c r="E307" s="975"/>
      <c r="F307" s="975"/>
      <c r="G307" s="975"/>
      <c r="H307" s="998"/>
      <c r="I307" s="961"/>
      <c r="J307" s="989"/>
    </row>
    <row r="308" spans="1:10" ht="15" x14ac:dyDescent="0.2">
      <c r="A308" s="801"/>
      <c r="B308" s="798" t="s">
        <v>1004</v>
      </c>
      <c r="C308" s="10"/>
      <c r="D308" s="20"/>
      <c r="E308" s="975"/>
      <c r="F308" s="975"/>
      <c r="G308" s="975"/>
      <c r="H308" s="998"/>
      <c r="I308" s="961"/>
      <c r="J308" s="989"/>
    </row>
    <row r="309" spans="1:10" ht="14.25" x14ac:dyDescent="0.2">
      <c r="A309" s="801"/>
      <c r="B309" s="811"/>
      <c r="C309" s="10"/>
      <c r="D309" s="20"/>
      <c r="E309" s="975"/>
      <c r="F309" s="975"/>
      <c r="G309" s="975"/>
      <c r="H309" s="998"/>
      <c r="I309" s="961"/>
      <c r="J309" s="989"/>
    </row>
    <row r="310" spans="1:10" ht="28.5" x14ac:dyDescent="0.2">
      <c r="A310" s="801"/>
      <c r="B310" s="813" t="s">
        <v>1005</v>
      </c>
      <c r="C310" s="10"/>
      <c r="D310" s="20"/>
      <c r="E310" s="975"/>
      <c r="F310" s="975"/>
      <c r="G310" s="975"/>
      <c r="H310" s="998"/>
      <c r="I310" s="961"/>
      <c r="J310" s="989"/>
    </row>
    <row r="311" spans="1:10" ht="14.25" x14ac:dyDescent="0.2">
      <c r="A311" s="801"/>
      <c r="B311" s="811"/>
      <c r="C311" s="10"/>
      <c r="D311" s="20"/>
      <c r="E311" s="975"/>
      <c r="F311" s="975"/>
      <c r="G311" s="975"/>
      <c r="H311" s="998"/>
      <c r="I311" s="961"/>
      <c r="J311" s="989"/>
    </row>
    <row r="312" spans="1:10" ht="14.25" x14ac:dyDescent="0.2">
      <c r="A312" s="804" t="s">
        <v>11</v>
      </c>
      <c r="B312" s="811" t="s">
        <v>1006</v>
      </c>
      <c r="C312" s="10">
        <v>1</v>
      </c>
      <c r="D312" s="20" t="s">
        <v>46</v>
      </c>
      <c r="E312" s="960">
        <v>274.43</v>
      </c>
      <c r="F312" s="975">
        <v>6.1</v>
      </c>
      <c r="G312" s="975">
        <v>100.28</v>
      </c>
      <c r="H312" s="960">
        <v>0</v>
      </c>
      <c r="I312" s="961">
        <f>E312+F312+G312+H312</f>
        <v>380.81</v>
      </c>
      <c r="J312" s="962">
        <f>I312*C312</f>
        <v>380.81</v>
      </c>
    </row>
    <row r="313" spans="1:10" ht="14.25" x14ac:dyDescent="0.2">
      <c r="A313" s="801"/>
      <c r="B313" s="811"/>
      <c r="C313" s="10"/>
      <c r="D313" s="796"/>
      <c r="E313" s="975"/>
      <c r="F313" s="975"/>
      <c r="G313" s="975"/>
      <c r="H313" s="998"/>
      <c r="I313" s="961"/>
      <c r="J313" s="989"/>
    </row>
    <row r="314" spans="1:10" ht="14.25" x14ac:dyDescent="0.2">
      <c r="A314" s="804" t="str">
        <f>IF(D314&gt;0,IF(INDEX(A301:A313,MATCH(REPT("z",255),A301:A313))="H","J",IF(INDEX(A301:A313,MATCH(REPT("z",255),A301:A313))="N","P",CHAR(CODE(INDEX(A301:A313,MATCH(REPT("z",255),A301:A313)))+1))),)</f>
        <v>B</v>
      </c>
      <c r="B314" s="799" t="s">
        <v>1007</v>
      </c>
      <c r="C314" s="10">
        <v>1</v>
      </c>
      <c r="D314" s="20" t="s">
        <v>46</v>
      </c>
      <c r="E314" s="960">
        <v>199.35</v>
      </c>
      <c r="F314" s="975">
        <v>6.1</v>
      </c>
      <c r="G314" s="975">
        <v>95.27</v>
      </c>
      <c r="H314" s="960">
        <v>0</v>
      </c>
      <c r="I314" s="961">
        <f>E314+F314+G314+H314</f>
        <v>300.72000000000003</v>
      </c>
      <c r="J314" s="962">
        <f>I314*C314</f>
        <v>300.72000000000003</v>
      </c>
    </row>
    <row r="315" spans="1:10" ht="14.25" x14ac:dyDescent="0.2">
      <c r="A315" s="801"/>
      <c r="B315" s="811"/>
      <c r="C315" s="10"/>
      <c r="D315" s="796"/>
      <c r="E315" s="975"/>
      <c r="F315" s="975"/>
      <c r="G315" s="975"/>
      <c r="H315" s="998"/>
      <c r="I315" s="961"/>
      <c r="J315" s="989"/>
    </row>
    <row r="316" spans="1:10" ht="14.25" x14ac:dyDescent="0.2">
      <c r="A316" s="804" t="str">
        <f>IF(D316&gt;0,IF(INDEX(A301:A315,MATCH(REPT("z",255),A301:A315))="H","J",IF(INDEX(A301:A315,MATCH(REPT("z",255),A301:A315))="N","P",CHAR(CODE(INDEX(A301:A315,MATCH(REPT("z",255),A301:A315)))+1))),)</f>
        <v>C</v>
      </c>
      <c r="B316" s="799" t="s">
        <v>1008</v>
      </c>
      <c r="C316" s="10">
        <v>1</v>
      </c>
      <c r="D316" s="20" t="s">
        <v>46</v>
      </c>
      <c r="E316" s="960">
        <v>278.47000000000003</v>
      </c>
      <c r="F316" s="975">
        <v>6.1</v>
      </c>
      <c r="G316" s="975">
        <v>100.28</v>
      </c>
      <c r="H316" s="960">
        <v>0</v>
      </c>
      <c r="I316" s="961">
        <f>E316+F316+G316+H316</f>
        <v>384.85</v>
      </c>
      <c r="J316" s="962">
        <f>I316*C316</f>
        <v>384.85</v>
      </c>
    </row>
    <row r="317" spans="1:10" ht="14.25" x14ac:dyDescent="0.2">
      <c r="A317" s="801"/>
      <c r="B317" s="811"/>
      <c r="C317" s="10"/>
      <c r="D317" s="20"/>
      <c r="E317" s="975"/>
      <c r="F317" s="975"/>
      <c r="G317" s="975"/>
      <c r="H317" s="998"/>
      <c r="I317" s="961"/>
      <c r="J317" s="989"/>
    </row>
    <row r="318" spans="1:10" ht="14.25" x14ac:dyDescent="0.2">
      <c r="A318" s="804" t="str">
        <f>IF(D318&gt;0,IF(INDEX(A308:A317,MATCH(REPT("z",255),A308:A317))="H","J",IF(INDEX(A308:A317,MATCH(REPT("z",255),A308:A317))="N","P",CHAR(CODE(INDEX(A308:A317,MATCH(REPT("z",255),A308:A317)))+1))),)</f>
        <v>D</v>
      </c>
      <c r="B318" s="811" t="s">
        <v>1009</v>
      </c>
      <c r="C318" s="10">
        <v>1</v>
      </c>
      <c r="D318" s="20" t="s">
        <v>46</v>
      </c>
      <c r="E318" s="960">
        <v>199.35</v>
      </c>
      <c r="F318" s="975">
        <v>6.1</v>
      </c>
      <c r="G318" s="975">
        <v>95.27</v>
      </c>
      <c r="H318" s="960">
        <v>0</v>
      </c>
      <c r="I318" s="961">
        <f>E318+F318+G318+H318</f>
        <v>300.72000000000003</v>
      </c>
      <c r="J318" s="962">
        <f>I318*C318</f>
        <v>300.72000000000003</v>
      </c>
    </row>
    <row r="319" spans="1:10" ht="14.25" x14ac:dyDescent="0.2">
      <c r="A319" s="801"/>
      <c r="B319" s="811"/>
      <c r="C319" s="10"/>
      <c r="D319" s="796"/>
      <c r="E319" s="975"/>
      <c r="F319" s="975"/>
      <c r="G319" s="975"/>
      <c r="H319" s="998"/>
      <c r="I319" s="961"/>
      <c r="J319" s="989"/>
    </row>
    <row r="320" spans="1:10" ht="14.25" x14ac:dyDescent="0.2">
      <c r="A320" s="804" t="str">
        <f>IF(D320&gt;0,IF(INDEX(A310:A319,MATCH(REPT("z",255),A310:A319))="H","J",IF(INDEX(A310:A319,MATCH(REPT("z",255),A310:A319))="N","P",CHAR(CODE(INDEX(A310:A319,MATCH(REPT("z",255),A310:A319)))+1))),)</f>
        <v>E</v>
      </c>
      <c r="B320" s="811" t="s">
        <v>1010</v>
      </c>
      <c r="C320" s="10">
        <v>1</v>
      </c>
      <c r="D320" s="20" t="s">
        <v>46</v>
      </c>
      <c r="E320" s="960">
        <v>336.3</v>
      </c>
      <c r="F320" s="975">
        <v>9.0500000000000007</v>
      </c>
      <c r="G320" s="975">
        <v>125.35</v>
      </c>
      <c r="H320" s="960">
        <v>0</v>
      </c>
      <c r="I320" s="961">
        <f>E320+F320+G320+H320</f>
        <v>470.7</v>
      </c>
      <c r="J320" s="962">
        <f>I320*C320</f>
        <v>470.7</v>
      </c>
    </row>
    <row r="321" spans="1:10" ht="14.25" x14ac:dyDescent="0.2">
      <c r="A321" s="801"/>
      <c r="B321" s="811"/>
      <c r="C321" s="10"/>
      <c r="D321" s="796"/>
      <c r="E321" s="975"/>
      <c r="F321" s="975"/>
      <c r="G321" s="975"/>
      <c r="H321" s="998"/>
      <c r="I321" s="961"/>
      <c r="J321" s="989"/>
    </row>
    <row r="322" spans="1:10" ht="14.25" x14ac:dyDescent="0.2">
      <c r="A322" s="804" t="str">
        <f>IF(D322&gt;0,IF(INDEX(A312:A321,MATCH(REPT("z",255),A312:A321))="H","J",IF(INDEX(A312:A321,MATCH(REPT("z",255),A312:A321))="N","P",CHAR(CODE(INDEX(A312:A321,MATCH(REPT("z",255),A312:A321)))+1))),)</f>
        <v>F</v>
      </c>
      <c r="B322" s="811" t="s">
        <v>1011</v>
      </c>
      <c r="C322" s="10">
        <v>1</v>
      </c>
      <c r="D322" s="20" t="s">
        <v>46</v>
      </c>
      <c r="E322" s="960">
        <v>180.33</v>
      </c>
      <c r="F322" s="975">
        <v>0</v>
      </c>
      <c r="G322" s="975">
        <v>25.07</v>
      </c>
      <c r="H322" s="960">
        <v>0</v>
      </c>
      <c r="I322" s="961">
        <f>E322+F322+G322+H322</f>
        <v>205.4</v>
      </c>
      <c r="J322" s="962">
        <f>I322*C322</f>
        <v>205.4</v>
      </c>
    </row>
    <row r="323" spans="1:10" ht="14.25" x14ac:dyDescent="0.2">
      <c r="A323" s="801"/>
      <c r="B323" s="811"/>
      <c r="C323" s="10"/>
      <c r="D323" s="20"/>
      <c r="E323" s="975"/>
      <c r="F323" s="975"/>
      <c r="G323" s="975"/>
      <c r="H323" s="998"/>
      <c r="I323" s="961"/>
      <c r="J323" s="989"/>
    </row>
    <row r="324" spans="1:10" ht="28.5" x14ac:dyDescent="0.2">
      <c r="A324" s="801"/>
      <c r="B324" s="810" t="s">
        <v>728</v>
      </c>
      <c r="C324" s="10"/>
      <c r="D324" s="20"/>
      <c r="E324" s="975"/>
      <c r="F324" s="975"/>
      <c r="G324" s="975"/>
      <c r="H324" s="998"/>
      <c r="I324" s="961"/>
      <c r="J324" s="989"/>
    </row>
    <row r="325" spans="1:10" ht="14.25" x14ac:dyDescent="0.2">
      <c r="A325" s="801"/>
      <c r="B325" s="811"/>
      <c r="C325" s="10"/>
      <c r="D325" s="20"/>
      <c r="E325" s="975"/>
      <c r="F325" s="975"/>
      <c r="G325" s="975"/>
      <c r="H325" s="998"/>
      <c r="I325" s="961"/>
      <c r="J325" s="989"/>
    </row>
    <row r="326" spans="1:10" ht="14.25" x14ac:dyDescent="0.2">
      <c r="A326" s="804" t="str">
        <f>IF(D326&gt;0,IF(INDEX(A316:A325,MATCH(REPT("z",255),A316:A325))="H","J",IF(INDEX(A316:A325,MATCH(REPT("z",255),A316:A325))="N","P",CHAR(CODE(INDEX(A316:A325,MATCH(REPT("z",255),A316:A325)))+1))),)</f>
        <v>G</v>
      </c>
      <c r="B326" s="811" t="s">
        <v>1012</v>
      </c>
      <c r="C326" s="10">
        <v>1</v>
      </c>
      <c r="D326" s="20" t="s">
        <v>46</v>
      </c>
      <c r="E326" s="960">
        <v>0</v>
      </c>
      <c r="F326" s="975">
        <v>0</v>
      </c>
      <c r="G326" s="975">
        <v>0</v>
      </c>
      <c r="H326" s="960">
        <v>0</v>
      </c>
      <c r="I326" s="961">
        <f>E326+F326+G326+H326</f>
        <v>0</v>
      </c>
      <c r="J326" s="962" t="s">
        <v>1505</v>
      </c>
    </row>
    <row r="327" spans="1:10" ht="14.25" x14ac:dyDescent="0.2">
      <c r="A327" s="801"/>
      <c r="B327" s="811"/>
      <c r="C327" s="10"/>
      <c r="D327" s="796"/>
      <c r="E327" s="975"/>
      <c r="F327" s="975"/>
      <c r="G327" s="975"/>
      <c r="H327" s="998"/>
      <c r="I327" s="961"/>
      <c r="J327" s="989"/>
    </row>
    <row r="328" spans="1:10" ht="14.25" x14ac:dyDescent="0.2">
      <c r="A328" s="804" t="str">
        <f>IF(D328&gt;0,IF(INDEX(A318:A327,MATCH(REPT("z",255),A318:A327))="H","J",IF(INDEX(A318:A327,MATCH(REPT("z",255),A318:A327))="N","P",CHAR(CODE(INDEX(A318:A327,MATCH(REPT("z",255),A318:A327)))+1))),)</f>
        <v>H</v>
      </c>
      <c r="B328" s="799" t="s">
        <v>1013</v>
      </c>
      <c r="C328" s="10">
        <v>1</v>
      </c>
      <c r="D328" s="20" t="s">
        <v>46</v>
      </c>
      <c r="E328" s="960">
        <v>0</v>
      </c>
      <c r="F328" s="975">
        <v>0</v>
      </c>
      <c r="G328" s="975">
        <v>0</v>
      </c>
      <c r="H328" s="960">
        <v>0</v>
      </c>
      <c r="I328" s="961">
        <f>E328+F328+G328+H328</f>
        <v>0</v>
      </c>
      <c r="J328" s="962" t="s">
        <v>1505</v>
      </c>
    </row>
    <row r="329" spans="1:10" ht="14.25" x14ac:dyDescent="0.2">
      <c r="A329" s="801"/>
      <c r="B329" s="811"/>
      <c r="C329" s="10"/>
      <c r="D329" s="796"/>
      <c r="E329" s="975"/>
      <c r="F329" s="975"/>
      <c r="G329" s="975"/>
      <c r="H329" s="998"/>
      <c r="I329" s="961"/>
      <c r="J329" s="989"/>
    </row>
    <row r="330" spans="1:10" ht="14.25" x14ac:dyDescent="0.2">
      <c r="A330" s="804" t="str">
        <f>IF(D330&gt;0,IF(INDEX(A320:A329,MATCH(REPT("z",255),A320:A329))="H","J",IF(INDEX(A320:A329,MATCH(REPT("z",255),A320:A329))="N","P",CHAR(CODE(INDEX(A320:A329,MATCH(REPT("z",255),A320:A329)))+1))),)</f>
        <v>J</v>
      </c>
      <c r="B330" s="799" t="s">
        <v>1014</v>
      </c>
      <c r="C330" s="10">
        <v>1</v>
      </c>
      <c r="D330" s="20" t="s">
        <v>46</v>
      </c>
      <c r="E330" s="960">
        <v>0</v>
      </c>
      <c r="F330" s="975">
        <v>0</v>
      </c>
      <c r="G330" s="975">
        <v>0</v>
      </c>
      <c r="H330" s="960">
        <v>0</v>
      </c>
      <c r="I330" s="961">
        <f>E330+F330+G330+H330</f>
        <v>0</v>
      </c>
      <c r="J330" s="962" t="s">
        <v>1505</v>
      </c>
    </row>
    <row r="331" spans="1:10" ht="14.25" x14ac:dyDescent="0.2">
      <c r="A331" s="801"/>
      <c r="B331" s="811"/>
      <c r="C331" s="10"/>
      <c r="D331" s="20"/>
      <c r="E331" s="975"/>
      <c r="F331" s="975"/>
      <c r="G331" s="975"/>
      <c r="H331" s="998"/>
      <c r="I331" s="961"/>
      <c r="J331" s="989"/>
    </row>
    <row r="332" spans="1:10" ht="14.25" x14ac:dyDescent="0.2">
      <c r="A332" s="804" t="str">
        <f>IF(D332&gt;0,IF(INDEX(A322:A331,MATCH(REPT("z",255),A322:A331))="H","J",IF(INDEX(A322:A331,MATCH(REPT("z",255),A322:A331))="N","P",CHAR(CODE(INDEX(A322:A331,MATCH(REPT("z",255),A322:A331)))+1))),)</f>
        <v>K</v>
      </c>
      <c r="B332" s="811" t="s">
        <v>1015</v>
      </c>
      <c r="C332" s="10">
        <v>1</v>
      </c>
      <c r="D332" s="20" t="s">
        <v>46</v>
      </c>
      <c r="E332" s="960">
        <v>0</v>
      </c>
      <c r="F332" s="975">
        <v>0</v>
      </c>
      <c r="G332" s="975">
        <v>0</v>
      </c>
      <c r="H332" s="960">
        <v>0</v>
      </c>
      <c r="I332" s="961">
        <f>E332+F332+G332+H332</f>
        <v>0</v>
      </c>
      <c r="J332" s="962" t="s">
        <v>1505</v>
      </c>
    </row>
    <row r="333" spans="1:10" ht="14.25" x14ac:dyDescent="0.2">
      <c r="A333" s="801"/>
      <c r="B333" s="811"/>
      <c r="C333" s="10"/>
      <c r="D333" s="796"/>
      <c r="E333" s="975"/>
      <c r="F333" s="975"/>
      <c r="G333" s="975"/>
      <c r="H333" s="998"/>
      <c r="I333" s="961"/>
      <c r="J333" s="989"/>
    </row>
    <row r="334" spans="1:10" ht="14.25" x14ac:dyDescent="0.2">
      <c r="A334" s="804" t="str">
        <f>IF(D334&gt;0,IF(INDEX(A324:A333,MATCH(REPT("z",255),A324:A333))="H","J",IF(INDEX(A324:A333,MATCH(REPT("z",255),A324:A333))="N","P",CHAR(CODE(INDEX(A324:A333,MATCH(REPT("z",255),A324:A333)))+1))),)</f>
        <v>L</v>
      </c>
      <c r="B334" s="811" t="s">
        <v>1016</v>
      </c>
      <c r="C334" s="10">
        <v>1</v>
      </c>
      <c r="D334" s="20" t="s">
        <v>46</v>
      </c>
      <c r="E334" s="960">
        <v>0</v>
      </c>
      <c r="F334" s="975">
        <v>0</v>
      </c>
      <c r="G334" s="975">
        <v>0</v>
      </c>
      <c r="H334" s="960">
        <v>0</v>
      </c>
      <c r="I334" s="961">
        <f>E334+F334+G334+H334</f>
        <v>0</v>
      </c>
      <c r="J334" s="962" t="s">
        <v>1505</v>
      </c>
    </row>
    <row r="335" spans="1:10" ht="14.25" x14ac:dyDescent="0.2">
      <c r="A335" s="801"/>
      <c r="B335" s="811"/>
      <c r="C335" s="10"/>
      <c r="D335" s="796"/>
      <c r="E335" s="975"/>
      <c r="F335" s="975"/>
      <c r="G335" s="975"/>
      <c r="H335" s="998"/>
      <c r="I335" s="961"/>
      <c r="J335" s="989"/>
    </row>
    <row r="336" spans="1:10" ht="14.25" x14ac:dyDescent="0.2">
      <c r="A336" s="801"/>
      <c r="B336" s="811"/>
      <c r="C336" s="10"/>
      <c r="D336" s="20"/>
      <c r="E336" s="975"/>
      <c r="F336" s="975"/>
      <c r="G336" s="975"/>
      <c r="H336" s="998"/>
      <c r="I336" s="961"/>
      <c r="J336" s="989"/>
    </row>
    <row r="337" spans="1:10" ht="14.25" x14ac:dyDescent="0.2">
      <c r="A337" s="801"/>
      <c r="B337" s="811"/>
      <c r="C337" s="10"/>
      <c r="D337" s="20"/>
      <c r="E337" s="975"/>
      <c r="F337" s="975"/>
      <c r="G337" s="975"/>
      <c r="H337" s="998"/>
      <c r="I337" s="961"/>
      <c r="J337" s="989"/>
    </row>
    <row r="338" spans="1:10" ht="14.25" x14ac:dyDescent="0.2">
      <c r="A338" s="801"/>
      <c r="B338" s="811"/>
      <c r="C338" s="10"/>
      <c r="D338" s="20"/>
      <c r="E338" s="975"/>
      <c r="F338" s="975"/>
      <c r="G338" s="975"/>
      <c r="H338" s="998"/>
      <c r="I338" s="961"/>
      <c r="J338" s="989"/>
    </row>
    <row r="339" spans="1:10" ht="14.25" x14ac:dyDescent="0.2">
      <c r="A339" s="801"/>
      <c r="B339" s="811"/>
      <c r="C339" s="10"/>
      <c r="D339" s="20"/>
      <c r="E339" s="975"/>
      <c r="F339" s="975"/>
      <c r="G339" s="975"/>
      <c r="H339" s="998"/>
      <c r="I339" s="961"/>
      <c r="J339" s="989"/>
    </row>
    <row r="340" spans="1:10" ht="14.25" x14ac:dyDescent="0.2">
      <c r="A340" s="801"/>
      <c r="B340" s="811"/>
      <c r="C340" s="10"/>
      <c r="D340" s="20"/>
      <c r="E340" s="975"/>
      <c r="F340" s="975"/>
      <c r="G340" s="975"/>
      <c r="H340" s="998"/>
      <c r="I340" s="961"/>
      <c r="J340" s="989"/>
    </row>
    <row r="341" spans="1:10" ht="14.25" x14ac:dyDescent="0.2">
      <c r="A341" s="801"/>
      <c r="B341" s="811"/>
      <c r="C341" s="10"/>
      <c r="D341" s="20"/>
      <c r="E341" s="975"/>
      <c r="F341" s="975"/>
      <c r="G341" s="975"/>
      <c r="H341" s="998"/>
      <c r="I341" s="961"/>
      <c r="J341" s="989"/>
    </row>
    <row r="342" spans="1:10" ht="15.75" customHeight="1" x14ac:dyDescent="0.2">
      <c r="A342" s="801"/>
      <c r="B342" s="811"/>
      <c r="C342" s="10"/>
      <c r="D342" s="20"/>
      <c r="E342" s="975"/>
      <c r="F342" s="975"/>
      <c r="G342" s="975"/>
      <c r="H342" s="998"/>
      <c r="I342" s="961"/>
      <c r="J342" s="989"/>
    </row>
    <row r="343" spans="1:10" ht="15.75" thickBot="1" x14ac:dyDescent="0.25">
      <c r="A343" s="729"/>
      <c r="B343" s="730" t="s">
        <v>31</v>
      </c>
      <c r="C343" s="806"/>
      <c r="D343" s="731"/>
      <c r="E343" s="999"/>
      <c r="F343" s="999"/>
      <c r="G343" s="999"/>
      <c r="H343" s="999"/>
      <c r="I343" s="1000"/>
      <c r="J343" s="1001">
        <f>SUM(J310:J338)</f>
        <v>2043.2</v>
      </c>
    </row>
    <row r="344" spans="1:10" ht="15" thickTop="1" x14ac:dyDescent="0.2">
      <c r="A344" s="800"/>
      <c r="B344" s="792"/>
      <c r="C344" s="9"/>
      <c r="D344" s="20"/>
      <c r="E344" s="975"/>
      <c r="F344" s="975"/>
      <c r="G344" s="975"/>
      <c r="H344" s="998"/>
      <c r="I344" s="961"/>
      <c r="J344" s="989"/>
    </row>
    <row r="345" spans="1:10" ht="30" x14ac:dyDescent="0.2">
      <c r="A345" s="800"/>
      <c r="B345" s="798" t="s">
        <v>1017</v>
      </c>
      <c r="C345" s="9"/>
      <c r="D345" s="20"/>
      <c r="E345" s="975"/>
      <c r="F345" s="975"/>
      <c r="G345" s="975"/>
      <c r="H345" s="998"/>
      <c r="I345" s="961"/>
      <c r="J345" s="989"/>
    </row>
    <row r="346" spans="1:10" ht="14.25" x14ac:dyDescent="0.2">
      <c r="A346" s="800"/>
      <c r="B346" s="792"/>
      <c r="C346" s="9"/>
      <c r="D346" s="20"/>
      <c r="E346" s="975"/>
      <c r="F346" s="975"/>
      <c r="G346" s="975"/>
      <c r="H346" s="998"/>
      <c r="I346" s="961"/>
      <c r="J346" s="989"/>
    </row>
    <row r="347" spans="1:10" ht="42.75" x14ac:dyDescent="0.2">
      <c r="A347" s="800"/>
      <c r="B347" s="812" t="s">
        <v>1489</v>
      </c>
      <c r="C347" s="795"/>
      <c r="D347" s="796"/>
      <c r="E347" s="956"/>
      <c r="F347" s="956"/>
      <c r="G347" s="956"/>
      <c r="H347" s="997"/>
      <c r="I347" s="958"/>
      <c r="J347" s="973"/>
    </row>
    <row r="348" spans="1:10" ht="15" x14ac:dyDescent="0.2">
      <c r="A348" s="800"/>
      <c r="B348" s="790"/>
      <c r="C348" s="795"/>
      <c r="D348" s="796"/>
      <c r="E348" s="956"/>
      <c r="F348" s="956"/>
      <c r="G348" s="956"/>
      <c r="H348" s="997"/>
      <c r="I348" s="958"/>
      <c r="J348" s="973"/>
    </row>
    <row r="349" spans="1:10" ht="42.75" x14ac:dyDescent="0.2">
      <c r="A349" s="834" t="s">
        <v>11</v>
      </c>
      <c r="B349" s="64" t="s">
        <v>1018</v>
      </c>
      <c r="C349" s="102">
        <v>2</v>
      </c>
      <c r="D349" s="103" t="s">
        <v>46</v>
      </c>
      <c r="E349" s="960">
        <v>5.84</v>
      </c>
      <c r="F349" s="975">
        <v>4.33</v>
      </c>
      <c r="G349" s="975">
        <v>449.6</v>
      </c>
      <c r="H349" s="960">
        <v>0</v>
      </c>
      <c r="I349" s="961">
        <f>E349+F349+G349+H349</f>
        <v>459.77</v>
      </c>
      <c r="J349" s="962">
        <f>I349*C349</f>
        <v>919.54</v>
      </c>
    </row>
    <row r="350" spans="1:10" ht="14.25" x14ac:dyDescent="0.2">
      <c r="A350" s="829"/>
      <c r="B350" s="826"/>
      <c r="C350" s="9"/>
      <c r="D350" s="796"/>
      <c r="E350" s="975"/>
      <c r="F350" s="975"/>
      <c r="G350" s="975"/>
      <c r="H350" s="998"/>
      <c r="I350" s="961"/>
      <c r="J350" s="989"/>
    </row>
    <row r="351" spans="1:10" ht="14.25" x14ac:dyDescent="0.2">
      <c r="A351" s="828" t="str">
        <f>IF(D351&gt;0,IF(INDEX(A344:A350,MATCH(REPT("z",255),A344:A350))="H","J",IF(INDEX(A344:A350,MATCH(REPT("z",255),A344:A350))="N","P",CHAR(CODE(INDEX(A344:A350,MATCH(REPT("z",255),A344:A350)))+1))),)</f>
        <v>B</v>
      </c>
      <c r="B351" s="826" t="s">
        <v>1019</v>
      </c>
      <c r="C351" s="795">
        <v>2</v>
      </c>
      <c r="D351" s="20" t="s">
        <v>46</v>
      </c>
      <c r="E351" s="960">
        <v>871.99</v>
      </c>
      <c r="F351" s="975">
        <v>1.19</v>
      </c>
      <c r="G351" s="975">
        <v>29.24</v>
      </c>
      <c r="H351" s="960">
        <v>0</v>
      </c>
      <c r="I351" s="961">
        <f>E351+F351+G351+H351</f>
        <v>902.42</v>
      </c>
      <c r="J351" s="962">
        <f>I351*C351</f>
        <v>1804.84</v>
      </c>
    </row>
    <row r="352" spans="1:10" ht="15" x14ac:dyDescent="0.2">
      <c r="A352" s="829"/>
      <c r="B352" s="827"/>
      <c r="C352" s="795"/>
      <c r="D352" s="796"/>
      <c r="E352" s="956"/>
      <c r="F352" s="956"/>
      <c r="G352" s="956"/>
      <c r="H352" s="997"/>
      <c r="I352" s="958"/>
      <c r="J352" s="973"/>
    </row>
    <row r="353" spans="1:10" ht="14.25" x14ac:dyDescent="0.2">
      <c r="A353" s="828" t="str">
        <f>IF(D353&gt;0,IF(INDEX(A345:A352,MATCH(REPT("z",255),A345:A352))="H","J",IF(INDEX(A345:A352,MATCH(REPT("z",255),A345:A352))="N","P",CHAR(CODE(INDEX(A345:A352,MATCH(REPT("z",255),A345:A352)))+1))),)</f>
        <v>C</v>
      </c>
      <c r="B353" s="809" t="s">
        <v>1020</v>
      </c>
      <c r="C353" s="795">
        <v>1</v>
      </c>
      <c r="D353" s="796" t="s">
        <v>2</v>
      </c>
      <c r="E353" s="960">
        <v>658.19</v>
      </c>
      <c r="F353" s="975">
        <v>16.52</v>
      </c>
      <c r="G353" s="975">
        <v>253.21</v>
      </c>
      <c r="H353" s="960">
        <v>0</v>
      </c>
      <c r="I353" s="961">
        <f>E353+F353+G353+H353</f>
        <v>927.92</v>
      </c>
      <c r="J353" s="962">
        <f>I353*C353</f>
        <v>927.92</v>
      </c>
    </row>
    <row r="354" spans="1:10" ht="15" x14ac:dyDescent="0.2">
      <c r="A354" s="829"/>
      <c r="B354" s="827"/>
      <c r="C354" s="795"/>
      <c r="D354" s="796"/>
      <c r="E354" s="956"/>
      <c r="F354" s="956"/>
      <c r="G354" s="956"/>
      <c r="H354" s="997"/>
      <c r="I354" s="958"/>
      <c r="J354" s="973"/>
    </row>
    <row r="355" spans="1:10" ht="28.5" x14ac:dyDescent="0.2">
      <c r="A355" s="829"/>
      <c r="B355" s="826" t="s">
        <v>967</v>
      </c>
      <c r="C355" s="795"/>
      <c r="D355" s="796"/>
      <c r="E355" s="956"/>
      <c r="F355" s="956"/>
      <c r="G355" s="956"/>
      <c r="H355" s="997"/>
      <c r="I355" s="958"/>
      <c r="J355" s="973"/>
    </row>
    <row r="356" spans="1:10" ht="15" x14ac:dyDescent="0.2">
      <c r="A356" s="800"/>
      <c r="B356" s="790"/>
      <c r="C356" s="795"/>
      <c r="D356" s="796"/>
      <c r="E356" s="956"/>
      <c r="F356" s="956"/>
      <c r="G356" s="956"/>
      <c r="H356" s="997"/>
      <c r="I356" s="958"/>
      <c r="J356" s="973"/>
    </row>
    <row r="357" spans="1:10" ht="14.25" x14ac:dyDescent="0.2">
      <c r="A357" s="800"/>
      <c r="B357" s="792"/>
      <c r="C357" s="9"/>
      <c r="D357" s="20"/>
      <c r="E357" s="975"/>
      <c r="F357" s="975"/>
      <c r="G357" s="975"/>
      <c r="H357" s="998"/>
      <c r="I357" s="961"/>
      <c r="J357" s="989"/>
    </row>
    <row r="358" spans="1:10" ht="14.25" x14ac:dyDescent="0.2">
      <c r="A358" s="800"/>
      <c r="B358" s="792"/>
      <c r="C358" s="9"/>
      <c r="D358" s="20"/>
      <c r="E358" s="975"/>
      <c r="F358" s="975"/>
      <c r="G358" s="975"/>
      <c r="H358" s="998"/>
      <c r="I358" s="961"/>
      <c r="J358" s="989"/>
    </row>
    <row r="359" spans="1:10" ht="14.25" x14ac:dyDescent="0.2">
      <c r="A359" s="800"/>
      <c r="B359" s="792"/>
      <c r="C359" s="9"/>
      <c r="D359" s="20"/>
      <c r="E359" s="975"/>
      <c r="F359" s="975"/>
      <c r="G359" s="975"/>
      <c r="H359" s="998"/>
      <c r="I359" s="961"/>
      <c r="J359" s="989"/>
    </row>
    <row r="360" spans="1:10" ht="14.25" x14ac:dyDescent="0.2">
      <c r="A360" s="800"/>
      <c r="B360" s="792"/>
      <c r="C360" s="9"/>
      <c r="D360" s="20"/>
      <c r="E360" s="975"/>
      <c r="F360" s="975"/>
      <c r="G360" s="975"/>
      <c r="H360" s="998"/>
      <c r="I360" s="961"/>
      <c r="J360" s="989"/>
    </row>
    <row r="361" spans="1:10" ht="14.25" x14ac:dyDescent="0.2">
      <c r="A361" s="800"/>
      <c r="B361" s="792"/>
      <c r="C361" s="9"/>
      <c r="D361" s="20"/>
      <c r="E361" s="975"/>
      <c r="F361" s="975"/>
      <c r="G361" s="975"/>
      <c r="H361" s="998"/>
      <c r="I361" s="961"/>
      <c r="J361" s="989"/>
    </row>
    <row r="362" spans="1:10" ht="14.25" x14ac:dyDescent="0.2">
      <c r="A362" s="800"/>
      <c r="B362" s="792"/>
      <c r="C362" s="9"/>
      <c r="D362" s="20"/>
      <c r="E362" s="975"/>
      <c r="F362" s="975"/>
      <c r="G362" s="975"/>
      <c r="H362" s="998"/>
      <c r="I362" s="961"/>
      <c r="J362" s="989"/>
    </row>
    <row r="363" spans="1:10" ht="14.25" x14ac:dyDescent="0.2">
      <c r="A363" s="800"/>
      <c r="B363" s="792"/>
      <c r="C363" s="9"/>
      <c r="D363" s="20"/>
      <c r="E363" s="975"/>
      <c r="F363" s="975"/>
      <c r="G363" s="975"/>
      <c r="H363" s="998"/>
      <c r="I363" s="961"/>
      <c r="J363" s="989"/>
    </row>
    <row r="364" spans="1:10" ht="14.25" x14ac:dyDescent="0.2">
      <c r="A364" s="800"/>
      <c r="B364" s="792"/>
      <c r="C364" s="9"/>
      <c r="D364" s="20"/>
      <c r="E364" s="975"/>
      <c r="F364" s="975"/>
      <c r="G364" s="975"/>
      <c r="H364" s="998"/>
      <c r="I364" s="961"/>
      <c r="J364" s="989"/>
    </row>
    <row r="365" spans="1:10" ht="14.25" x14ac:dyDescent="0.2">
      <c r="A365" s="800"/>
      <c r="B365" s="792"/>
      <c r="C365" s="9"/>
      <c r="D365" s="20"/>
      <c r="E365" s="975"/>
      <c r="F365" s="975"/>
      <c r="G365" s="975"/>
      <c r="H365" s="998"/>
      <c r="I365" s="961"/>
      <c r="J365" s="989"/>
    </row>
    <row r="366" spans="1:10" ht="14.25" x14ac:dyDescent="0.2">
      <c r="A366" s="800"/>
      <c r="B366" s="792"/>
      <c r="C366" s="9"/>
      <c r="D366" s="20"/>
      <c r="E366" s="975"/>
      <c r="F366" s="975"/>
      <c r="G366" s="975"/>
      <c r="H366" s="998"/>
      <c r="I366" s="961"/>
      <c r="J366" s="989"/>
    </row>
    <row r="367" spans="1:10" ht="14.25" x14ac:dyDescent="0.2">
      <c r="A367" s="800"/>
      <c r="B367" s="792"/>
      <c r="C367" s="9"/>
      <c r="D367" s="20"/>
      <c r="E367" s="975"/>
      <c r="F367" s="975"/>
      <c r="G367" s="975"/>
      <c r="H367" s="998"/>
      <c r="I367" s="961"/>
      <c r="J367" s="989"/>
    </row>
    <row r="368" spans="1:10" ht="14.25" x14ac:dyDescent="0.2">
      <c r="A368" s="800"/>
      <c r="B368" s="792"/>
      <c r="C368" s="9"/>
      <c r="D368" s="20"/>
      <c r="E368" s="975"/>
      <c r="F368" s="975"/>
      <c r="G368" s="975"/>
      <c r="H368" s="998"/>
      <c r="I368" s="961"/>
      <c r="J368" s="989"/>
    </row>
    <row r="369" spans="1:10" ht="14.25" x14ac:dyDescent="0.2">
      <c r="A369" s="800"/>
      <c r="B369" s="792"/>
      <c r="C369" s="9"/>
      <c r="D369" s="20"/>
      <c r="E369" s="975"/>
      <c r="F369" s="975"/>
      <c r="G369" s="975"/>
      <c r="H369" s="998"/>
      <c r="I369" s="961"/>
      <c r="J369" s="989"/>
    </row>
    <row r="370" spans="1:10" ht="14.25" x14ac:dyDescent="0.2">
      <c r="A370" s="800"/>
      <c r="B370" s="792"/>
      <c r="C370" s="9"/>
      <c r="D370" s="20"/>
      <c r="E370" s="975"/>
      <c r="F370" s="975"/>
      <c r="G370" s="975"/>
      <c r="H370" s="998"/>
      <c r="I370" s="961"/>
      <c r="J370" s="989"/>
    </row>
    <row r="371" spans="1:10" ht="14.25" x14ac:dyDescent="0.2">
      <c r="A371" s="800"/>
      <c r="B371" s="792"/>
      <c r="C371" s="9"/>
      <c r="D371" s="20"/>
      <c r="E371" s="975"/>
      <c r="F371" s="975"/>
      <c r="G371" s="975"/>
      <c r="H371" s="998"/>
      <c r="I371" s="961"/>
      <c r="J371" s="989"/>
    </row>
    <row r="372" spans="1:10" ht="14.25" x14ac:dyDescent="0.2">
      <c r="A372" s="800"/>
      <c r="B372" s="792"/>
      <c r="C372" s="9"/>
      <c r="D372" s="20"/>
      <c r="E372" s="975"/>
      <c r="F372" s="975"/>
      <c r="G372" s="975"/>
      <c r="H372" s="998"/>
      <c r="I372" s="961"/>
      <c r="J372" s="989"/>
    </row>
    <row r="373" spans="1:10" ht="14.25" x14ac:dyDescent="0.2">
      <c r="A373" s="800"/>
      <c r="B373" s="792"/>
      <c r="C373" s="9"/>
      <c r="D373" s="20"/>
      <c r="E373" s="975"/>
      <c r="F373" s="975"/>
      <c r="G373" s="975"/>
      <c r="H373" s="998"/>
      <c r="I373" s="961"/>
      <c r="J373" s="989"/>
    </row>
    <row r="374" spans="1:10" ht="24.75" customHeight="1" x14ac:dyDescent="0.2">
      <c r="A374" s="800"/>
      <c r="B374" s="792"/>
      <c r="C374" s="9"/>
      <c r="D374" s="20"/>
      <c r="E374" s="975"/>
      <c r="F374" s="975"/>
      <c r="G374" s="975"/>
      <c r="H374" s="998"/>
      <c r="I374" s="961"/>
      <c r="J374" s="989"/>
    </row>
    <row r="375" spans="1:10" ht="15.75" thickBot="1" x14ac:dyDescent="0.25">
      <c r="A375" s="729"/>
      <c r="B375" s="730" t="s">
        <v>31</v>
      </c>
      <c r="C375" s="806"/>
      <c r="D375" s="731"/>
      <c r="E375" s="999"/>
      <c r="F375" s="999"/>
      <c r="G375" s="999"/>
      <c r="H375" s="999"/>
      <c r="I375" s="1000"/>
      <c r="J375" s="1001">
        <f>SUM(J347:J371)</f>
        <v>3652.3</v>
      </c>
    </row>
    <row r="376" spans="1:10" ht="15" thickTop="1" x14ac:dyDescent="0.2">
      <c r="A376" s="800"/>
      <c r="B376" s="792"/>
      <c r="C376" s="9"/>
      <c r="D376" s="20"/>
      <c r="E376" s="975"/>
      <c r="F376" s="975"/>
      <c r="G376" s="975"/>
      <c r="H376" s="998"/>
      <c r="I376" s="961"/>
      <c r="J376" s="989"/>
    </row>
    <row r="377" spans="1:10" ht="15" x14ac:dyDescent="0.2">
      <c r="A377" s="814"/>
      <c r="B377" s="469" t="s">
        <v>48</v>
      </c>
      <c r="C377" s="815"/>
      <c r="D377" s="816"/>
      <c r="E377" s="956"/>
      <c r="F377" s="956"/>
      <c r="G377" s="956"/>
      <c r="H377" s="997"/>
      <c r="I377" s="958"/>
      <c r="J377" s="973"/>
    </row>
    <row r="378" spans="1:10" ht="14.25" x14ac:dyDescent="0.2">
      <c r="A378" s="77"/>
      <c r="B378" s="21"/>
      <c r="C378" s="10"/>
      <c r="D378" s="20"/>
      <c r="E378" s="975"/>
      <c r="F378" s="975"/>
      <c r="G378" s="975"/>
      <c r="H378" s="998"/>
      <c r="I378" s="961"/>
      <c r="J378" s="989"/>
    </row>
    <row r="379" spans="1:10" ht="99.75" x14ac:dyDescent="0.2">
      <c r="A379" s="77"/>
      <c r="B379" s="22" t="s">
        <v>49</v>
      </c>
      <c r="C379" s="10"/>
      <c r="D379" s="20"/>
      <c r="E379" s="975"/>
      <c r="F379" s="975"/>
      <c r="G379" s="975"/>
      <c r="H379" s="998"/>
      <c r="I379" s="961"/>
      <c r="J379" s="989"/>
    </row>
    <row r="380" spans="1:10" ht="14.25" x14ac:dyDescent="0.2">
      <c r="A380" s="356"/>
      <c r="B380" s="23"/>
      <c r="C380" s="9"/>
      <c r="D380" s="20"/>
      <c r="E380" s="975"/>
      <c r="F380" s="975"/>
      <c r="G380" s="975"/>
      <c r="H380" s="998"/>
      <c r="I380" s="961"/>
      <c r="J380" s="989"/>
    </row>
    <row r="381" spans="1:10" ht="14.25" x14ac:dyDescent="0.2">
      <c r="A381" s="356" t="s">
        <v>11</v>
      </c>
      <c r="B381" s="817" t="s">
        <v>50</v>
      </c>
      <c r="C381" s="9"/>
      <c r="D381" s="20" t="s">
        <v>2</v>
      </c>
      <c r="E381" s="975"/>
      <c r="F381" s="975"/>
      <c r="G381" s="975"/>
      <c r="H381" s="998"/>
      <c r="I381" s="961"/>
      <c r="J381" s="989"/>
    </row>
    <row r="382" spans="1:10" ht="14.25" x14ac:dyDescent="0.2">
      <c r="A382" s="356"/>
      <c r="B382" s="24"/>
      <c r="C382" s="9"/>
      <c r="D382" s="20"/>
      <c r="E382" s="975"/>
      <c r="F382" s="975"/>
      <c r="G382" s="975"/>
      <c r="H382" s="998"/>
      <c r="I382" s="961"/>
      <c r="J382" s="989"/>
    </row>
    <row r="383" spans="1:10" ht="14.25" x14ac:dyDescent="0.2">
      <c r="A383" s="356" t="s">
        <v>12</v>
      </c>
      <c r="B383" s="817" t="s">
        <v>50</v>
      </c>
      <c r="C383" s="9"/>
      <c r="D383" s="20" t="s">
        <v>2</v>
      </c>
      <c r="E383" s="975"/>
      <c r="F383" s="975"/>
      <c r="G383" s="975"/>
      <c r="H383" s="998"/>
      <c r="I383" s="961"/>
      <c r="J383" s="989"/>
    </row>
    <row r="384" spans="1:10" ht="14.25" x14ac:dyDescent="0.2">
      <c r="A384" s="356"/>
      <c r="B384" s="24"/>
      <c r="C384" s="9"/>
      <c r="D384" s="20"/>
      <c r="E384" s="975"/>
      <c r="F384" s="975"/>
      <c r="G384" s="975"/>
      <c r="H384" s="998"/>
      <c r="I384" s="961"/>
      <c r="J384" s="989"/>
    </row>
    <row r="385" spans="1:10" ht="14.25" x14ac:dyDescent="0.2">
      <c r="A385" s="356" t="s">
        <v>13</v>
      </c>
      <c r="B385" s="817" t="s">
        <v>50</v>
      </c>
      <c r="C385" s="9"/>
      <c r="D385" s="20" t="s">
        <v>2</v>
      </c>
      <c r="E385" s="975"/>
      <c r="F385" s="975"/>
      <c r="G385" s="975"/>
      <c r="H385" s="998"/>
      <c r="I385" s="961"/>
      <c r="J385" s="989"/>
    </row>
    <row r="386" spans="1:10" ht="14.25" x14ac:dyDescent="0.2">
      <c r="A386" s="356"/>
      <c r="B386" s="23"/>
      <c r="C386" s="9"/>
      <c r="D386" s="20"/>
      <c r="E386" s="975"/>
      <c r="F386" s="975"/>
      <c r="G386" s="975"/>
      <c r="H386" s="998"/>
      <c r="I386" s="961"/>
      <c r="J386" s="989"/>
    </row>
    <row r="387" spans="1:10" ht="14.25" x14ac:dyDescent="0.2">
      <c r="A387" s="356" t="s">
        <v>14</v>
      </c>
      <c r="B387" s="817" t="s">
        <v>50</v>
      </c>
      <c r="C387" s="9"/>
      <c r="D387" s="20" t="s">
        <v>2</v>
      </c>
      <c r="E387" s="975"/>
      <c r="F387" s="975"/>
      <c r="G387" s="975"/>
      <c r="H387" s="998"/>
      <c r="I387" s="961"/>
      <c r="J387" s="989"/>
    </row>
    <row r="388" spans="1:10" ht="14.25" x14ac:dyDescent="0.2">
      <c r="A388" s="356"/>
      <c r="B388" s="24"/>
      <c r="C388" s="9"/>
      <c r="D388" s="20"/>
      <c r="E388" s="975"/>
      <c r="F388" s="975"/>
      <c r="G388" s="975"/>
      <c r="H388" s="998"/>
      <c r="I388" s="961"/>
      <c r="J388" s="989"/>
    </row>
    <row r="389" spans="1:10" ht="14.25" x14ac:dyDescent="0.2">
      <c r="A389" s="356" t="s">
        <v>15</v>
      </c>
      <c r="B389" s="817" t="s">
        <v>50</v>
      </c>
      <c r="C389" s="9"/>
      <c r="D389" s="20" t="s">
        <v>2</v>
      </c>
      <c r="E389" s="975"/>
      <c r="F389" s="975"/>
      <c r="G389" s="975"/>
      <c r="H389" s="998"/>
      <c r="I389" s="961"/>
      <c r="J389" s="989"/>
    </row>
    <row r="390" spans="1:10" ht="14.25" x14ac:dyDescent="0.2">
      <c r="A390" s="356"/>
      <c r="B390" s="24"/>
      <c r="C390" s="9"/>
      <c r="D390" s="20"/>
      <c r="E390" s="975"/>
      <c r="F390" s="975"/>
      <c r="G390" s="975"/>
      <c r="H390" s="998"/>
      <c r="I390" s="961"/>
      <c r="J390" s="989"/>
    </row>
    <row r="391" spans="1:10" ht="14.25" x14ac:dyDescent="0.2">
      <c r="A391" s="356" t="s">
        <v>28</v>
      </c>
      <c r="B391" s="817" t="s">
        <v>50</v>
      </c>
      <c r="C391" s="9"/>
      <c r="D391" s="20" t="s">
        <v>2</v>
      </c>
      <c r="E391" s="975"/>
      <c r="F391" s="975"/>
      <c r="G391" s="975"/>
      <c r="H391" s="998"/>
      <c r="I391" s="961"/>
      <c r="J391" s="989"/>
    </row>
    <row r="392" spans="1:10" ht="14.25" x14ac:dyDescent="0.2">
      <c r="A392" s="356"/>
      <c r="B392" s="23"/>
      <c r="C392" s="9"/>
      <c r="D392" s="20"/>
      <c r="E392" s="975"/>
      <c r="F392" s="975"/>
      <c r="G392" s="975"/>
      <c r="H392" s="960"/>
      <c r="I392" s="961"/>
      <c r="J392" s="989"/>
    </row>
    <row r="393" spans="1:10" ht="14.25" x14ac:dyDescent="0.2">
      <c r="A393" s="356" t="s">
        <v>40</v>
      </c>
      <c r="B393" s="817" t="s">
        <v>50</v>
      </c>
      <c r="C393" s="9"/>
      <c r="D393" s="20" t="s">
        <v>2</v>
      </c>
      <c r="E393" s="975"/>
      <c r="F393" s="975"/>
      <c r="G393" s="975"/>
      <c r="H393" s="960"/>
      <c r="I393" s="961"/>
      <c r="J393" s="989"/>
    </row>
    <row r="394" spans="1:10" ht="14.25" x14ac:dyDescent="0.2">
      <c r="A394" s="356"/>
      <c r="B394" s="24"/>
      <c r="C394" s="9"/>
      <c r="D394" s="20"/>
      <c r="E394" s="975"/>
      <c r="F394" s="975"/>
      <c r="G394" s="975"/>
      <c r="H394" s="960"/>
      <c r="I394" s="961"/>
      <c r="J394" s="989"/>
    </row>
    <row r="395" spans="1:10" ht="14.25" x14ac:dyDescent="0.2">
      <c r="A395" s="356" t="s">
        <v>42</v>
      </c>
      <c r="B395" s="817" t="s">
        <v>50</v>
      </c>
      <c r="C395" s="9"/>
      <c r="D395" s="20" t="s">
        <v>2</v>
      </c>
      <c r="E395" s="975"/>
      <c r="F395" s="975"/>
      <c r="G395" s="975"/>
      <c r="H395" s="960"/>
      <c r="I395" s="961"/>
      <c r="J395" s="989"/>
    </row>
    <row r="396" spans="1:10" ht="14.25" x14ac:dyDescent="0.2">
      <c r="A396" s="356"/>
      <c r="B396" s="24"/>
      <c r="C396" s="9"/>
      <c r="D396" s="20"/>
      <c r="E396" s="975"/>
      <c r="F396" s="975"/>
      <c r="G396" s="975"/>
      <c r="H396" s="960"/>
      <c r="I396" s="961"/>
      <c r="J396" s="989"/>
    </row>
    <row r="397" spans="1:10" ht="14.25" x14ac:dyDescent="0.2">
      <c r="A397" s="356" t="s">
        <v>51</v>
      </c>
      <c r="B397" s="817" t="s">
        <v>50</v>
      </c>
      <c r="C397" s="9"/>
      <c r="D397" s="20" t="s">
        <v>2</v>
      </c>
      <c r="E397" s="975"/>
      <c r="F397" s="975"/>
      <c r="G397" s="975"/>
      <c r="H397" s="960"/>
      <c r="I397" s="961"/>
      <c r="J397" s="989"/>
    </row>
    <row r="398" spans="1:10" ht="14.25" x14ac:dyDescent="0.2">
      <c r="A398" s="356"/>
      <c r="B398" s="817"/>
      <c r="C398" s="9"/>
      <c r="D398" s="20"/>
      <c r="E398" s="975"/>
      <c r="F398" s="975"/>
      <c r="G398" s="975"/>
      <c r="H398" s="960"/>
      <c r="I398" s="961"/>
      <c r="J398" s="989"/>
    </row>
    <row r="399" spans="1:10" ht="14.25" x14ac:dyDescent="0.2">
      <c r="A399" s="356" t="s">
        <v>52</v>
      </c>
      <c r="B399" s="817" t="s">
        <v>50</v>
      </c>
      <c r="C399" s="9"/>
      <c r="D399" s="20" t="s">
        <v>2</v>
      </c>
      <c r="E399" s="975"/>
      <c r="F399" s="975"/>
      <c r="G399" s="975"/>
      <c r="H399" s="960"/>
      <c r="I399" s="961"/>
      <c r="J399" s="989"/>
    </row>
    <row r="400" spans="1:10" ht="14.25" x14ac:dyDescent="0.2">
      <c r="A400" s="356"/>
      <c r="B400" s="817"/>
      <c r="C400" s="9"/>
      <c r="D400" s="20"/>
      <c r="E400" s="975"/>
      <c r="F400" s="975"/>
      <c r="G400" s="975"/>
      <c r="H400" s="960"/>
      <c r="I400" s="961"/>
      <c r="J400" s="989"/>
    </row>
    <row r="401" spans="1:10" ht="14.25" x14ac:dyDescent="0.2">
      <c r="A401" s="356" t="s">
        <v>53</v>
      </c>
      <c r="B401" s="817" t="s">
        <v>50</v>
      </c>
      <c r="C401" s="9"/>
      <c r="D401" s="20" t="s">
        <v>2</v>
      </c>
      <c r="E401" s="975"/>
      <c r="F401" s="975"/>
      <c r="G401" s="975"/>
      <c r="H401" s="960"/>
      <c r="I401" s="961"/>
      <c r="J401" s="989"/>
    </row>
    <row r="402" spans="1:10" ht="14.25" x14ac:dyDescent="0.2">
      <c r="A402" s="356"/>
      <c r="B402" s="817"/>
      <c r="C402" s="9"/>
      <c r="D402" s="20"/>
      <c r="E402" s="975"/>
      <c r="F402" s="975"/>
      <c r="G402" s="975"/>
      <c r="H402" s="960"/>
      <c r="I402" s="961"/>
      <c r="J402" s="989"/>
    </row>
    <row r="403" spans="1:10" ht="14.25" x14ac:dyDescent="0.2">
      <c r="A403" s="356"/>
      <c r="B403" s="817"/>
      <c r="C403" s="9"/>
      <c r="D403" s="20"/>
      <c r="E403" s="975"/>
      <c r="F403" s="975"/>
      <c r="G403" s="975"/>
      <c r="H403" s="960"/>
      <c r="I403" s="961"/>
      <c r="J403" s="989"/>
    </row>
    <row r="404" spans="1:10" ht="14.25" x14ac:dyDescent="0.2">
      <c r="A404" s="356"/>
      <c r="B404" s="817"/>
      <c r="C404" s="9"/>
      <c r="D404" s="20"/>
      <c r="E404" s="975"/>
      <c r="F404" s="975"/>
      <c r="G404" s="975"/>
      <c r="H404" s="960"/>
      <c r="I404" s="961"/>
      <c r="J404" s="989"/>
    </row>
    <row r="405" spans="1:10" ht="14.25" x14ac:dyDescent="0.2">
      <c r="A405" s="356"/>
      <c r="B405" s="817"/>
      <c r="C405" s="9"/>
      <c r="D405" s="20"/>
      <c r="E405" s="975"/>
      <c r="F405" s="975"/>
      <c r="G405" s="975"/>
      <c r="H405" s="960"/>
      <c r="I405" s="961"/>
      <c r="J405" s="989"/>
    </row>
    <row r="406" spans="1:10" ht="14.25" x14ac:dyDescent="0.2">
      <c r="A406" s="356"/>
      <c r="B406" s="817"/>
      <c r="C406" s="9"/>
      <c r="D406" s="20"/>
      <c r="E406" s="975"/>
      <c r="F406" s="975"/>
      <c r="G406" s="975"/>
      <c r="H406" s="960"/>
      <c r="I406" s="961"/>
      <c r="J406" s="989"/>
    </row>
    <row r="407" spans="1:10" ht="15.75" customHeight="1" x14ac:dyDescent="0.2">
      <c r="A407" s="356"/>
      <c r="B407" s="817"/>
      <c r="C407" s="9"/>
      <c r="D407" s="20"/>
      <c r="E407" s="975"/>
      <c r="F407" s="975"/>
      <c r="G407" s="975"/>
      <c r="H407" s="960"/>
      <c r="I407" s="961"/>
      <c r="J407" s="989"/>
    </row>
    <row r="408" spans="1:10" ht="15.75" thickBot="1" x14ac:dyDescent="0.25">
      <c r="A408" s="818"/>
      <c r="B408" s="819" t="s">
        <v>31</v>
      </c>
      <c r="C408" s="820"/>
      <c r="D408" s="820"/>
      <c r="E408" s="967"/>
      <c r="F408" s="967"/>
      <c r="G408" s="967"/>
      <c r="H408" s="966"/>
      <c r="I408" s="991"/>
      <c r="J408" s="991"/>
    </row>
    <row r="409" spans="1:10" ht="15" thickTop="1" x14ac:dyDescent="0.2">
      <c r="A409" s="356"/>
      <c r="B409" s="817"/>
      <c r="C409" s="9"/>
      <c r="D409" s="20"/>
      <c r="E409" s="975"/>
      <c r="F409" s="975"/>
      <c r="G409" s="975"/>
      <c r="H409" s="960"/>
      <c r="I409" s="961"/>
      <c r="J409" s="989"/>
    </row>
    <row r="410" spans="1:10" ht="15" x14ac:dyDescent="0.2">
      <c r="A410" s="356"/>
      <c r="B410" s="26" t="s">
        <v>54</v>
      </c>
      <c r="C410" s="27"/>
      <c r="D410" s="20"/>
      <c r="E410" s="975"/>
      <c r="F410" s="975"/>
      <c r="G410" s="975"/>
      <c r="H410" s="960"/>
      <c r="I410" s="961"/>
      <c r="J410" s="989"/>
    </row>
    <row r="411" spans="1:10" ht="14.25" x14ac:dyDescent="0.2">
      <c r="A411" s="356"/>
      <c r="B411" s="23"/>
      <c r="C411" s="27"/>
      <c r="D411" s="20"/>
      <c r="E411" s="975"/>
      <c r="F411" s="975"/>
      <c r="G411" s="975"/>
      <c r="H411" s="960"/>
      <c r="I411" s="961"/>
      <c r="J411" s="989"/>
    </row>
    <row r="412" spans="1:10" ht="14.25" x14ac:dyDescent="0.2">
      <c r="A412" s="356"/>
      <c r="B412" s="23" t="s">
        <v>1021</v>
      </c>
      <c r="C412" s="27"/>
      <c r="D412" s="20"/>
      <c r="E412" s="975"/>
      <c r="F412" s="975"/>
      <c r="G412" s="975"/>
      <c r="H412" s="960"/>
      <c r="I412" s="961"/>
      <c r="J412" s="989">
        <f>J45</f>
        <v>9906.2999999999993</v>
      </c>
    </row>
    <row r="413" spans="1:10" ht="14.25" x14ac:dyDescent="0.2">
      <c r="A413" s="356"/>
      <c r="B413" s="23"/>
      <c r="C413" s="27"/>
      <c r="D413" s="20"/>
      <c r="E413" s="975"/>
      <c r="F413" s="975"/>
      <c r="G413" s="975"/>
      <c r="H413" s="960"/>
      <c r="I413" s="961"/>
      <c r="J413" s="989"/>
    </row>
    <row r="414" spans="1:10" ht="14.25" x14ac:dyDescent="0.2">
      <c r="A414" s="356"/>
      <c r="B414" s="23" t="s">
        <v>1022</v>
      </c>
      <c r="C414" s="27"/>
      <c r="D414" s="20"/>
      <c r="E414" s="975"/>
      <c r="F414" s="975"/>
      <c r="G414" s="975"/>
      <c r="H414" s="960"/>
      <c r="I414" s="961"/>
      <c r="J414" s="989">
        <f>J75</f>
        <v>42786.04</v>
      </c>
    </row>
    <row r="415" spans="1:10" ht="14.25" x14ac:dyDescent="0.2">
      <c r="A415" s="356"/>
      <c r="B415" s="23"/>
      <c r="C415" s="27"/>
      <c r="D415" s="20"/>
      <c r="E415" s="975"/>
      <c r="F415" s="975"/>
      <c r="G415" s="975"/>
      <c r="H415" s="960"/>
      <c r="I415" s="961"/>
      <c r="J415" s="989"/>
    </row>
    <row r="416" spans="1:10" ht="14.25" x14ac:dyDescent="0.2">
      <c r="A416" s="356"/>
      <c r="B416" s="23" t="s">
        <v>1023</v>
      </c>
      <c r="C416" s="27"/>
      <c r="D416" s="20"/>
      <c r="E416" s="975"/>
      <c r="F416" s="975"/>
      <c r="G416" s="975"/>
      <c r="H416" s="960"/>
      <c r="I416" s="961"/>
      <c r="J416" s="989">
        <f>J108</f>
        <v>39116.980000000003</v>
      </c>
    </row>
    <row r="417" spans="1:10" ht="14.25" x14ac:dyDescent="0.2">
      <c r="A417" s="356"/>
      <c r="B417" s="23"/>
      <c r="C417" s="27"/>
      <c r="D417" s="20"/>
      <c r="E417" s="975"/>
      <c r="F417" s="975"/>
      <c r="G417" s="975"/>
      <c r="H417" s="960"/>
      <c r="I417" s="961"/>
      <c r="J417" s="989"/>
    </row>
    <row r="418" spans="1:10" ht="14.25" x14ac:dyDescent="0.2">
      <c r="A418" s="356"/>
      <c r="B418" s="23" t="s">
        <v>1024</v>
      </c>
      <c r="C418" s="27"/>
      <c r="D418" s="20"/>
      <c r="E418" s="975"/>
      <c r="F418" s="975"/>
      <c r="G418" s="975"/>
      <c r="H418" s="960"/>
      <c r="I418" s="961"/>
      <c r="J418" s="989">
        <f>J141</f>
        <v>29464.3</v>
      </c>
    </row>
    <row r="419" spans="1:10" ht="14.25" x14ac:dyDescent="0.2">
      <c r="A419" s="356"/>
      <c r="B419" s="23"/>
      <c r="C419" s="27"/>
      <c r="D419" s="20"/>
      <c r="E419" s="975"/>
      <c r="F419" s="975"/>
      <c r="G419" s="975"/>
      <c r="H419" s="960"/>
      <c r="I419" s="961"/>
      <c r="J419" s="989"/>
    </row>
    <row r="420" spans="1:10" ht="14.25" x14ac:dyDescent="0.2">
      <c r="A420" s="356"/>
      <c r="B420" s="23" t="s">
        <v>1025</v>
      </c>
      <c r="C420" s="27"/>
      <c r="D420" s="20"/>
      <c r="E420" s="975"/>
      <c r="F420" s="975"/>
      <c r="G420" s="975"/>
      <c r="H420" s="960"/>
      <c r="I420" s="961"/>
      <c r="J420" s="989">
        <f>J174</f>
        <v>205355.74</v>
      </c>
    </row>
    <row r="421" spans="1:10" ht="14.25" x14ac:dyDescent="0.2">
      <c r="A421" s="356"/>
      <c r="B421" s="23"/>
      <c r="C421" s="27"/>
      <c r="D421" s="20"/>
      <c r="E421" s="975"/>
      <c r="F421" s="975"/>
      <c r="G421" s="975"/>
      <c r="H421" s="960"/>
      <c r="I421" s="961"/>
      <c r="J421" s="989"/>
    </row>
    <row r="422" spans="1:10" ht="14.25" x14ac:dyDescent="0.2">
      <c r="A422" s="356"/>
      <c r="B422" s="23" t="s">
        <v>1026</v>
      </c>
      <c r="C422" s="27"/>
      <c r="D422" s="20"/>
      <c r="E422" s="975"/>
      <c r="F422" s="975"/>
      <c r="G422" s="975"/>
      <c r="H422" s="960"/>
      <c r="I422" s="961"/>
      <c r="J422" s="989">
        <f>J202</f>
        <v>1185.5999999999999</v>
      </c>
    </row>
    <row r="423" spans="1:10" ht="14.25" x14ac:dyDescent="0.2">
      <c r="A423" s="356"/>
      <c r="B423" s="23"/>
      <c r="C423" s="27"/>
      <c r="D423" s="20"/>
      <c r="E423" s="975"/>
      <c r="F423" s="975"/>
      <c r="G423" s="975"/>
      <c r="H423" s="960"/>
      <c r="I423" s="961"/>
      <c r="J423" s="989"/>
    </row>
    <row r="424" spans="1:10" ht="14.25" x14ac:dyDescent="0.2">
      <c r="A424" s="356"/>
      <c r="B424" s="23" t="s">
        <v>1027</v>
      </c>
      <c r="C424" s="27"/>
      <c r="D424" s="20"/>
      <c r="E424" s="975"/>
      <c r="F424" s="975"/>
      <c r="G424" s="975"/>
      <c r="H424" s="960"/>
      <c r="I424" s="961"/>
      <c r="J424" s="989">
        <f>J237</f>
        <v>0</v>
      </c>
    </row>
    <row r="425" spans="1:10" ht="14.25" x14ac:dyDescent="0.2">
      <c r="A425" s="356"/>
      <c r="B425" s="23"/>
      <c r="C425" s="27"/>
      <c r="D425" s="20"/>
      <c r="E425" s="975"/>
      <c r="F425" s="975"/>
      <c r="G425" s="975"/>
      <c r="H425" s="960"/>
      <c r="I425" s="961"/>
      <c r="J425" s="989"/>
    </row>
    <row r="426" spans="1:10" ht="14.25" x14ac:dyDescent="0.2">
      <c r="A426" s="356"/>
      <c r="B426" s="23" t="s">
        <v>1028</v>
      </c>
      <c r="C426" s="27"/>
      <c r="D426" s="20"/>
      <c r="E426" s="975"/>
      <c r="F426" s="975"/>
      <c r="G426" s="975"/>
      <c r="H426" s="960"/>
      <c r="I426" s="961"/>
      <c r="J426" s="989">
        <f>J270</f>
        <v>8390.9500000000007</v>
      </c>
    </row>
    <row r="427" spans="1:10" ht="14.25" x14ac:dyDescent="0.2">
      <c r="A427" s="356"/>
      <c r="B427" s="23"/>
      <c r="C427" s="27"/>
      <c r="D427" s="20"/>
      <c r="E427" s="975"/>
      <c r="F427" s="975"/>
      <c r="G427" s="975"/>
      <c r="H427" s="960"/>
      <c r="I427" s="961"/>
      <c r="J427" s="989"/>
    </row>
    <row r="428" spans="1:10" ht="14.25" x14ac:dyDescent="0.2">
      <c r="A428" s="356"/>
      <c r="B428" s="23" t="s">
        <v>1029</v>
      </c>
      <c r="C428" s="27"/>
      <c r="D428" s="20"/>
      <c r="E428" s="975"/>
      <c r="F428" s="975"/>
      <c r="G428" s="975"/>
      <c r="H428" s="960"/>
      <c r="I428" s="961"/>
      <c r="J428" s="989">
        <f>J306</f>
        <v>101311.22</v>
      </c>
    </row>
    <row r="429" spans="1:10" ht="14.25" x14ac:dyDescent="0.2">
      <c r="A429" s="356"/>
      <c r="B429" s="23"/>
      <c r="C429" s="27"/>
      <c r="D429" s="20"/>
      <c r="E429" s="975"/>
      <c r="F429" s="975"/>
      <c r="G429" s="975"/>
      <c r="H429" s="960"/>
      <c r="I429" s="961"/>
      <c r="J429" s="989"/>
    </row>
    <row r="430" spans="1:10" ht="14.25" x14ac:dyDescent="0.2">
      <c r="A430" s="356"/>
      <c r="B430" s="23" t="s">
        <v>1030</v>
      </c>
      <c r="C430" s="27"/>
      <c r="D430" s="20"/>
      <c r="E430" s="975"/>
      <c r="F430" s="975"/>
      <c r="G430" s="975"/>
      <c r="H430" s="960"/>
      <c r="I430" s="961"/>
      <c r="J430" s="989">
        <f>J343</f>
        <v>2043.2</v>
      </c>
    </row>
    <row r="431" spans="1:10" ht="14.25" x14ac:dyDescent="0.2">
      <c r="A431" s="356"/>
      <c r="B431" s="23"/>
      <c r="C431" s="27"/>
      <c r="D431" s="20"/>
      <c r="E431" s="975"/>
      <c r="F431" s="975"/>
      <c r="G431" s="975"/>
      <c r="H431" s="960"/>
      <c r="I431" s="961"/>
      <c r="J431" s="989"/>
    </row>
    <row r="432" spans="1:10" ht="14.25" x14ac:dyDescent="0.2">
      <c r="A432" s="356"/>
      <c r="B432" s="23" t="s">
        <v>1031</v>
      </c>
      <c r="C432" s="27"/>
      <c r="D432" s="20"/>
      <c r="E432" s="975"/>
      <c r="F432" s="975"/>
      <c r="G432" s="975"/>
      <c r="H432" s="960"/>
      <c r="I432" s="961"/>
      <c r="J432" s="989">
        <f>J375</f>
        <v>3652.3</v>
      </c>
    </row>
    <row r="433" spans="1:10" ht="14.25" x14ac:dyDescent="0.2">
      <c r="A433" s="356"/>
      <c r="B433" s="23"/>
      <c r="C433" s="27"/>
      <c r="D433" s="20"/>
      <c r="E433" s="975"/>
      <c r="F433" s="975"/>
      <c r="G433" s="975"/>
      <c r="H433" s="960"/>
      <c r="I433" s="961"/>
      <c r="J433" s="989"/>
    </row>
    <row r="434" spans="1:10" ht="14.25" x14ac:dyDescent="0.2">
      <c r="A434" s="356"/>
      <c r="B434" s="23" t="s">
        <v>1032</v>
      </c>
      <c r="C434" s="27"/>
      <c r="D434" s="20"/>
      <c r="E434" s="975"/>
      <c r="F434" s="975"/>
      <c r="G434" s="975"/>
      <c r="H434" s="960"/>
      <c r="I434" s="961"/>
      <c r="J434" s="989"/>
    </row>
    <row r="435" spans="1:10" ht="14.25" x14ac:dyDescent="0.2">
      <c r="A435" s="356"/>
      <c r="B435" s="23"/>
      <c r="C435" s="27"/>
      <c r="D435" s="20"/>
      <c r="E435" s="975"/>
      <c r="F435" s="975"/>
      <c r="G435" s="975"/>
      <c r="H435" s="960"/>
      <c r="I435" s="961"/>
      <c r="J435" s="989"/>
    </row>
    <row r="436" spans="1:10" ht="14.25" x14ac:dyDescent="0.2">
      <c r="A436" s="356"/>
      <c r="B436" s="23"/>
      <c r="C436" s="27"/>
      <c r="D436" s="20"/>
      <c r="E436" s="975"/>
      <c r="F436" s="975"/>
      <c r="G436" s="975"/>
      <c r="H436" s="960"/>
      <c r="I436" s="961"/>
      <c r="J436" s="989"/>
    </row>
    <row r="437" spans="1:10" ht="14.25" x14ac:dyDescent="0.2">
      <c r="A437" s="356"/>
      <c r="B437" s="23"/>
      <c r="C437" s="27"/>
      <c r="D437" s="20"/>
      <c r="E437" s="975"/>
      <c r="F437" s="975"/>
      <c r="G437" s="975"/>
      <c r="H437" s="960"/>
      <c r="I437" s="961"/>
      <c r="J437" s="989"/>
    </row>
    <row r="438" spans="1:10" ht="14.25" x14ac:dyDescent="0.2">
      <c r="A438" s="356"/>
      <c r="B438" s="23"/>
      <c r="C438" s="27"/>
      <c r="D438" s="20"/>
      <c r="E438" s="975"/>
      <c r="F438" s="975"/>
      <c r="G438" s="975"/>
      <c r="H438" s="960"/>
      <c r="I438" s="961"/>
      <c r="J438" s="989"/>
    </row>
    <row r="439" spans="1:10" ht="14.25" x14ac:dyDescent="0.2">
      <c r="A439" s="356"/>
      <c r="B439" s="23"/>
      <c r="C439" s="27"/>
      <c r="D439" s="20"/>
      <c r="E439" s="975"/>
      <c r="F439" s="975"/>
      <c r="G439" s="975"/>
      <c r="H439" s="960"/>
      <c r="I439" s="961"/>
      <c r="J439" s="989"/>
    </row>
    <row r="440" spans="1:10" ht="14.25" x14ac:dyDescent="0.2">
      <c r="A440" s="800"/>
      <c r="B440" s="790"/>
      <c r="C440" s="795"/>
      <c r="D440" s="20"/>
      <c r="E440" s="975"/>
      <c r="F440" s="975"/>
      <c r="G440" s="975"/>
      <c r="H440" s="960"/>
      <c r="I440" s="961"/>
      <c r="J440" s="989"/>
    </row>
    <row r="441" spans="1:10" ht="14.25" x14ac:dyDescent="0.2">
      <c r="A441" s="800"/>
      <c r="B441" s="790"/>
      <c r="C441" s="795"/>
      <c r="D441" s="20"/>
      <c r="E441" s="975"/>
      <c r="F441" s="975"/>
      <c r="G441" s="975"/>
      <c r="H441" s="960"/>
      <c r="I441" s="961"/>
      <c r="J441" s="989"/>
    </row>
    <row r="442" spans="1:10" ht="14.25" x14ac:dyDescent="0.2">
      <c r="A442" s="800"/>
      <c r="B442" s="790"/>
      <c r="C442" s="795"/>
      <c r="D442" s="20"/>
      <c r="E442" s="975"/>
      <c r="F442" s="975"/>
      <c r="G442" s="975"/>
      <c r="H442" s="960"/>
      <c r="I442" s="961"/>
      <c r="J442" s="989"/>
    </row>
    <row r="443" spans="1:10" ht="14.25" x14ac:dyDescent="0.2">
      <c r="A443" s="800"/>
      <c r="B443" s="790"/>
      <c r="C443" s="795"/>
      <c r="D443" s="20"/>
      <c r="E443" s="975"/>
      <c r="F443" s="975"/>
      <c r="G443" s="975"/>
      <c r="H443" s="960"/>
      <c r="I443" s="961"/>
      <c r="J443" s="989"/>
    </row>
    <row r="444" spans="1:10" ht="14.25" x14ac:dyDescent="0.2">
      <c r="A444" s="800"/>
      <c r="B444" s="790"/>
      <c r="C444" s="795"/>
      <c r="D444" s="20"/>
      <c r="E444" s="975"/>
      <c r="F444" s="975"/>
      <c r="G444" s="975"/>
      <c r="H444" s="960"/>
      <c r="I444" s="961"/>
      <c r="J444" s="989"/>
    </row>
    <row r="445" spans="1:10" ht="13.5" customHeight="1" x14ac:dyDescent="0.2">
      <c r="A445" s="800"/>
      <c r="B445" s="790"/>
      <c r="C445" s="795"/>
      <c r="D445" s="20"/>
      <c r="E445" s="975"/>
      <c r="F445" s="975"/>
      <c r="G445" s="975"/>
      <c r="H445" s="960"/>
      <c r="I445" s="961"/>
      <c r="J445" s="989"/>
    </row>
    <row r="446" spans="1:10" ht="32.1" customHeight="1" thickBot="1" x14ac:dyDescent="0.25">
      <c r="A446" s="821"/>
      <c r="B446" s="822" t="str">
        <f>A3&amp;" 
TOTAL CARRIED TO SUMMARY (US$)"</f>
        <v>DIVISION 27 - COMMUNICATIONS 
TOTAL CARRIED TO SUMMARY (US$)</v>
      </c>
      <c r="C446" s="823"/>
      <c r="D446" s="820"/>
      <c r="E446" s="967"/>
      <c r="F446" s="967"/>
      <c r="G446" s="967"/>
      <c r="H446" s="966"/>
      <c r="I446" s="991"/>
      <c r="J446" s="991">
        <f>SUM(J412:J443)</f>
        <v>443212.63</v>
      </c>
    </row>
    <row r="447" spans="1:10" ht="13.5" thickTop="1" x14ac:dyDescent="0.2"/>
  </sheetData>
  <autoFilter ref="A5:J446" xr:uid="{88C1E1C1-6A2B-4249-9078-74070C51F03B}">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71" fitToHeight="0" orientation="landscape" useFirstPageNumber="1" r:id="rId1"/>
  <headerFooter scaleWithDoc="0">
    <oddHeader>&amp;R&amp;G</oddHeader>
  </headerFooter>
  <rowBreaks count="2" manualBreakCount="2">
    <brk id="45" max="9" man="1"/>
    <brk id="75"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31F5-232B-42CF-A27D-B8886729D17B}">
  <dimension ref="A1:J333"/>
  <sheetViews>
    <sheetView showGridLines="0" showZeros="0" view="pageBreakPreview" topLeftCell="A304" zoomScale="85" zoomScaleNormal="100" zoomScaleSheetLayoutView="85" workbookViewId="0">
      <selection activeCell="H39" sqref="H39"/>
    </sheetView>
  </sheetViews>
  <sheetFormatPr defaultRowHeight="12.75" x14ac:dyDescent="0.2"/>
  <cols>
    <col min="1" max="1" width="8.5" customWidth="1"/>
    <col min="2" max="2" width="67.83203125" customWidth="1"/>
    <col min="3" max="3" width="16" customWidth="1"/>
    <col min="4" max="4" width="7.83203125" customWidth="1"/>
    <col min="5" max="7" width="14.83203125" style="992" customWidth="1"/>
    <col min="8" max="8" width="18.6640625" style="992" customWidth="1"/>
    <col min="9" max="9" width="20.1640625" style="992" customWidth="1"/>
    <col min="10" max="10" width="18.33203125" style="992" customWidth="1"/>
  </cols>
  <sheetData>
    <row r="1" spans="1:10" ht="15" customHeight="1" x14ac:dyDescent="0.2">
      <c r="A1" s="1095" t="s">
        <v>0</v>
      </c>
      <c r="B1" s="1095"/>
      <c r="C1" s="1095"/>
      <c r="D1" s="1095"/>
      <c r="E1" s="1095"/>
      <c r="F1" s="1095"/>
      <c r="G1" s="1095"/>
      <c r="H1" s="1095"/>
      <c r="I1" s="1095"/>
      <c r="J1" s="1095"/>
    </row>
    <row r="2" spans="1:10" ht="15" customHeight="1" x14ac:dyDescent="0.2">
      <c r="A2" s="898"/>
      <c r="B2" s="898"/>
      <c r="C2" s="898"/>
      <c r="D2" s="898"/>
      <c r="E2" s="949"/>
      <c r="F2" s="949"/>
      <c r="G2" s="949"/>
      <c r="H2" s="949"/>
      <c r="I2" s="949"/>
      <c r="J2" s="949"/>
    </row>
    <row r="3" spans="1:10" ht="15" x14ac:dyDescent="0.2">
      <c r="A3" s="1095" t="s">
        <v>1033</v>
      </c>
      <c r="B3" s="1095"/>
      <c r="C3" s="1095"/>
      <c r="D3" s="1095"/>
      <c r="E3" s="1095"/>
      <c r="F3" s="1095"/>
      <c r="G3" s="1095"/>
      <c r="H3" s="1095"/>
      <c r="I3" s="1095"/>
      <c r="J3" s="1095"/>
    </row>
    <row r="4" spans="1:10" ht="15" customHeight="1" thickBot="1" x14ac:dyDescent="0.25">
      <c r="A4" s="898"/>
      <c r="B4" s="898"/>
      <c r="C4" s="898"/>
      <c r="D4" s="898"/>
      <c r="E4" s="949"/>
      <c r="F4" s="949"/>
      <c r="G4" s="949"/>
      <c r="H4" s="949"/>
      <c r="I4" s="949"/>
      <c r="J4" s="949"/>
    </row>
    <row r="5" spans="1:10" s="128" customFormat="1" ht="16.5" thickTop="1" thickBot="1" x14ac:dyDescent="0.25">
      <c r="A5" s="1096" t="s">
        <v>2</v>
      </c>
      <c r="B5" s="1097" t="s">
        <v>1226</v>
      </c>
      <c r="C5" s="1098" t="s">
        <v>3</v>
      </c>
      <c r="D5" s="1098" t="s">
        <v>1225</v>
      </c>
      <c r="E5" s="1100" t="s">
        <v>4</v>
      </c>
      <c r="F5" s="1101"/>
      <c r="G5" s="1101"/>
      <c r="H5" s="1101"/>
      <c r="I5" s="1102"/>
      <c r="J5" s="1103" t="s">
        <v>5</v>
      </c>
    </row>
    <row r="6" spans="1:10" s="128" customFormat="1" ht="16.5" thickTop="1" thickBot="1" x14ac:dyDescent="0.25">
      <c r="A6" s="1096"/>
      <c r="B6" s="1097"/>
      <c r="C6" s="1098"/>
      <c r="D6" s="1098"/>
      <c r="E6" s="950" t="s">
        <v>6</v>
      </c>
      <c r="F6" s="951" t="s">
        <v>7</v>
      </c>
      <c r="G6" s="951" t="s">
        <v>8</v>
      </c>
      <c r="H6" s="951" t="s">
        <v>9</v>
      </c>
      <c r="I6" s="952" t="s">
        <v>10</v>
      </c>
      <c r="J6" s="1104"/>
    </row>
    <row r="7" spans="1:10" s="130" customFormat="1" ht="15.75" thickTop="1" thickBot="1" x14ac:dyDescent="0.25">
      <c r="A7" s="1096"/>
      <c r="B7" s="1097"/>
      <c r="C7" s="129" t="s">
        <v>11</v>
      </c>
      <c r="D7" s="1099"/>
      <c r="E7" s="953" t="s">
        <v>12</v>
      </c>
      <c r="F7" s="953" t="s">
        <v>13</v>
      </c>
      <c r="G7" s="953" t="s">
        <v>14</v>
      </c>
      <c r="H7" s="954" t="s">
        <v>15</v>
      </c>
      <c r="I7" s="955" t="s">
        <v>16</v>
      </c>
      <c r="J7" s="955" t="s">
        <v>17</v>
      </c>
    </row>
    <row r="8" spans="1:10" ht="15.75" thickTop="1" x14ac:dyDescent="0.2">
      <c r="A8" s="835"/>
      <c r="B8" s="836"/>
      <c r="C8" s="837"/>
      <c r="D8" s="18"/>
      <c r="E8" s="956"/>
      <c r="F8" s="956"/>
      <c r="G8" s="956"/>
      <c r="H8" s="957"/>
      <c r="I8" s="958"/>
      <c r="J8" s="973"/>
    </row>
    <row r="9" spans="1:10" ht="45" x14ac:dyDescent="0.2">
      <c r="A9" s="499"/>
      <c r="B9" s="838" t="s">
        <v>1034</v>
      </c>
      <c r="C9" s="10"/>
      <c r="D9" s="20"/>
      <c r="E9" s="975"/>
      <c r="F9" s="975"/>
      <c r="G9" s="975"/>
      <c r="H9" s="960"/>
      <c r="I9" s="961"/>
      <c r="J9" s="989"/>
    </row>
    <row r="10" spans="1:10" ht="15" x14ac:dyDescent="0.2">
      <c r="A10" s="499"/>
      <c r="B10" s="838"/>
      <c r="C10" s="10"/>
      <c r="D10" s="20"/>
      <c r="E10" s="975"/>
      <c r="F10" s="975"/>
      <c r="G10" s="975"/>
      <c r="H10" s="960"/>
      <c r="I10" s="961"/>
      <c r="J10" s="989"/>
    </row>
    <row r="11" spans="1:10" ht="28.5" x14ac:dyDescent="0.2">
      <c r="A11" s="499"/>
      <c r="B11" s="839" t="s">
        <v>1035</v>
      </c>
      <c r="C11" s="10"/>
      <c r="D11" s="20"/>
      <c r="E11" s="975"/>
      <c r="F11" s="975"/>
      <c r="G11" s="975"/>
      <c r="H11" s="960"/>
      <c r="I11" s="961"/>
      <c r="J11" s="989"/>
    </row>
    <row r="12" spans="1:10" ht="14.25" x14ac:dyDescent="0.2">
      <c r="A12" s="499"/>
      <c r="B12" s="840"/>
      <c r="C12" s="10"/>
      <c r="D12" s="20"/>
      <c r="E12" s="975"/>
      <c r="F12" s="975"/>
      <c r="G12" s="975"/>
      <c r="H12" s="960"/>
      <c r="I12" s="961"/>
      <c r="J12" s="989"/>
    </row>
    <row r="13" spans="1:10" ht="15" x14ac:dyDescent="0.2">
      <c r="A13" s="499"/>
      <c r="B13" s="841" t="s">
        <v>1036</v>
      </c>
      <c r="C13" s="10"/>
      <c r="D13" s="20"/>
      <c r="E13" s="975"/>
      <c r="F13" s="975"/>
      <c r="G13" s="975"/>
      <c r="H13" s="960"/>
      <c r="I13" s="961"/>
      <c r="J13" s="989"/>
    </row>
    <row r="14" spans="1:10" ht="14.25" x14ac:dyDescent="0.2">
      <c r="A14" s="499"/>
      <c r="B14" s="842"/>
      <c r="C14" s="10"/>
      <c r="D14" s="20"/>
      <c r="E14" s="975"/>
      <c r="F14" s="975"/>
      <c r="G14" s="975"/>
      <c r="H14" s="960"/>
      <c r="I14" s="961"/>
      <c r="J14" s="989"/>
    </row>
    <row r="15" spans="1:10" ht="14.25" x14ac:dyDescent="0.2">
      <c r="A15" s="843" t="s">
        <v>11</v>
      </c>
      <c r="B15" s="842" t="s">
        <v>1037</v>
      </c>
      <c r="C15" s="10">
        <v>5</v>
      </c>
      <c r="D15" s="20" t="s">
        <v>46</v>
      </c>
      <c r="E15" s="975">
        <v>2886.87</v>
      </c>
      <c r="F15" s="975">
        <v>0.59</v>
      </c>
      <c r="G15" s="975">
        <v>176.96</v>
      </c>
      <c r="H15" s="960">
        <v>0</v>
      </c>
      <c r="I15" s="961">
        <f>E15+F15+G15+H15</f>
        <v>3064.42</v>
      </c>
      <c r="J15" s="962">
        <f>I15*C15</f>
        <v>15322.1</v>
      </c>
    </row>
    <row r="16" spans="1:10" ht="14.25" x14ac:dyDescent="0.2">
      <c r="A16" s="499"/>
      <c r="B16" s="842"/>
      <c r="C16" s="10"/>
      <c r="D16" s="20"/>
      <c r="E16" s="975"/>
      <c r="F16" s="975"/>
      <c r="G16" s="975"/>
      <c r="H16" s="960"/>
      <c r="I16" s="961"/>
      <c r="J16" s="989"/>
    </row>
    <row r="17" spans="1:10" ht="14.25" x14ac:dyDescent="0.2">
      <c r="A17" s="843" t="str">
        <f>IF(D17&gt;0,IF(INDEX(A11:A16,MATCH(REPT("z",255),A11:A16))="H","J",IF(INDEX(A11:A16,MATCH(REPT("z",255),A11:A16))="N","P",CHAR(CODE(INDEX(A11:A16,MATCH(REPT("z",255),A11:A16)))+1))),)</f>
        <v>B</v>
      </c>
      <c r="B17" s="842" t="s">
        <v>1038</v>
      </c>
      <c r="C17" s="10">
        <v>5</v>
      </c>
      <c r="D17" s="20" t="s">
        <v>46</v>
      </c>
      <c r="E17" s="975">
        <v>999.86</v>
      </c>
      <c r="F17" s="975">
        <v>0.59</v>
      </c>
      <c r="G17" s="975">
        <v>151.88999999999999</v>
      </c>
      <c r="H17" s="960">
        <v>0</v>
      </c>
      <c r="I17" s="961">
        <f>E17+F17+G17+H17</f>
        <v>1152.3399999999999</v>
      </c>
      <c r="J17" s="962">
        <f>I17*C17</f>
        <v>5761.7</v>
      </c>
    </row>
    <row r="18" spans="1:10" ht="14.25" x14ac:dyDescent="0.2">
      <c r="A18" s="499"/>
      <c r="B18" s="842"/>
      <c r="C18" s="10"/>
      <c r="D18" s="20"/>
      <c r="E18" s="975"/>
      <c r="F18" s="975"/>
      <c r="G18" s="975"/>
      <c r="H18" s="960"/>
      <c r="I18" s="961"/>
      <c r="J18" s="989"/>
    </row>
    <row r="19" spans="1:10" ht="14.25" x14ac:dyDescent="0.2">
      <c r="A19" s="843" t="str">
        <f>IF(D19&gt;0,IF(INDEX(A11:A18,MATCH(REPT("z",255),A11:A18))="H","J",IF(INDEX(A11:A18,MATCH(REPT("z",255),A11:A18))="N","P",CHAR(CODE(INDEX(A11:A18,MATCH(REPT("z",255),A11:A18)))+1))),)</f>
        <v>C</v>
      </c>
      <c r="B19" s="842" t="s">
        <v>1039</v>
      </c>
      <c r="C19" s="10">
        <v>5</v>
      </c>
      <c r="D19" s="20" t="s">
        <v>46</v>
      </c>
      <c r="E19" s="975">
        <v>2197.44</v>
      </c>
      <c r="F19" s="975">
        <v>2.95</v>
      </c>
      <c r="G19" s="975">
        <v>255.12</v>
      </c>
      <c r="H19" s="960">
        <v>0</v>
      </c>
      <c r="I19" s="961">
        <f>E19+F19+G19+H19</f>
        <v>2455.5100000000002</v>
      </c>
      <c r="J19" s="962">
        <f>I19*C19</f>
        <v>12277.55</v>
      </c>
    </row>
    <row r="20" spans="1:10" ht="14.25" x14ac:dyDescent="0.2">
      <c r="A20" s="499"/>
      <c r="B20" s="842"/>
      <c r="C20" s="10"/>
      <c r="D20" s="20"/>
      <c r="E20" s="975"/>
      <c r="F20" s="975"/>
      <c r="G20" s="975"/>
      <c r="H20" s="960"/>
      <c r="I20" s="961"/>
      <c r="J20" s="989"/>
    </row>
    <row r="21" spans="1:10" ht="14.25" x14ac:dyDescent="0.2">
      <c r="A21" s="843" t="str">
        <f>IF(D21&gt;0,IF(INDEX(A11:A20,MATCH(REPT("z",255),A11:A20))="H","J",IF(INDEX(A11:A20,MATCH(REPT("z",255),A11:A20))="N","P",CHAR(CODE(INDEX(A11:A20,MATCH(REPT("z",255),A11:A20)))+1))),)</f>
        <v>D</v>
      </c>
      <c r="B21" s="842" t="s">
        <v>1040</v>
      </c>
      <c r="C21" s="10">
        <v>5</v>
      </c>
      <c r="D21" s="20" t="s">
        <v>46</v>
      </c>
      <c r="E21" s="975">
        <v>1101.6199999999999</v>
      </c>
      <c r="F21" s="975">
        <v>0.59</v>
      </c>
      <c r="G21" s="975">
        <v>97.57</v>
      </c>
      <c r="H21" s="960">
        <v>0</v>
      </c>
      <c r="I21" s="961">
        <f>E21+F21+G21+H21</f>
        <v>1199.78</v>
      </c>
      <c r="J21" s="962">
        <f>I21*C21</f>
        <v>5998.9</v>
      </c>
    </row>
    <row r="22" spans="1:10" ht="14.25" x14ac:dyDescent="0.2">
      <c r="A22" s="499"/>
      <c r="B22" s="842"/>
      <c r="C22" s="10"/>
      <c r="D22" s="20"/>
      <c r="E22" s="975"/>
      <c r="F22" s="975"/>
      <c r="G22" s="975"/>
      <c r="H22" s="960"/>
      <c r="I22" s="961"/>
      <c r="J22" s="989"/>
    </row>
    <row r="23" spans="1:10" ht="14.25" x14ac:dyDescent="0.2">
      <c r="A23" s="843" t="str">
        <f>IF(D23&gt;0,IF(INDEX(A11:A22,MATCH(REPT("z",255),A11:A22))="H","J",IF(INDEX(A11:A22,MATCH(REPT("z",255),A11:A22))="N","P",CHAR(CODE(INDEX(A11:A22,MATCH(REPT("z",255),A11:A22)))+1))),)</f>
        <v>E</v>
      </c>
      <c r="B23" s="842" t="s">
        <v>1041</v>
      </c>
      <c r="C23" s="10">
        <v>5</v>
      </c>
      <c r="D23" s="20" t="s">
        <v>46</v>
      </c>
      <c r="E23" s="975">
        <v>108.32</v>
      </c>
      <c r="F23" s="975">
        <v>0</v>
      </c>
      <c r="G23" s="975">
        <v>28.26</v>
      </c>
      <c r="H23" s="960">
        <v>0</v>
      </c>
      <c r="I23" s="961">
        <f>E23+F23+G23+H23</f>
        <v>136.58000000000001</v>
      </c>
      <c r="J23" s="962">
        <f>I23*C23</f>
        <v>682.9</v>
      </c>
    </row>
    <row r="24" spans="1:10" ht="14.25" x14ac:dyDescent="0.2">
      <c r="A24" s="499"/>
      <c r="B24" s="842"/>
      <c r="C24" s="10"/>
      <c r="D24" s="20"/>
      <c r="E24" s="975"/>
      <c r="F24" s="975"/>
      <c r="G24" s="975"/>
      <c r="H24" s="960"/>
      <c r="I24" s="961"/>
      <c r="J24" s="989"/>
    </row>
    <row r="25" spans="1:10" ht="15" x14ac:dyDescent="0.2">
      <c r="A25" s="499"/>
      <c r="B25" s="841" t="s">
        <v>1042</v>
      </c>
      <c r="C25" s="10"/>
      <c r="D25" s="20"/>
      <c r="E25" s="975"/>
      <c r="F25" s="975"/>
      <c r="G25" s="975"/>
      <c r="H25" s="960"/>
      <c r="I25" s="961"/>
      <c r="J25" s="989"/>
    </row>
    <row r="26" spans="1:10" ht="14.25" x14ac:dyDescent="0.2">
      <c r="A26" s="499"/>
      <c r="B26" s="842"/>
      <c r="C26" s="10"/>
      <c r="D26" s="20"/>
      <c r="E26" s="975"/>
      <c r="F26" s="975"/>
      <c r="G26" s="975"/>
      <c r="H26" s="960"/>
      <c r="I26" s="961"/>
      <c r="J26" s="989"/>
    </row>
    <row r="27" spans="1:10" ht="14.25" x14ac:dyDescent="0.2">
      <c r="A27" s="843" t="str">
        <f>IF(D27&gt;0,IF(INDEX(A15:A26,MATCH(REPT("z",255),A15:A26))="H","J",IF(INDEX(A15:A26,MATCH(REPT("z",255),A15:A26))="N","P",CHAR(CODE(INDEX(A15:A26,MATCH(REPT("z",255),A15:A26)))+1))),)</f>
        <v>F</v>
      </c>
      <c r="B27" s="842" t="s">
        <v>1037</v>
      </c>
      <c r="C27" s="10">
        <v>16</v>
      </c>
      <c r="D27" s="20" t="s">
        <v>46</v>
      </c>
      <c r="E27" s="960">
        <v>2886.87</v>
      </c>
      <c r="F27" s="975">
        <v>0.59</v>
      </c>
      <c r="G27" s="975">
        <v>176.96</v>
      </c>
      <c r="H27" s="960">
        <v>0</v>
      </c>
      <c r="I27" s="961">
        <f>E27+F27+G27+H27</f>
        <v>3064.42</v>
      </c>
      <c r="J27" s="962">
        <f>I27*C27</f>
        <v>49030.720000000001</v>
      </c>
    </row>
    <row r="28" spans="1:10" ht="14.25" x14ac:dyDescent="0.2">
      <c r="A28" s="499"/>
      <c r="B28" s="842"/>
      <c r="C28" s="10"/>
      <c r="D28" s="20"/>
      <c r="E28" s="975"/>
      <c r="F28" s="975"/>
      <c r="G28" s="975"/>
      <c r="H28" s="960"/>
      <c r="I28" s="961"/>
      <c r="J28" s="989"/>
    </row>
    <row r="29" spans="1:10" ht="14.25" x14ac:dyDescent="0.2">
      <c r="A29" s="843" t="str">
        <f>IF(D29&gt;0,IF(INDEX(A17:A28,MATCH(REPT("z",255),A17:A28))="H","J",IF(INDEX(A17:A28,MATCH(REPT("z",255),A17:A28))="N","P",CHAR(CODE(INDEX(A17:A28,MATCH(REPT("z",255),A17:A28)))+1))),)</f>
        <v>G</v>
      </c>
      <c r="B29" s="842" t="s">
        <v>1038</v>
      </c>
      <c r="C29" s="10">
        <v>16</v>
      </c>
      <c r="D29" s="20" t="s">
        <v>46</v>
      </c>
      <c r="E29" s="975">
        <v>999.86</v>
      </c>
      <c r="F29" s="975">
        <v>0.59</v>
      </c>
      <c r="G29" s="975">
        <v>151.88999999999999</v>
      </c>
      <c r="H29" s="960">
        <v>0</v>
      </c>
      <c r="I29" s="961">
        <f>E29+F29+G29+H29</f>
        <v>1152.3399999999999</v>
      </c>
      <c r="J29" s="962">
        <f>I29*C29</f>
        <v>18437.439999999999</v>
      </c>
    </row>
    <row r="30" spans="1:10" ht="14.25" x14ac:dyDescent="0.2">
      <c r="A30" s="499"/>
      <c r="B30" s="842"/>
      <c r="C30" s="10"/>
      <c r="D30" s="20"/>
      <c r="E30" s="975"/>
      <c r="F30" s="975"/>
      <c r="G30" s="975"/>
      <c r="H30" s="960"/>
      <c r="I30" s="961"/>
      <c r="J30" s="989"/>
    </row>
    <row r="31" spans="1:10" ht="14.25" x14ac:dyDescent="0.2">
      <c r="A31" s="844" t="s">
        <v>42</v>
      </c>
      <c r="B31" s="842" t="s">
        <v>1039</v>
      </c>
      <c r="C31" s="10">
        <v>16</v>
      </c>
      <c r="D31" s="20" t="s">
        <v>46</v>
      </c>
      <c r="E31" s="960">
        <v>2197.44</v>
      </c>
      <c r="F31" s="975">
        <v>2.95</v>
      </c>
      <c r="G31" s="975">
        <v>255.12</v>
      </c>
      <c r="H31" s="960">
        <v>0</v>
      </c>
      <c r="I31" s="961">
        <f>E31+F31+G31+H31</f>
        <v>2455.5100000000002</v>
      </c>
      <c r="J31" s="962">
        <f>I31*C31</f>
        <v>39288.160000000003</v>
      </c>
    </row>
    <row r="32" spans="1:10" ht="14.25" x14ac:dyDescent="0.2">
      <c r="A32" s="499"/>
      <c r="B32" s="842"/>
      <c r="C32" s="10"/>
      <c r="D32" s="20"/>
      <c r="E32" s="975"/>
      <c r="F32" s="975"/>
      <c r="G32" s="975"/>
      <c r="H32" s="960"/>
      <c r="I32" s="961"/>
      <c r="J32" s="990"/>
    </row>
    <row r="33" spans="1:10" ht="14.25" x14ac:dyDescent="0.2">
      <c r="A33" s="844" t="s">
        <v>51</v>
      </c>
      <c r="B33" s="842" t="s">
        <v>1041</v>
      </c>
      <c r="C33" s="10">
        <v>16</v>
      </c>
      <c r="D33" s="20" t="s">
        <v>46</v>
      </c>
      <c r="E33" s="960">
        <v>108.32</v>
      </c>
      <c r="F33" s="975">
        <v>0</v>
      </c>
      <c r="G33" s="975">
        <v>28.26</v>
      </c>
      <c r="H33" s="960">
        <v>0</v>
      </c>
      <c r="I33" s="961">
        <f>E33+F33+G33+H33</f>
        <v>136.58000000000001</v>
      </c>
      <c r="J33" s="962">
        <f>I33*C33</f>
        <v>2185.2800000000002</v>
      </c>
    </row>
    <row r="34" spans="1:10" ht="14.25" x14ac:dyDescent="0.2">
      <c r="A34" s="499"/>
      <c r="B34" s="842"/>
      <c r="C34" s="10"/>
      <c r="D34" s="20"/>
      <c r="E34" s="975"/>
      <c r="F34" s="975"/>
      <c r="G34" s="975"/>
      <c r="H34" s="960"/>
      <c r="I34" s="961"/>
      <c r="J34" s="990"/>
    </row>
    <row r="35" spans="1:10" ht="14.25" x14ac:dyDescent="0.2">
      <c r="A35" s="844" t="s">
        <v>52</v>
      </c>
      <c r="B35" s="842" t="s">
        <v>1043</v>
      </c>
      <c r="C35" s="10">
        <v>16</v>
      </c>
      <c r="D35" s="20" t="s">
        <v>46</v>
      </c>
      <c r="E35" s="960">
        <v>332.66</v>
      </c>
      <c r="F35" s="975">
        <v>0.59</v>
      </c>
      <c r="G35" s="975">
        <v>97.57</v>
      </c>
      <c r="H35" s="960">
        <v>0</v>
      </c>
      <c r="I35" s="961">
        <f>E35+F35+G35+H35</f>
        <v>430.82</v>
      </c>
      <c r="J35" s="962">
        <f>I35*C35</f>
        <v>6893.12</v>
      </c>
    </row>
    <row r="36" spans="1:10" ht="14.25" x14ac:dyDescent="0.2">
      <c r="A36" s="499"/>
      <c r="B36" s="842"/>
      <c r="C36" s="10"/>
      <c r="D36" s="20"/>
      <c r="E36" s="975"/>
      <c r="F36" s="975"/>
      <c r="G36" s="975"/>
      <c r="H36" s="960"/>
      <c r="I36" s="961"/>
      <c r="J36" s="990"/>
    </row>
    <row r="37" spans="1:10" ht="3" customHeight="1" x14ac:dyDescent="0.2">
      <c r="A37" s="499"/>
      <c r="B37" s="842"/>
      <c r="C37" s="10"/>
      <c r="D37" s="20"/>
      <c r="E37" s="975"/>
      <c r="F37" s="975"/>
      <c r="G37" s="975"/>
      <c r="H37" s="960"/>
      <c r="I37" s="961"/>
      <c r="J37" s="990"/>
    </row>
    <row r="38" spans="1:10" ht="3" customHeight="1" x14ac:dyDescent="0.2">
      <c r="A38" s="499"/>
      <c r="B38" s="842"/>
      <c r="C38" s="10"/>
      <c r="D38" s="20"/>
      <c r="E38" s="975"/>
      <c r="F38" s="975"/>
      <c r="G38" s="975"/>
      <c r="H38" s="960"/>
      <c r="I38" s="961"/>
      <c r="J38" s="990"/>
    </row>
    <row r="39" spans="1:10" ht="3" customHeight="1" x14ac:dyDescent="0.2">
      <c r="A39" s="499"/>
      <c r="B39" s="842"/>
      <c r="C39" s="10"/>
      <c r="D39" s="20"/>
      <c r="E39" s="975"/>
      <c r="F39" s="975"/>
      <c r="G39" s="975"/>
      <c r="H39" s="960"/>
      <c r="I39" s="961"/>
      <c r="J39" s="990"/>
    </row>
    <row r="40" spans="1:10" ht="3" customHeight="1" x14ac:dyDescent="0.2">
      <c r="A40" s="499"/>
      <c r="B40" s="842"/>
      <c r="C40" s="10"/>
      <c r="D40" s="20"/>
      <c r="E40" s="975"/>
      <c r="F40" s="975"/>
      <c r="G40" s="975"/>
      <c r="H40" s="960"/>
      <c r="I40" s="961"/>
      <c r="J40" s="990"/>
    </row>
    <row r="41" spans="1:10" ht="3" customHeight="1" x14ac:dyDescent="0.2">
      <c r="A41" s="499"/>
      <c r="B41" s="842"/>
      <c r="C41" s="10"/>
      <c r="D41" s="20"/>
      <c r="E41" s="975"/>
      <c r="F41" s="975"/>
      <c r="G41" s="975"/>
      <c r="H41" s="960"/>
      <c r="I41" s="961"/>
      <c r="J41" s="990"/>
    </row>
    <row r="42" spans="1:10" ht="21" customHeight="1" x14ac:dyDescent="0.2">
      <c r="A42" s="499"/>
      <c r="B42" s="842"/>
      <c r="C42" s="10"/>
      <c r="D42" s="20"/>
      <c r="E42" s="975"/>
      <c r="F42" s="975"/>
      <c r="G42" s="975"/>
      <c r="H42" s="960"/>
      <c r="I42" s="961"/>
      <c r="J42" s="990"/>
    </row>
    <row r="43" spans="1:10" ht="15.75" thickBot="1" x14ac:dyDescent="0.25">
      <c r="A43" s="845"/>
      <c r="B43" s="846" t="s">
        <v>31</v>
      </c>
      <c r="C43" s="847"/>
      <c r="D43" s="847"/>
      <c r="E43" s="967"/>
      <c r="F43" s="967"/>
      <c r="G43" s="967"/>
      <c r="H43" s="966"/>
      <c r="I43" s="991"/>
      <c r="J43" s="991">
        <f>SUM(J11:J41)</f>
        <v>155877.87</v>
      </c>
    </row>
    <row r="44" spans="1:10" ht="15" thickTop="1" x14ac:dyDescent="0.2">
      <c r="A44" s="499"/>
      <c r="B44" s="842"/>
      <c r="C44" s="10"/>
      <c r="D44" s="20"/>
      <c r="E44" s="975"/>
      <c r="F44" s="975"/>
      <c r="G44" s="975"/>
      <c r="H44" s="960"/>
      <c r="I44" s="961"/>
      <c r="J44" s="989"/>
    </row>
    <row r="45" spans="1:10" ht="45" x14ac:dyDescent="0.2">
      <c r="A45" s="499"/>
      <c r="B45" s="838" t="s">
        <v>1044</v>
      </c>
      <c r="C45" s="10"/>
      <c r="D45" s="20"/>
      <c r="E45" s="975"/>
      <c r="F45" s="975"/>
      <c r="G45" s="975"/>
      <c r="H45" s="960"/>
      <c r="I45" s="961"/>
      <c r="J45" s="989"/>
    </row>
    <row r="46" spans="1:10" ht="14.25" x14ac:dyDescent="0.2">
      <c r="A46" s="499"/>
      <c r="B46" s="842"/>
      <c r="C46" s="10"/>
      <c r="D46" s="20"/>
      <c r="E46" s="975"/>
      <c r="F46" s="975"/>
      <c r="G46" s="975"/>
      <c r="H46" s="960"/>
      <c r="I46" s="961"/>
      <c r="J46" s="989"/>
    </row>
    <row r="47" spans="1:10" ht="14.25" x14ac:dyDescent="0.2">
      <c r="A47" s="499"/>
      <c r="B47" s="839" t="s">
        <v>1045</v>
      </c>
      <c r="C47" s="10"/>
      <c r="D47" s="20"/>
      <c r="E47" s="975"/>
      <c r="F47" s="975"/>
      <c r="G47" s="975"/>
      <c r="H47" s="960"/>
      <c r="I47" s="961"/>
      <c r="J47" s="989"/>
    </row>
    <row r="48" spans="1:10" ht="14.25" x14ac:dyDescent="0.2">
      <c r="A48" s="499"/>
      <c r="B48" s="842"/>
      <c r="C48" s="10"/>
      <c r="D48" s="20"/>
      <c r="E48" s="975"/>
      <c r="F48" s="975"/>
      <c r="G48" s="975"/>
      <c r="H48" s="960"/>
      <c r="I48" s="961"/>
      <c r="J48" s="989"/>
    </row>
    <row r="49" spans="1:10" ht="15" x14ac:dyDescent="0.2">
      <c r="A49" s="499"/>
      <c r="B49" s="841" t="s">
        <v>1046</v>
      </c>
      <c r="C49" s="10"/>
      <c r="D49" s="20"/>
      <c r="E49" s="975"/>
      <c r="F49" s="975"/>
      <c r="G49" s="975"/>
      <c r="H49" s="960"/>
      <c r="I49" s="961"/>
      <c r="J49" s="989"/>
    </row>
    <row r="50" spans="1:10" ht="14.25" x14ac:dyDescent="0.2">
      <c r="A50" s="499"/>
      <c r="B50" s="842"/>
      <c r="C50" s="10"/>
      <c r="D50" s="20"/>
      <c r="E50" s="975"/>
      <c r="F50" s="975"/>
      <c r="G50" s="975"/>
      <c r="H50" s="960"/>
      <c r="I50" s="961"/>
      <c r="J50" s="989"/>
    </row>
    <row r="51" spans="1:10" ht="14.25" x14ac:dyDescent="0.2">
      <c r="A51" s="843" t="s">
        <v>11</v>
      </c>
      <c r="B51" s="842" t="s">
        <v>1037</v>
      </c>
      <c r="C51" s="10">
        <v>4</v>
      </c>
      <c r="D51" s="20" t="s">
        <v>46</v>
      </c>
      <c r="E51" s="960">
        <v>2886.87</v>
      </c>
      <c r="F51" s="975">
        <v>0.59</v>
      </c>
      <c r="G51" s="975">
        <v>176.96</v>
      </c>
      <c r="H51" s="960">
        <v>0</v>
      </c>
      <c r="I51" s="961">
        <f>E51+F51+G51+H51</f>
        <v>3064.42</v>
      </c>
      <c r="J51" s="962">
        <f>I51*C51</f>
        <v>12257.68</v>
      </c>
    </row>
    <row r="52" spans="1:10" ht="14.25" x14ac:dyDescent="0.2">
      <c r="A52" s="499"/>
      <c r="B52" s="842"/>
      <c r="C52" s="10"/>
      <c r="D52" s="20"/>
      <c r="E52" s="975"/>
      <c r="F52" s="975"/>
      <c r="G52" s="975"/>
      <c r="H52" s="960"/>
      <c r="I52" s="961"/>
      <c r="J52" s="989"/>
    </row>
    <row r="53" spans="1:10" ht="14.25" x14ac:dyDescent="0.2">
      <c r="A53" s="843" t="str">
        <f>IF(D53&gt;0,IF(INDEX(A49:A52,MATCH(REPT("z",255),A49:A52))="H","J",IF(INDEX(A49:A52,MATCH(REPT("z",255),A49:A52))="N","P",CHAR(CODE(INDEX(A49:A52,MATCH(REPT("z",255),A49:A52)))+1))),)</f>
        <v>B</v>
      </c>
      <c r="B53" s="842" t="s">
        <v>1038</v>
      </c>
      <c r="C53" s="10">
        <v>4</v>
      </c>
      <c r="D53" s="20" t="s">
        <v>46</v>
      </c>
      <c r="E53" s="960">
        <v>999.86</v>
      </c>
      <c r="F53" s="975">
        <v>0.59</v>
      </c>
      <c r="G53" s="975">
        <v>151.88999999999999</v>
      </c>
      <c r="H53" s="960">
        <v>0</v>
      </c>
      <c r="I53" s="961">
        <f>E53+F53+G53+H53</f>
        <v>1152.3399999999999</v>
      </c>
      <c r="J53" s="962">
        <f>I53*C53</f>
        <v>4609.3599999999997</v>
      </c>
    </row>
    <row r="54" spans="1:10" ht="14.25" x14ac:dyDescent="0.2">
      <c r="A54" s="499"/>
      <c r="B54" s="842"/>
      <c r="C54" s="10"/>
      <c r="D54" s="20"/>
      <c r="E54" s="975"/>
      <c r="F54" s="975"/>
      <c r="G54" s="975"/>
      <c r="H54" s="960"/>
      <c r="I54" s="961"/>
      <c r="J54" s="989"/>
    </row>
    <row r="55" spans="1:10" ht="14.25" x14ac:dyDescent="0.2">
      <c r="A55" s="843" t="str">
        <f>IF(D55&gt;0,IF(INDEX(A49:A54,MATCH(REPT("z",255),A49:A54))="H","J",IF(INDEX(A49:A54,MATCH(REPT("z",255),A49:A54))="N","P",CHAR(CODE(INDEX(A49:A54,MATCH(REPT("z",255),A49:A54)))+1))),)</f>
        <v>C</v>
      </c>
      <c r="B55" s="842" t="s">
        <v>1039</v>
      </c>
      <c r="C55" s="10">
        <v>4</v>
      </c>
      <c r="D55" s="20" t="s">
        <v>46</v>
      </c>
      <c r="E55" s="960">
        <v>2197.44</v>
      </c>
      <c r="F55" s="975">
        <v>2.95</v>
      </c>
      <c r="G55" s="975">
        <v>255.12</v>
      </c>
      <c r="H55" s="960">
        <v>0</v>
      </c>
      <c r="I55" s="961">
        <f>E55+F55+G55+H55</f>
        <v>2455.5100000000002</v>
      </c>
      <c r="J55" s="962">
        <f>I55*C55</f>
        <v>9822.0400000000009</v>
      </c>
    </row>
    <row r="56" spans="1:10" ht="14.25" x14ac:dyDescent="0.2">
      <c r="A56" s="499"/>
      <c r="B56" s="842"/>
      <c r="C56" s="10"/>
      <c r="D56" s="20"/>
      <c r="E56" s="975"/>
      <c r="F56" s="975"/>
      <c r="G56" s="975"/>
      <c r="H56" s="960"/>
      <c r="I56" s="961"/>
      <c r="J56" s="989"/>
    </row>
    <row r="57" spans="1:10" ht="14.25" x14ac:dyDescent="0.2">
      <c r="A57" s="843" t="str">
        <f>IF(D57&gt;0,IF(INDEX(A49:A56,MATCH(REPT("z",255),A49:A56))="H","J",IF(INDEX(A49:A56,MATCH(REPT("z",255),A49:A56))="N","P",CHAR(CODE(INDEX(A49:A56,MATCH(REPT("z",255),A49:A56)))+1))),)</f>
        <v>D</v>
      </c>
      <c r="B57" s="842" t="s">
        <v>1041</v>
      </c>
      <c r="C57" s="10">
        <v>4</v>
      </c>
      <c r="D57" s="20" t="s">
        <v>46</v>
      </c>
      <c r="E57" s="960">
        <v>108.32</v>
      </c>
      <c r="F57" s="975">
        <v>0</v>
      </c>
      <c r="G57" s="975">
        <v>28.26</v>
      </c>
      <c r="H57" s="960">
        <v>0</v>
      </c>
      <c r="I57" s="961">
        <f>E57+F57+G57+H57</f>
        <v>136.58000000000001</v>
      </c>
      <c r="J57" s="962">
        <f>I57*C57</f>
        <v>546.32000000000005</v>
      </c>
    </row>
    <row r="58" spans="1:10" ht="14.25" x14ac:dyDescent="0.2">
      <c r="A58" s="499"/>
      <c r="B58" s="842"/>
      <c r="C58" s="10"/>
      <c r="D58" s="20"/>
      <c r="E58" s="975"/>
      <c r="F58" s="975"/>
      <c r="G58" s="975"/>
      <c r="H58" s="960"/>
      <c r="I58" s="961"/>
      <c r="J58" s="989"/>
    </row>
    <row r="59" spans="1:10" ht="14.25" x14ac:dyDescent="0.2">
      <c r="A59" s="843" t="str">
        <f>IF(D59&gt;0,IF(INDEX(A49:A58,MATCH(REPT("z",255),A49:A58))="H","J",IF(INDEX(A49:A58,MATCH(REPT("z",255),A49:A58))="N","P",CHAR(CODE(INDEX(A49:A58,MATCH(REPT("z",255),A49:A58)))+1))),)</f>
        <v>E</v>
      </c>
      <c r="B59" s="842" t="s">
        <v>1043</v>
      </c>
      <c r="C59" s="10">
        <v>4</v>
      </c>
      <c r="D59" s="20" t="s">
        <v>46</v>
      </c>
      <c r="E59" s="960">
        <v>332.66</v>
      </c>
      <c r="F59" s="975">
        <v>0.59</v>
      </c>
      <c r="G59" s="975">
        <v>97.57</v>
      </c>
      <c r="H59" s="960">
        <v>0</v>
      </c>
      <c r="I59" s="961">
        <f>E59+F59+G59+H59</f>
        <v>430.82</v>
      </c>
      <c r="J59" s="962">
        <f>I59*C59</f>
        <v>1723.28</v>
      </c>
    </row>
    <row r="60" spans="1:10" ht="14.25" x14ac:dyDescent="0.2">
      <c r="A60" s="499"/>
      <c r="B60" s="842"/>
      <c r="C60" s="10"/>
      <c r="D60" s="20"/>
      <c r="E60" s="975"/>
      <c r="F60" s="975"/>
      <c r="G60" s="975"/>
      <c r="H60" s="960"/>
      <c r="I60" s="961"/>
      <c r="J60" s="989"/>
    </row>
    <row r="61" spans="1:10" ht="14.25" x14ac:dyDescent="0.2">
      <c r="A61" s="843" t="str">
        <f>IF(D61&gt;0,IF(INDEX(A49:A60,MATCH(REPT("z",255),A49:A60))="H","J",IF(INDEX(A49:A60,MATCH(REPT("z",255),A49:A60))="N","P",CHAR(CODE(INDEX(A49:A60,MATCH(REPT("z",255),A49:A60)))+1))),)</f>
        <v>F</v>
      </c>
      <c r="B61" s="842" t="s">
        <v>1047</v>
      </c>
      <c r="C61" s="10">
        <v>4</v>
      </c>
      <c r="D61" s="20" t="s">
        <v>46</v>
      </c>
      <c r="E61" s="960">
        <v>392.71</v>
      </c>
      <c r="F61" s="975">
        <v>0.59</v>
      </c>
      <c r="G61" s="975">
        <v>97.57</v>
      </c>
      <c r="H61" s="960">
        <v>0</v>
      </c>
      <c r="I61" s="961">
        <f>E61+F61+G61+H61</f>
        <v>490.87</v>
      </c>
      <c r="J61" s="962">
        <f>I61*C61</f>
        <v>1963.48</v>
      </c>
    </row>
    <row r="62" spans="1:10" ht="14.25" x14ac:dyDescent="0.2">
      <c r="A62" s="499"/>
      <c r="B62" s="842"/>
      <c r="C62" s="10"/>
      <c r="D62" s="20"/>
      <c r="E62" s="975"/>
      <c r="F62" s="975"/>
      <c r="G62" s="975"/>
      <c r="H62" s="960"/>
      <c r="I62" s="961"/>
      <c r="J62" s="989"/>
    </row>
    <row r="63" spans="1:10" ht="15" x14ac:dyDescent="0.2">
      <c r="A63" s="499"/>
      <c r="B63" s="841" t="s">
        <v>1048</v>
      </c>
      <c r="C63" s="10"/>
      <c r="D63" s="20"/>
      <c r="E63" s="975"/>
      <c r="F63" s="975"/>
      <c r="G63" s="975"/>
      <c r="H63" s="960"/>
      <c r="I63" s="961"/>
      <c r="J63" s="989"/>
    </row>
    <row r="64" spans="1:10" ht="14.25" x14ac:dyDescent="0.2">
      <c r="A64" s="499"/>
      <c r="B64" s="275"/>
      <c r="C64" s="10"/>
      <c r="D64" s="20"/>
      <c r="E64" s="975"/>
      <c r="F64" s="975"/>
      <c r="G64" s="975"/>
      <c r="H64" s="960"/>
      <c r="I64" s="961"/>
      <c r="J64" s="989"/>
    </row>
    <row r="65" spans="1:10" ht="14.25" x14ac:dyDescent="0.2">
      <c r="A65" s="843" t="str">
        <f>IF(D65&gt;0,IF(INDEX(A53:A64,MATCH(REPT("z",255),A53:A64))="H","J",IF(INDEX(A53:A64,MATCH(REPT("z",255),A53:A64))="N","P",CHAR(CODE(INDEX(A53:A64,MATCH(REPT("z",255),A53:A64)))+1))),)</f>
        <v>G</v>
      </c>
      <c r="B65" s="842" t="s">
        <v>1037</v>
      </c>
      <c r="C65" s="10">
        <v>1</v>
      </c>
      <c r="D65" s="20" t="s">
        <v>46</v>
      </c>
      <c r="E65" s="960">
        <v>2886.87</v>
      </c>
      <c r="F65" s="975">
        <v>0.59</v>
      </c>
      <c r="G65" s="975">
        <v>176.96</v>
      </c>
      <c r="H65" s="960">
        <v>0</v>
      </c>
      <c r="I65" s="961">
        <f>E65+F65+G65+H65</f>
        <v>3064.42</v>
      </c>
      <c r="J65" s="962">
        <f>I65*C65</f>
        <v>3064.42</v>
      </c>
    </row>
    <row r="66" spans="1:10" ht="14.25" x14ac:dyDescent="0.2">
      <c r="A66" s="499"/>
      <c r="B66" s="842"/>
      <c r="C66" s="10"/>
      <c r="D66" s="20"/>
      <c r="E66" s="975"/>
      <c r="F66" s="975"/>
      <c r="G66" s="975"/>
      <c r="H66" s="960"/>
      <c r="I66" s="961"/>
      <c r="J66" s="989"/>
    </row>
    <row r="67" spans="1:10" ht="14.25" x14ac:dyDescent="0.2">
      <c r="A67" s="843" t="str">
        <f>IF(D67&gt;0,IF(INDEX(A55:A66,MATCH(REPT("z",255),A55:A66))="H","J",IF(INDEX(A55:A66,MATCH(REPT("z",255),A55:A66))="N","P",CHAR(CODE(INDEX(A55:A66,MATCH(REPT("z",255),A55:A66)))+1))),)</f>
        <v>H</v>
      </c>
      <c r="B67" s="842" t="s">
        <v>1038</v>
      </c>
      <c r="C67" s="10">
        <v>1</v>
      </c>
      <c r="D67" s="20" t="s">
        <v>46</v>
      </c>
      <c r="E67" s="960">
        <v>999.86</v>
      </c>
      <c r="F67" s="975">
        <v>0.59</v>
      </c>
      <c r="G67" s="975">
        <v>151.88999999999999</v>
      </c>
      <c r="H67" s="960">
        <v>0</v>
      </c>
      <c r="I67" s="961">
        <f>E67+F67+G67+H67</f>
        <v>1152.3399999999999</v>
      </c>
      <c r="J67" s="962">
        <f>I67*C67</f>
        <v>1152.3399999999999</v>
      </c>
    </row>
    <row r="68" spans="1:10" ht="14.25" x14ac:dyDescent="0.2">
      <c r="A68" s="843"/>
      <c r="B68" s="842"/>
      <c r="C68" s="10"/>
      <c r="D68" s="20"/>
      <c r="E68" s="975"/>
      <c r="F68" s="975"/>
      <c r="G68" s="975"/>
      <c r="H68" s="960"/>
      <c r="I68" s="961"/>
      <c r="J68" s="989"/>
    </row>
    <row r="69" spans="1:10" ht="14.25" x14ac:dyDescent="0.2">
      <c r="A69" s="843" t="s">
        <v>51</v>
      </c>
      <c r="B69" s="842" t="s">
        <v>1039</v>
      </c>
      <c r="C69" s="10">
        <v>1</v>
      </c>
      <c r="D69" s="20" t="s">
        <v>46</v>
      </c>
      <c r="E69" s="960">
        <v>2197.44</v>
      </c>
      <c r="F69" s="975">
        <v>2.95</v>
      </c>
      <c r="G69" s="975">
        <v>255.12</v>
      </c>
      <c r="H69" s="960">
        <v>0</v>
      </c>
      <c r="I69" s="961">
        <f>E69+F69+G69+H69</f>
        <v>2455.5100000000002</v>
      </c>
      <c r="J69" s="962">
        <f>I69*C69</f>
        <v>2455.5100000000002</v>
      </c>
    </row>
    <row r="70" spans="1:10" ht="14.25" x14ac:dyDescent="0.2">
      <c r="A70" s="843"/>
      <c r="B70" s="842"/>
      <c r="C70" s="10"/>
      <c r="D70" s="20"/>
      <c r="E70" s="975"/>
      <c r="F70" s="975"/>
      <c r="G70" s="975"/>
      <c r="H70" s="960"/>
      <c r="I70" s="961"/>
      <c r="J70" s="990"/>
    </row>
    <row r="71" spans="1:10" ht="14.25" x14ac:dyDescent="0.2">
      <c r="A71" s="843" t="s">
        <v>52</v>
      </c>
      <c r="B71" s="842" t="s">
        <v>1040</v>
      </c>
      <c r="C71" s="10">
        <v>1</v>
      </c>
      <c r="D71" s="20" t="s">
        <v>46</v>
      </c>
      <c r="E71" s="960">
        <v>1101.6199999999999</v>
      </c>
      <c r="F71" s="975">
        <v>0.59</v>
      </c>
      <c r="G71" s="975">
        <v>97.57</v>
      </c>
      <c r="H71" s="960">
        <v>0</v>
      </c>
      <c r="I71" s="961">
        <f>E71+F71+G71+H71</f>
        <v>1199.78</v>
      </c>
      <c r="J71" s="962">
        <f>I71*C71</f>
        <v>1199.78</v>
      </c>
    </row>
    <row r="72" spans="1:10" ht="14.25" x14ac:dyDescent="0.2">
      <c r="A72" s="843"/>
      <c r="B72" s="842"/>
      <c r="C72" s="10"/>
      <c r="D72" s="20"/>
      <c r="E72" s="975"/>
      <c r="F72" s="975"/>
      <c r="G72" s="975"/>
      <c r="H72" s="960"/>
      <c r="I72" s="961"/>
      <c r="J72" s="990"/>
    </row>
    <row r="73" spans="1:10" ht="14.25" x14ac:dyDescent="0.2">
      <c r="A73" s="843" t="s">
        <v>53</v>
      </c>
      <c r="B73" s="842" t="s">
        <v>1041</v>
      </c>
      <c r="C73" s="10">
        <v>1</v>
      </c>
      <c r="D73" s="20" t="s">
        <v>46</v>
      </c>
      <c r="E73" s="960">
        <v>108.32</v>
      </c>
      <c r="F73" s="975">
        <v>0</v>
      </c>
      <c r="G73" s="975">
        <v>28.26</v>
      </c>
      <c r="H73" s="960">
        <v>0</v>
      </c>
      <c r="I73" s="961">
        <f>E73+F73+G73+H73</f>
        <v>136.58000000000001</v>
      </c>
      <c r="J73" s="962">
        <f>I73*C73</f>
        <v>136.58000000000001</v>
      </c>
    </row>
    <row r="74" spans="1:10" ht="14.25" x14ac:dyDescent="0.2">
      <c r="A74" s="843"/>
      <c r="B74" s="842"/>
      <c r="C74" s="10"/>
      <c r="D74" s="20"/>
      <c r="E74" s="975"/>
      <c r="F74" s="975"/>
      <c r="G74" s="975"/>
      <c r="H74" s="960"/>
      <c r="I74" s="961"/>
      <c r="J74" s="990"/>
    </row>
    <row r="75" spans="1:10" ht="11.25" customHeight="1" x14ac:dyDescent="0.2">
      <c r="A75" s="843"/>
      <c r="B75" s="842"/>
      <c r="C75" s="10"/>
      <c r="D75" s="20"/>
      <c r="E75" s="975"/>
      <c r="F75" s="975"/>
      <c r="G75" s="975"/>
      <c r="H75" s="960"/>
      <c r="I75" s="961"/>
      <c r="J75" s="990"/>
    </row>
    <row r="76" spans="1:10" ht="11.25" customHeight="1" x14ac:dyDescent="0.2">
      <c r="A76" s="843"/>
      <c r="B76" s="842"/>
      <c r="C76" s="10"/>
      <c r="D76" s="20"/>
      <c r="E76" s="975"/>
      <c r="F76" s="975"/>
      <c r="G76" s="975"/>
      <c r="H76" s="960"/>
      <c r="I76" s="961"/>
      <c r="J76" s="990"/>
    </row>
    <row r="77" spans="1:10" ht="11.25" customHeight="1" x14ac:dyDescent="0.2">
      <c r="A77" s="843"/>
      <c r="B77" s="842"/>
      <c r="C77" s="10"/>
      <c r="D77" s="20"/>
      <c r="E77" s="975"/>
      <c r="F77" s="975"/>
      <c r="G77" s="975"/>
      <c r="H77" s="960"/>
      <c r="I77" s="961"/>
      <c r="J77" s="990"/>
    </row>
    <row r="78" spans="1:10" ht="14.25" x14ac:dyDescent="0.2">
      <c r="A78" s="843"/>
      <c r="B78" s="842"/>
      <c r="C78" s="10"/>
      <c r="D78" s="20"/>
      <c r="E78" s="975"/>
      <c r="F78" s="975"/>
      <c r="G78" s="975"/>
      <c r="H78" s="960"/>
      <c r="I78" s="961"/>
      <c r="J78" s="990"/>
    </row>
    <row r="79" spans="1:10" ht="21.75" customHeight="1" x14ac:dyDescent="0.2">
      <c r="A79" s="843"/>
      <c r="B79" s="842"/>
      <c r="C79" s="10"/>
      <c r="D79" s="20"/>
      <c r="E79" s="975"/>
      <c r="F79" s="975"/>
      <c r="G79" s="975"/>
      <c r="H79" s="960"/>
      <c r="I79" s="961"/>
      <c r="J79" s="990"/>
    </row>
    <row r="80" spans="1:10" ht="15.75" thickBot="1" x14ac:dyDescent="0.25">
      <c r="A80" s="845"/>
      <c r="B80" s="846" t="s">
        <v>31</v>
      </c>
      <c r="C80" s="847"/>
      <c r="D80" s="847"/>
      <c r="E80" s="967"/>
      <c r="F80" s="967"/>
      <c r="G80" s="967"/>
      <c r="H80" s="966"/>
      <c r="I80" s="991"/>
      <c r="J80" s="991">
        <f>SUM(J45:J77)</f>
        <v>38930.79</v>
      </c>
    </row>
    <row r="81" spans="1:10" ht="15" thickTop="1" x14ac:dyDescent="0.2">
      <c r="A81" s="499"/>
      <c r="B81" s="842"/>
      <c r="C81" s="10"/>
      <c r="D81" s="20"/>
      <c r="E81" s="975"/>
      <c r="F81" s="975"/>
      <c r="G81" s="975"/>
      <c r="H81" s="960"/>
      <c r="I81" s="961"/>
      <c r="J81" s="989"/>
    </row>
    <row r="82" spans="1:10" ht="45" x14ac:dyDescent="0.2">
      <c r="A82" s="499"/>
      <c r="B82" s="838" t="s">
        <v>1044</v>
      </c>
      <c r="C82" s="10"/>
      <c r="D82" s="20"/>
      <c r="E82" s="975"/>
      <c r="F82" s="975"/>
      <c r="G82" s="975"/>
      <c r="H82" s="960"/>
      <c r="I82" s="961"/>
      <c r="J82" s="989"/>
    </row>
    <row r="83" spans="1:10" ht="14.25" x14ac:dyDescent="0.2">
      <c r="A83" s="499"/>
      <c r="B83" s="842"/>
      <c r="C83" s="10"/>
      <c r="D83" s="20"/>
      <c r="E83" s="975"/>
      <c r="F83" s="975"/>
      <c r="G83" s="975"/>
      <c r="H83" s="960"/>
      <c r="I83" s="961"/>
      <c r="J83" s="989"/>
    </row>
    <row r="84" spans="1:10" ht="14.25" x14ac:dyDescent="0.2">
      <c r="A84" s="499"/>
      <c r="B84" s="839" t="s">
        <v>1045</v>
      </c>
      <c r="C84" s="10"/>
      <c r="D84" s="20"/>
      <c r="E84" s="975"/>
      <c r="F84" s="975"/>
      <c r="G84" s="975"/>
      <c r="H84" s="960"/>
      <c r="I84" s="961"/>
      <c r="J84" s="989"/>
    </row>
    <row r="85" spans="1:10" ht="14.25" x14ac:dyDescent="0.2">
      <c r="A85" s="843"/>
      <c r="B85" s="842"/>
      <c r="C85" s="10"/>
      <c r="D85" s="20"/>
      <c r="E85" s="975"/>
      <c r="F85" s="975"/>
      <c r="G85" s="975"/>
      <c r="H85" s="960"/>
      <c r="I85" s="961"/>
      <c r="J85" s="989"/>
    </row>
    <row r="86" spans="1:10" ht="15" x14ac:dyDescent="0.2">
      <c r="A86" s="499"/>
      <c r="B86" s="841" t="s">
        <v>1049</v>
      </c>
      <c r="C86" s="10"/>
      <c r="D86" s="20"/>
      <c r="E86" s="975"/>
      <c r="F86" s="975"/>
      <c r="G86" s="975"/>
      <c r="H86" s="960"/>
      <c r="I86" s="961"/>
      <c r="J86" s="989"/>
    </row>
    <row r="87" spans="1:10" ht="14.25" x14ac:dyDescent="0.2">
      <c r="A87" s="499"/>
      <c r="B87" s="842"/>
      <c r="C87" s="10"/>
      <c r="D87" s="20"/>
      <c r="E87" s="975"/>
      <c r="F87" s="975"/>
      <c r="G87" s="975"/>
      <c r="H87" s="960"/>
      <c r="I87" s="961"/>
      <c r="J87" s="989"/>
    </row>
    <row r="88" spans="1:10" ht="14.25" x14ac:dyDescent="0.2">
      <c r="A88" s="843" t="s">
        <v>11</v>
      </c>
      <c r="B88" s="842" t="s">
        <v>1037</v>
      </c>
      <c r="C88" s="10">
        <v>1</v>
      </c>
      <c r="D88" s="20" t="s">
        <v>46</v>
      </c>
      <c r="E88" s="960">
        <v>2886.87</v>
      </c>
      <c r="F88" s="975">
        <v>0.59</v>
      </c>
      <c r="G88" s="975">
        <v>176.96</v>
      </c>
      <c r="H88" s="960">
        <v>0</v>
      </c>
      <c r="I88" s="961">
        <f>E88+F88+G88+H88</f>
        <v>3064.42</v>
      </c>
      <c r="J88" s="962">
        <f>I88*C88</f>
        <v>3064.42</v>
      </c>
    </row>
    <row r="89" spans="1:10" ht="14.25" x14ac:dyDescent="0.2">
      <c r="A89" s="499"/>
      <c r="B89" s="842"/>
      <c r="C89" s="10"/>
      <c r="D89" s="20"/>
      <c r="E89" s="975"/>
      <c r="F89" s="975"/>
      <c r="G89" s="975"/>
      <c r="H89" s="960"/>
      <c r="I89" s="961"/>
      <c r="J89" s="989"/>
    </row>
    <row r="90" spans="1:10" ht="14.25" x14ac:dyDescent="0.2">
      <c r="A90" s="843" t="str">
        <f>IF(D90&gt;0,IF(INDEX(A86:A89,MATCH(REPT("z",255),A86:A89))="H","J",IF(INDEX(A86:A89,MATCH(REPT("z",255),A86:A89))="N","P",CHAR(CODE(INDEX(A86:A89,MATCH(REPT("z",255),A86:A89)))+1))),)</f>
        <v>B</v>
      </c>
      <c r="B90" s="842" t="s">
        <v>1038</v>
      </c>
      <c r="C90" s="10">
        <v>1</v>
      </c>
      <c r="D90" s="20" t="s">
        <v>46</v>
      </c>
      <c r="E90" s="960">
        <v>999.86</v>
      </c>
      <c r="F90" s="975">
        <v>0.59</v>
      </c>
      <c r="G90" s="975">
        <v>151.88999999999999</v>
      </c>
      <c r="H90" s="960">
        <v>0</v>
      </c>
      <c r="I90" s="961">
        <f>E90+F90+G90+H90</f>
        <v>1152.3399999999999</v>
      </c>
      <c r="J90" s="962">
        <f>I90*C90</f>
        <v>1152.3399999999999</v>
      </c>
    </row>
    <row r="91" spans="1:10" ht="14.25" x14ac:dyDescent="0.2">
      <c r="A91" s="499"/>
      <c r="B91" s="842"/>
      <c r="C91" s="10"/>
      <c r="D91" s="20"/>
      <c r="E91" s="975"/>
      <c r="F91" s="975"/>
      <c r="G91" s="975"/>
      <c r="H91" s="960"/>
      <c r="I91" s="961"/>
      <c r="J91" s="989"/>
    </row>
    <row r="92" spans="1:10" ht="14.25" x14ac:dyDescent="0.2">
      <c r="A92" s="843" t="str">
        <f>IF(D92&gt;0,IF(INDEX(A86:A91,MATCH(REPT("z",255),A86:A91))="H","J",IF(INDEX(A86:A91,MATCH(REPT("z",255),A86:A91))="N","P",CHAR(CODE(INDEX(A86:A91,MATCH(REPT("z",255),A86:A91)))+1))),)</f>
        <v>C</v>
      </c>
      <c r="B92" s="842" t="s">
        <v>1039</v>
      </c>
      <c r="C92" s="10">
        <v>1</v>
      </c>
      <c r="D92" s="20" t="s">
        <v>46</v>
      </c>
      <c r="E92" s="960">
        <v>2197.44</v>
      </c>
      <c r="F92" s="975">
        <v>2.95</v>
      </c>
      <c r="G92" s="975">
        <v>255.12</v>
      </c>
      <c r="H92" s="960">
        <v>0</v>
      </c>
      <c r="I92" s="961">
        <f>E92+F92+G92+H92</f>
        <v>2455.5100000000002</v>
      </c>
      <c r="J92" s="962">
        <f>I92*C92</f>
        <v>2455.5100000000002</v>
      </c>
    </row>
    <row r="93" spans="1:10" ht="14.25" x14ac:dyDescent="0.2">
      <c r="A93" s="499"/>
      <c r="B93" s="842"/>
      <c r="C93" s="10"/>
      <c r="D93" s="20"/>
      <c r="E93" s="975"/>
      <c r="F93" s="975"/>
      <c r="G93" s="975"/>
      <c r="H93" s="960"/>
      <c r="I93" s="961"/>
      <c r="J93" s="989"/>
    </row>
    <row r="94" spans="1:10" ht="14.25" x14ac:dyDescent="0.2">
      <c r="A94" s="843" t="str">
        <f>IF(D94&gt;0,IF(INDEX(A86:A93,MATCH(REPT("z",255),A86:A93))="H","J",IF(INDEX(A86:A93,MATCH(REPT("z",255),A86:A93))="N","P",CHAR(CODE(INDEX(A86:A93,MATCH(REPT("z",255),A86:A93)))+1))),)</f>
        <v>D</v>
      </c>
      <c r="B94" s="842" t="s">
        <v>1041</v>
      </c>
      <c r="C94" s="848">
        <v>1</v>
      </c>
      <c r="D94" s="20" t="s">
        <v>46</v>
      </c>
      <c r="E94" s="960">
        <v>108.32</v>
      </c>
      <c r="F94" s="975">
        <v>0</v>
      </c>
      <c r="G94" s="975">
        <v>28.26</v>
      </c>
      <c r="H94" s="960">
        <v>0</v>
      </c>
      <c r="I94" s="961">
        <f>E94+F94+G94+H94</f>
        <v>136.58000000000001</v>
      </c>
      <c r="J94" s="962">
        <f>I94*C94</f>
        <v>136.58000000000001</v>
      </c>
    </row>
    <row r="95" spans="1:10" ht="14.25" x14ac:dyDescent="0.2">
      <c r="A95" s="499"/>
      <c r="B95" s="842"/>
      <c r="C95" s="10"/>
      <c r="D95" s="20"/>
      <c r="E95" s="975"/>
      <c r="F95" s="975"/>
      <c r="G95" s="975"/>
      <c r="H95" s="960"/>
      <c r="I95" s="961"/>
      <c r="J95" s="989"/>
    </row>
    <row r="96" spans="1:10" ht="14.25" x14ac:dyDescent="0.2">
      <c r="A96" s="843" t="str">
        <f>IF(D96&gt;0,IF(INDEX(A86:A95,MATCH(REPT("z",255),A86:A95))="H","J",IF(INDEX(A86:A95,MATCH(REPT("z",255),A86:A95))="N","P",CHAR(CODE(INDEX(A86:A95,MATCH(REPT("z",255),A86:A95)))+1))),)</f>
        <v>E</v>
      </c>
      <c r="B96" s="842" t="s">
        <v>1043</v>
      </c>
      <c r="C96" s="10">
        <v>2</v>
      </c>
      <c r="D96" s="20" t="s">
        <v>46</v>
      </c>
      <c r="E96" s="960">
        <v>332.66</v>
      </c>
      <c r="F96" s="975">
        <v>0.59</v>
      </c>
      <c r="G96" s="975">
        <v>97.57</v>
      </c>
      <c r="H96" s="960">
        <v>0</v>
      </c>
      <c r="I96" s="961">
        <f>E96+F96+G96+H96</f>
        <v>430.82</v>
      </c>
      <c r="J96" s="962">
        <f>I96*C96</f>
        <v>861.64</v>
      </c>
    </row>
    <row r="97" spans="1:10" ht="14.25" x14ac:dyDescent="0.2">
      <c r="A97" s="499"/>
      <c r="B97" s="842"/>
      <c r="C97" s="10"/>
      <c r="D97" s="20"/>
      <c r="E97" s="975"/>
      <c r="F97" s="975"/>
      <c r="G97" s="975"/>
      <c r="H97" s="960"/>
      <c r="I97" s="961"/>
      <c r="J97" s="989"/>
    </row>
    <row r="98" spans="1:10" ht="15" x14ac:dyDescent="0.2">
      <c r="A98" s="499"/>
      <c r="B98" s="841" t="s">
        <v>1050</v>
      </c>
      <c r="C98" s="10"/>
      <c r="D98" s="20"/>
      <c r="E98" s="975"/>
      <c r="F98" s="975"/>
      <c r="G98" s="975"/>
      <c r="H98" s="960"/>
      <c r="I98" s="961"/>
      <c r="J98" s="989"/>
    </row>
    <row r="99" spans="1:10" ht="14.25" x14ac:dyDescent="0.2">
      <c r="A99" s="499"/>
      <c r="B99" s="842"/>
      <c r="C99" s="10"/>
      <c r="D99" s="20"/>
      <c r="E99" s="975"/>
      <c r="F99" s="975"/>
      <c r="G99" s="975"/>
      <c r="H99" s="960"/>
      <c r="I99" s="961"/>
      <c r="J99" s="989"/>
    </row>
    <row r="100" spans="1:10" ht="14.25" x14ac:dyDescent="0.2">
      <c r="A100" s="843" t="str">
        <f>IF(D100&gt;0,IF(INDEX(A88:A99,MATCH(REPT("z",255),A88:A99))="H","J",IF(INDEX(A88:A99,MATCH(REPT("z",255),A88:A99))="N","P",CHAR(CODE(INDEX(A88:A99,MATCH(REPT("z",255),A88:A99)))+1))),)</f>
        <v>F</v>
      </c>
      <c r="B100" s="842" t="s">
        <v>1037</v>
      </c>
      <c r="C100" s="10">
        <v>33</v>
      </c>
      <c r="D100" s="20" t="s">
        <v>46</v>
      </c>
      <c r="E100" s="960">
        <v>2886.87</v>
      </c>
      <c r="F100" s="975">
        <v>0.59</v>
      </c>
      <c r="G100" s="975">
        <v>176.96</v>
      </c>
      <c r="H100" s="960">
        <v>0</v>
      </c>
      <c r="I100" s="961">
        <f>E100+F100+G100+H100</f>
        <v>3064.42</v>
      </c>
      <c r="J100" s="962">
        <f>I100*C100</f>
        <v>101125.86</v>
      </c>
    </row>
    <row r="101" spans="1:10" ht="14.25" x14ac:dyDescent="0.2">
      <c r="A101" s="499"/>
      <c r="B101" s="842"/>
      <c r="C101" s="10"/>
      <c r="D101" s="20"/>
      <c r="E101" s="975"/>
      <c r="F101" s="975"/>
      <c r="G101" s="975"/>
      <c r="H101" s="960"/>
      <c r="I101" s="961"/>
      <c r="J101" s="989"/>
    </row>
    <row r="102" spans="1:10" ht="14.25" x14ac:dyDescent="0.2">
      <c r="A102" s="843" t="str">
        <f>IF(D102&gt;0,IF(INDEX(A90:A101,MATCH(REPT("z",255),A90:A101))="H","J",IF(INDEX(A90:A101,MATCH(REPT("z",255),A90:A101))="N","P",CHAR(CODE(INDEX(A90:A101,MATCH(REPT("z",255),A90:A101)))+1))),)</f>
        <v>G</v>
      </c>
      <c r="B102" s="842" t="s">
        <v>1038</v>
      </c>
      <c r="C102" s="10">
        <v>33</v>
      </c>
      <c r="D102" s="20" t="s">
        <v>46</v>
      </c>
      <c r="E102" s="960">
        <v>999.86</v>
      </c>
      <c r="F102" s="975">
        <v>0.59</v>
      </c>
      <c r="G102" s="975">
        <v>151.88999999999999</v>
      </c>
      <c r="H102" s="960">
        <v>0</v>
      </c>
      <c r="I102" s="961">
        <f>E102+F102+G102+H102</f>
        <v>1152.3399999999999</v>
      </c>
      <c r="J102" s="962">
        <f>I102*C102</f>
        <v>38027.22</v>
      </c>
    </row>
    <row r="103" spans="1:10" ht="14.25" x14ac:dyDescent="0.2">
      <c r="A103" s="499"/>
      <c r="B103" s="842"/>
      <c r="C103" s="10"/>
      <c r="D103" s="20"/>
      <c r="E103" s="975"/>
      <c r="F103" s="975"/>
      <c r="G103" s="975"/>
      <c r="H103" s="960"/>
      <c r="I103" s="961"/>
      <c r="J103" s="989"/>
    </row>
    <row r="104" spans="1:10" ht="14.25" x14ac:dyDescent="0.2">
      <c r="A104" s="843" t="str">
        <f>IF(D104&gt;0,IF(INDEX(A92:A103,MATCH(REPT("z",255),A92:A103))="H","J",IF(INDEX(A92:A103,MATCH(REPT("z",255),A92:A103))="N","P",CHAR(CODE(INDEX(A92:A103,MATCH(REPT("z",255),A92:A103)))+1))),)</f>
        <v>H</v>
      </c>
      <c r="B104" s="842" t="s">
        <v>1039</v>
      </c>
      <c r="C104" s="10">
        <v>33</v>
      </c>
      <c r="D104" s="20" t="s">
        <v>46</v>
      </c>
      <c r="E104" s="960">
        <v>1405.39</v>
      </c>
      <c r="F104" s="975">
        <v>2.95</v>
      </c>
      <c r="G104" s="975">
        <v>255.12</v>
      </c>
      <c r="H104" s="960">
        <v>0</v>
      </c>
      <c r="I104" s="961">
        <f>E104+F104+G104+H104</f>
        <v>1663.46</v>
      </c>
      <c r="J104" s="962">
        <f>I104*C104</f>
        <v>54894.18</v>
      </c>
    </row>
    <row r="105" spans="1:10" ht="14.25" x14ac:dyDescent="0.2">
      <c r="A105" s="843"/>
      <c r="B105" s="842"/>
      <c r="C105" s="849"/>
      <c r="D105" s="20"/>
      <c r="E105" s="975"/>
      <c r="F105" s="975"/>
      <c r="G105" s="975"/>
      <c r="H105" s="960"/>
      <c r="I105" s="961"/>
      <c r="J105" s="989"/>
    </row>
    <row r="106" spans="1:10" ht="14.25" x14ac:dyDescent="0.2">
      <c r="A106" s="844" t="s">
        <v>51</v>
      </c>
      <c r="B106" s="842" t="s">
        <v>1041</v>
      </c>
      <c r="C106" s="10">
        <v>33</v>
      </c>
      <c r="D106" s="20" t="s">
        <v>46</v>
      </c>
      <c r="E106" s="960">
        <v>108.32</v>
      </c>
      <c r="F106" s="975">
        <v>0</v>
      </c>
      <c r="G106" s="975">
        <v>28.26</v>
      </c>
      <c r="H106" s="960">
        <v>0</v>
      </c>
      <c r="I106" s="961">
        <f>E106+F106+G106+H106</f>
        <v>136.58000000000001</v>
      </c>
      <c r="J106" s="962">
        <f>I106*C106</f>
        <v>4507.1400000000003</v>
      </c>
    </row>
    <row r="107" spans="1:10" ht="14.25" x14ac:dyDescent="0.2">
      <c r="A107" s="499"/>
      <c r="B107" s="842"/>
      <c r="C107" s="10"/>
      <c r="D107" s="20"/>
      <c r="E107" s="975"/>
      <c r="F107" s="975"/>
      <c r="G107" s="975"/>
      <c r="H107" s="960"/>
      <c r="I107" s="961"/>
      <c r="J107" s="990"/>
    </row>
    <row r="108" spans="1:10" ht="14.25" x14ac:dyDescent="0.2">
      <c r="A108" s="844" t="s">
        <v>52</v>
      </c>
      <c r="B108" s="842" t="s">
        <v>1043</v>
      </c>
      <c r="C108" s="848">
        <v>33</v>
      </c>
      <c r="D108" s="20" t="s">
        <v>46</v>
      </c>
      <c r="E108" s="960">
        <v>332.66</v>
      </c>
      <c r="F108" s="975">
        <v>0.59</v>
      </c>
      <c r="G108" s="975">
        <v>97.57</v>
      </c>
      <c r="H108" s="960">
        <v>0</v>
      </c>
      <c r="I108" s="961">
        <f>E108+F108+G108+H108</f>
        <v>430.82</v>
      </c>
      <c r="J108" s="962">
        <f>I108*C108</f>
        <v>14217.06</v>
      </c>
    </row>
    <row r="109" spans="1:10" ht="14.25" x14ac:dyDescent="0.2">
      <c r="A109" s="499"/>
      <c r="B109" s="842"/>
      <c r="C109" s="8"/>
      <c r="D109" s="20"/>
      <c r="E109" s="975"/>
      <c r="F109" s="975"/>
      <c r="G109" s="975"/>
      <c r="H109" s="960"/>
      <c r="I109" s="961"/>
      <c r="J109" s="990"/>
    </row>
    <row r="110" spans="1:10" ht="14.25" x14ac:dyDescent="0.2">
      <c r="A110" s="499"/>
      <c r="B110" s="842"/>
      <c r="C110" s="8"/>
      <c r="D110" s="20"/>
      <c r="E110" s="975"/>
      <c r="F110" s="975"/>
      <c r="G110" s="975"/>
      <c r="H110" s="960"/>
      <c r="I110" s="961"/>
      <c r="J110" s="990"/>
    </row>
    <row r="111" spans="1:10" ht="14.25" x14ac:dyDescent="0.2">
      <c r="A111" s="499"/>
      <c r="B111" s="842"/>
      <c r="C111" s="8"/>
      <c r="D111" s="20"/>
      <c r="E111" s="975"/>
      <c r="F111" s="975"/>
      <c r="G111" s="975"/>
      <c r="H111" s="960"/>
      <c r="I111" s="961"/>
      <c r="J111" s="990"/>
    </row>
    <row r="112" spans="1:10" ht="14.25" x14ac:dyDescent="0.2">
      <c r="A112" s="499"/>
      <c r="B112" s="842"/>
      <c r="C112" s="8"/>
      <c r="D112" s="20"/>
      <c r="E112" s="975"/>
      <c r="F112" s="975"/>
      <c r="G112" s="975"/>
      <c r="H112" s="960"/>
      <c r="I112" s="961"/>
      <c r="J112" s="990"/>
    </row>
    <row r="113" spans="1:10" ht="14.25" x14ac:dyDescent="0.2">
      <c r="A113" s="499"/>
      <c r="B113" s="842"/>
      <c r="C113" s="8"/>
      <c r="D113" s="20"/>
      <c r="E113" s="975"/>
      <c r="F113" s="975"/>
      <c r="G113" s="975"/>
      <c r="H113" s="960"/>
      <c r="I113" s="961"/>
      <c r="J113" s="990"/>
    </row>
    <row r="114" spans="1:10" ht="14.25" x14ac:dyDescent="0.2">
      <c r="A114" s="499"/>
      <c r="B114" s="842"/>
      <c r="C114" s="8"/>
      <c r="D114" s="20"/>
      <c r="E114" s="975"/>
      <c r="F114" s="975"/>
      <c r="G114" s="975"/>
      <c r="H114" s="960"/>
      <c r="I114" s="961"/>
      <c r="J114" s="990"/>
    </row>
    <row r="115" spans="1:10" ht="14.25" x14ac:dyDescent="0.2">
      <c r="A115" s="499"/>
      <c r="B115" s="842"/>
      <c r="C115" s="8"/>
      <c r="D115" s="20"/>
      <c r="E115" s="975"/>
      <c r="F115" s="975"/>
      <c r="G115" s="975"/>
      <c r="H115" s="960"/>
      <c r="I115" s="961"/>
      <c r="J115" s="990"/>
    </row>
    <row r="116" spans="1:10" ht="20.25" customHeight="1" x14ac:dyDescent="0.2">
      <c r="A116" s="499"/>
      <c r="B116" s="842"/>
      <c r="C116" s="8"/>
      <c r="D116" s="20"/>
      <c r="E116" s="975"/>
      <c r="F116" s="975"/>
      <c r="G116" s="975"/>
      <c r="H116" s="960"/>
      <c r="I116" s="961"/>
      <c r="J116" s="990"/>
    </row>
    <row r="117" spans="1:10" ht="15.75" thickBot="1" x14ac:dyDescent="0.25">
      <c r="A117" s="845"/>
      <c r="B117" s="846" t="s">
        <v>31</v>
      </c>
      <c r="C117" s="847"/>
      <c r="D117" s="847"/>
      <c r="E117" s="967"/>
      <c r="F117" s="967"/>
      <c r="G117" s="967"/>
      <c r="H117" s="966"/>
      <c r="I117" s="991"/>
      <c r="J117" s="991">
        <f>SUM(J84:J114)</f>
        <v>220441.95</v>
      </c>
    </row>
    <row r="118" spans="1:10" ht="15" thickTop="1" x14ac:dyDescent="0.2">
      <c r="A118" s="499"/>
      <c r="B118" s="842"/>
      <c r="C118" s="10"/>
      <c r="D118" s="20"/>
      <c r="E118" s="975"/>
      <c r="F118" s="975"/>
      <c r="G118" s="975"/>
      <c r="H118" s="960"/>
      <c r="I118" s="961"/>
      <c r="J118" s="989"/>
    </row>
    <row r="119" spans="1:10" ht="45" x14ac:dyDescent="0.2">
      <c r="A119" s="499"/>
      <c r="B119" s="838" t="s">
        <v>1044</v>
      </c>
      <c r="C119" s="10"/>
      <c r="D119" s="20"/>
      <c r="E119" s="975"/>
      <c r="F119" s="975"/>
      <c r="G119" s="975"/>
      <c r="H119" s="960"/>
      <c r="I119" s="961"/>
      <c r="J119" s="989"/>
    </row>
    <row r="120" spans="1:10" ht="15" x14ac:dyDescent="0.2">
      <c r="A120" s="499"/>
      <c r="B120" s="838"/>
      <c r="C120" s="10"/>
      <c r="D120" s="20"/>
      <c r="E120" s="975"/>
      <c r="F120" s="975"/>
      <c r="G120" s="975"/>
      <c r="H120" s="960"/>
      <c r="I120" s="961"/>
      <c r="J120" s="989"/>
    </row>
    <row r="121" spans="1:10" ht="14.25" x14ac:dyDescent="0.2">
      <c r="A121" s="499"/>
      <c r="B121" s="839" t="s">
        <v>1045</v>
      </c>
      <c r="C121" s="10"/>
      <c r="D121" s="20"/>
      <c r="E121" s="975"/>
      <c r="F121" s="975"/>
      <c r="G121" s="975"/>
      <c r="H121" s="960"/>
      <c r="I121" s="961"/>
      <c r="J121" s="989"/>
    </row>
    <row r="122" spans="1:10" ht="14.25" x14ac:dyDescent="0.2">
      <c r="A122" s="499"/>
      <c r="B122" s="839"/>
      <c r="C122" s="10"/>
      <c r="D122" s="20"/>
      <c r="E122" s="975"/>
      <c r="F122" s="975"/>
      <c r="G122" s="975"/>
      <c r="H122" s="960"/>
      <c r="I122" s="961"/>
      <c r="J122" s="989"/>
    </row>
    <row r="123" spans="1:10" ht="15" x14ac:dyDescent="0.2">
      <c r="A123" s="499"/>
      <c r="B123" s="841" t="s">
        <v>1051</v>
      </c>
      <c r="C123" s="10"/>
      <c r="D123" s="20"/>
      <c r="E123" s="975"/>
      <c r="F123" s="975"/>
      <c r="G123" s="975"/>
      <c r="H123" s="960"/>
      <c r="I123" s="961"/>
      <c r="J123" s="989"/>
    </row>
    <row r="124" spans="1:10" ht="14.25" x14ac:dyDescent="0.2">
      <c r="A124" s="499"/>
      <c r="B124" s="842"/>
      <c r="C124" s="10"/>
      <c r="D124" s="20"/>
      <c r="E124" s="975"/>
      <c r="F124" s="975"/>
      <c r="G124" s="975"/>
      <c r="H124" s="960"/>
      <c r="I124" s="961"/>
      <c r="J124" s="989"/>
    </row>
    <row r="125" spans="1:10" ht="14.25" x14ac:dyDescent="0.2">
      <c r="A125" s="843" t="s">
        <v>11</v>
      </c>
      <c r="B125" s="842" t="s">
        <v>1037</v>
      </c>
      <c r="C125" s="10">
        <v>4</v>
      </c>
      <c r="D125" s="20" t="s">
        <v>46</v>
      </c>
      <c r="E125" s="960">
        <v>2886.87</v>
      </c>
      <c r="F125" s="975">
        <v>0.59</v>
      </c>
      <c r="G125" s="975">
        <v>176.96</v>
      </c>
      <c r="H125" s="960">
        <v>0</v>
      </c>
      <c r="I125" s="961">
        <f>E125+F125+G125+H125</f>
        <v>3064.42</v>
      </c>
      <c r="J125" s="962">
        <f>I125*C125</f>
        <v>12257.68</v>
      </c>
    </row>
    <row r="126" spans="1:10" ht="14.25" x14ac:dyDescent="0.2">
      <c r="A126" s="499"/>
      <c r="B126" s="842"/>
      <c r="C126" s="10"/>
      <c r="D126" s="20"/>
      <c r="E126" s="975"/>
      <c r="F126" s="975"/>
      <c r="G126" s="975"/>
      <c r="H126" s="960"/>
      <c r="I126" s="961"/>
      <c r="J126" s="989"/>
    </row>
    <row r="127" spans="1:10" ht="14.25" x14ac:dyDescent="0.2">
      <c r="A127" s="843" t="str">
        <f>IF(D127&gt;0,IF(INDEX(A123:A126,MATCH(REPT("z",255),A123:A126))="H","J",IF(INDEX(A123:A126,MATCH(REPT("z",255),A123:A126))="N","P",CHAR(CODE(INDEX(A123:A126,MATCH(REPT("z",255),A123:A126)))+1))),)</f>
        <v>B</v>
      </c>
      <c r="B127" s="842" t="s">
        <v>1038</v>
      </c>
      <c r="C127" s="10">
        <v>4</v>
      </c>
      <c r="D127" s="20" t="s">
        <v>46</v>
      </c>
      <c r="E127" s="960">
        <v>999.86</v>
      </c>
      <c r="F127" s="975">
        <v>0.59</v>
      </c>
      <c r="G127" s="975">
        <v>151.88999999999999</v>
      </c>
      <c r="H127" s="960">
        <v>0</v>
      </c>
      <c r="I127" s="961">
        <f>E127+F127+G127+H127</f>
        <v>1152.3399999999999</v>
      </c>
      <c r="J127" s="962">
        <f>I127*C127</f>
        <v>4609.3599999999997</v>
      </c>
    </row>
    <row r="128" spans="1:10" ht="14.25" x14ac:dyDescent="0.2">
      <c r="A128" s="499"/>
      <c r="B128" s="842"/>
      <c r="C128" s="10"/>
      <c r="D128" s="20"/>
      <c r="E128" s="975"/>
      <c r="F128" s="975"/>
      <c r="G128" s="975"/>
      <c r="H128" s="960"/>
      <c r="I128" s="961"/>
      <c r="J128" s="989"/>
    </row>
    <row r="129" spans="1:10" ht="14.25" x14ac:dyDescent="0.2">
      <c r="A129" s="843" t="str">
        <f>IF(D129&gt;0,IF(INDEX(A123:A128,MATCH(REPT("z",255),A123:A128))="H","J",IF(INDEX(A123:A128,MATCH(REPT("z",255),A123:A128))="N","P",CHAR(CODE(INDEX(A123:A128,MATCH(REPT("z",255),A123:A128)))+1))),)</f>
        <v>C</v>
      </c>
      <c r="B129" s="842" t="s">
        <v>1039</v>
      </c>
      <c r="C129" s="10">
        <v>4</v>
      </c>
      <c r="D129" s="20" t="s">
        <v>46</v>
      </c>
      <c r="E129" s="960">
        <v>2197.44</v>
      </c>
      <c r="F129" s="975">
        <v>2.95</v>
      </c>
      <c r="G129" s="975">
        <v>255.12</v>
      </c>
      <c r="H129" s="960">
        <v>0</v>
      </c>
      <c r="I129" s="961">
        <f>E129+F129+G129+H129</f>
        <v>2455.5100000000002</v>
      </c>
      <c r="J129" s="962">
        <f>I129*C129</f>
        <v>9822.0400000000009</v>
      </c>
    </row>
    <row r="130" spans="1:10" ht="14.25" x14ac:dyDescent="0.2">
      <c r="A130" s="499"/>
      <c r="B130" s="842"/>
      <c r="C130" s="10"/>
      <c r="D130" s="20"/>
      <c r="E130" s="975"/>
      <c r="F130" s="975"/>
      <c r="G130" s="975"/>
      <c r="H130" s="960"/>
      <c r="I130" s="961"/>
      <c r="J130" s="989"/>
    </row>
    <row r="131" spans="1:10" ht="14.25" x14ac:dyDescent="0.2">
      <c r="A131" s="843" t="str">
        <f>IF(D131&gt;0,IF(INDEX(A123:A130,MATCH(REPT("z",255),A123:A130))="H","J",IF(INDEX(A123:A130,MATCH(REPT("z",255),A123:A130))="N","P",CHAR(CODE(INDEX(A123:A130,MATCH(REPT("z",255),A123:A130)))+1))),)</f>
        <v>D</v>
      </c>
      <c r="B131" s="842" t="s">
        <v>1041</v>
      </c>
      <c r="C131" s="10">
        <v>4</v>
      </c>
      <c r="D131" s="20" t="s">
        <v>46</v>
      </c>
      <c r="E131" s="960">
        <v>108.32</v>
      </c>
      <c r="F131" s="975">
        <v>0</v>
      </c>
      <c r="G131" s="975">
        <v>28.26</v>
      </c>
      <c r="H131" s="960">
        <v>0</v>
      </c>
      <c r="I131" s="961">
        <f>E131+F131+G131+H131</f>
        <v>136.58000000000001</v>
      </c>
      <c r="J131" s="962">
        <f>I131*C131</f>
        <v>546.32000000000005</v>
      </c>
    </row>
    <row r="132" spans="1:10" ht="14.25" x14ac:dyDescent="0.2">
      <c r="A132" s="499"/>
      <c r="B132" s="842"/>
      <c r="C132" s="10"/>
      <c r="D132" s="20"/>
      <c r="E132" s="975"/>
      <c r="F132" s="975"/>
      <c r="G132" s="975"/>
      <c r="H132" s="960"/>
      <c r="I132" s="961"/>
      <c r="J132" s="989"/>
    </row>
    <row r="133" spans="1:10" ht="14.25" x14ac:dyDescent="0.2">
      <c r="A133" s="843" t="str">
        <f>IF(D133&gt;0,IF(INDEX(A123:A132,MATCH(REPT("z",255),A123:A132))="H","J",IF(INDEX(A123:A132,MATCH(REPT("z",255),A123:A132))="N","P",CHAR(CODE(INDEX(A123:A132,MATCH(REPT("z",255),A123:A132)))+1))),)</f>
        <v>E</v>
      </c>
      <c r="B133" s="842" t="s">
        <v>1043</v>
      </c>
      <c r="C133" s="10">
        <v>4</v>
      </c>
      <c r="D133" s="20" t="s">
        <v>46</v>
      </c>
      <c r="E133" s="960">
        <v>332.66</v>
      </c>
      <c r="F133" s="975">
        <v>0.59</v>
      </c>
      <c r="G133" s="975">
        <v>97.57</v>
      </c>
      <c r="H133" s="960">
        <v>0</v>
      </c>
      <c r="I133" s="961">
        <f>E133+F133+G133+H133</f>
        <v>430.82</v>
      </c>
      <c r="J133" s="962">
        <f>I133*C133</f>
        <v>1723.28</v>
      </c>
    </row>
    <row r="134" spans="1:10" ht="14.25" x14ac:dyDescent="0.2">
      <c r="A134" s="499"/>
      <c r="B134" s="842"/>
      <c r="C134" s="10"/>
      <c r="D134" s="20"/>
      <c r="E134" s="975"/>
      <c r="F134" s="975"/>
      <c r="G134" s="975"/>
      <c r="H134" s="960"/>
      <c r="I134" s="961"/>
      <c r="J134" s="989"/>
    </row>
    <row r="135" spans="1:10" ht="14.25" x14ac:dyDescent="0.2">
      <c r="A135" s="843" t="str">
        <f>IF(D135&gt;0,IF(INDEX(A123:A134,MATCH(REPT("z",255),A123:A134))="H","J",IF(INDEX(A123:A134,MATCH(REPT("z",255),A123:A134))="N","P",CHAR(CODE(INDEX(A123:A134,MATCH(REPT("z",255),A123:A134)))+1))),)</f>
        <v>F</v>
      </c>
      <c r="B135" s="842" t="s">
        <v>1047</v>
      </c>
      <c r="C135" s="10">
        <v>4</v>
      </c>
      <c r="D135" s="20" t="s">
        <v>46</v>
      </c>
      <c r="E135" s="960">
        <v>392.71</v>
      </c>
      <c r="F135" s="975">
        <v>0.59</v>
      </c>
      <c r="G135" s="975">
        <v>97.57</v>
      </c>
      <c r="H135" s="960">
        <v>0</v>
      </c>
      <c r="I135" s="961">
        <f>E135+F135+G135+H135</f>
        <v>490.87</v>
      </c>
      <c r="J135" s="962">
        <f>I135*C135</f>
        <v>1963.48</v>
      </c>
    </row>
    <row r="136" spans="1:10" ht="14.25" x14ac:dyDescent="0.2">
      <c r="A136" s="499"/>
      <c r="B136" s="842"/>
      <c r="C136" s="10"/>
      <c r="D136" s="20"/>
      <c r="E136" s="975"/>
      <c r="F136" s="975"/>
      <c r="G136" s="975"/>
      <c r="H136" s="960"/>
      <c r="I136" s="961"/>
      <c r="J136" s="989"/>
    </row>
    <row r="137" spans="1:10" ht="15" x14ac:dyDescent="0.2">
      <c r="A137" s="499"/>
      <c r="B137" s="841" t="s">
        <v>1052</v>
      </c>
      <c r="C137" s="10"/>
      <c r="D137" s="20"/>
      <c r="E137" s="975"/>
      <c r="F137" s="975"/>
      <c r="G137" s="975"/>
      <c r="H137" s="960"/>
      <c r="I137" s="961"/>
      <c r="J137" s="989"/>
    </row>
    <row r="138" spans="1:10" ht="14.25" x14ac:dyDescent="0.2">
      <c r="A138" s="499"/>
      <c r="B138" s="842"/>
      <c r="C138" s="10"/>
      <c r="D138" s="20"/>
      <c r="E138" s="975"/>
      <c r="F138" s="975"/>
      <c r="G138" s="975"/>
      <c r="H138" s="960"/>
      <c r="I138" s="961"/>
      <c r="J138" s="989"/>
    </row>
    <row r="139" spans="1:10" ht="14.25" x14ac:dyDescent="0.2">
      <c r="A139" s="843" t="str">
        <f>IF(D139&gt;0,IF(INDEX(A127:A138,MATCH(REPT("z",255),A127:A138))="H","J",IF(INDEX(A127:A138,MATCH(REPT("z",255),A127:A138))="N","P",CHAR(CODE(INDEX(A127:A138,MATCH(REPT("z",255),A127:A138)))+1))),)</f>
        <v>G</v>
      </c>
      <c r="B139" s="842" t="s">
        <v>1037</v>
      </c>
      <c r="C139" s="10">
        <v>6</v>
      </c>
      <c r="D139" s="20" t="s">
        <v>46</v>
      </c>
      <c r="E139" s="960">
        <v>2886.87</v>
      </c>
      <c r="F139" s="975">
        <v>0.59</v>
      </c>
      <c r="G139" s="975">
        <v>176.96</v>
      </c>
      <c r="H139" s="960">
        <v>0</v>
      </c>
      <c r="I139" s="961">
        <f>E139+F139+G139+H139</f>
        <v>3064.42</v>
      </c>
      <c r="J139" s="962">
        <f>I139*C139</f>
        <v>18386.52</v>
      </c>
    </row>
    <row r="140" spans="1:10" ht="14.25" x14ac:dyDescent="0.2">
      <c r="A140" s="499"/>
      <c r="B140" s="842"/>
      <c r="C140" s="10"/>
      <c r="D140" s="20"/>
      <c r="E140" s="975"/>
      <c r="F140" s="975"/>
      <c r="G140" s="975"/>
      <c r="H140" s="960"/>
      <c r="I140" s="961"/>
      <c r="J140" s="989"/>
    </row>
    <row r="141" spans="1:10" ht="14.25" x14ac:dyDescent="0.2">
      <c r="A141" s="843" t="str">
        <f>IF(D141&gt;0,IF(INDEX(A129:A140,MATCH(REPT("z",255),A129:A140))="H","J",IF(INDEX(A129:A140,MATCH(REPT("z",255),A129:A140))="N","P",CHAR(CODE(INDEX(A129:A140,MATCH(REPT("z",255),A129:A140)))+1))),)</f>
        <v>H</v>
      </c>
      <c r="B141" s="842" t="s">
        <v>1038</v>
      </c>
      <c r="C141" s="10">
        <v>6</v>
      </c>
      <c r="D141" s="20" t="s">
        <v>46</v>
      </c>
      <c r="E141" s="960">
        <v>999.86</v>
      </c>
      <c r="F141" s="975">
        <v>0.59</v>
      </c>
      <c r="G141" s="975">
        <v>151.88999999999999</v>
      </c>
      <c r="H141" s="960">
        <v>0</v>
      </c>
      <c r="I141" s="961">
        <f>E141+F141+G141+H141</f>
        <v>1152.3399999999999</v>
      </c>
      <c r="J141" s="962">
        <f>I141*C141</f>
        <v>6914.04</v>
      </c>
    </row>
    <row r="142" spans="1:10" ht="14.25" x14ac:dyDescent="0.2">
      <c r="A142" s="499"/>
      <c r="B142" s="842"/>
      <c r="C142" s="8"/>
      <c r="D142" s="20"/>
      <c r="E142" s="975"/>
      <c r="F142" s="975"/>
      <c r="G142" s="975"/>
      <c r="H142" s="960"/>
      <c r="I142" s="961"/>
      <c r="J142" s="989"/>
    </row>
    <row r="143" spans="1:10" ht="14.25" x14ac:dyDescent="0.2">
      <c r="A143" s="843" t="str">
        <f>IF(D143&gt;0,IF(INDEX(A131:A142,MATCH(REPT("z",255),A131:A142))="H","J",IF(INDEX(A131:A142,MATCH(REPT("z",255),A131:A142))="N","P",CHAR(CODE(INDEX(A131:A142,MATCH(REPT("z",255),A131:A142)))+1))),)</f>
        <v>J</v>
      </c>
      <c r="B143" s="842" t="s">
        <v>1043</v>
      </c>
      <c r="C143" s="10">
        <v>6</v>
      </c>
      <c r="D143" s="20" t="s">
        <v>46</v>
      </c>
      <c r="E143" s="960">
        <v>332.66</v>
      </c>
      <c r="F143" s="975">
        <v>0.59</v>
      </c>
      <c r="G143" s="975">
        <v>97.57</v>
      </c>
      <c r="H143" s="960">
        <v>0</v>
      </c>
      <c r="I143" s="961">
        <f>E143+F143+G143+H143</f>
        <v>430.82</v>
      </c>
      <c r="J143" s="962">
        <f>I143*C143</f>
        <v>2584.92</v>
      </c>
    </row>
    <row r="144" spans="1:10" ht="14.25" x14ac:dyDescent="0.2">
      <c r="A144" s="843"/>
      <c r="B144" s="842"/>
      <c r="C144" s="10"/>
      <c r="D144" s="20"/>
      <c r="E144" s="975"/>
      <c r="F144" s="975"/>
      <c r="G144" s="975"/>
      <c r="H144" s="960"/>
      <c r="I144" s="961"/>
      <c r="J144" s="989"/>
    </row>
    <row r="145" spans="1:10" ht="14.25" x14ac:dyDescent="0.2">
      <c r="A145" s="843"/>
      <c r="B145" s="842"/>
      <c r="C145" s="10"/>
      <c r="D145" s="20"/>
      <c r="E145" s="975"/>
      <c r="F145" s="975"/>
      <c r="G145" s="975"/>
      <c r="H145" s="960"/>
      <c r="I145" s="961"/>
      <c r="J145" s="989"/>
    </row>
    <row r="146" spans="1:10" ht="14.25" x14ac:dyDescent="0.2">
      <c r="A146" s="843"/>
      <c r="B146" s="842"/>
      <c r="C146" s="10"/>
      <c r="D146" s="20"/>
      <c r="E146" s="975"/>
      <c r="F146" s="975"/>
      <c r="G146" s="975"/>
      <c r="H146" s="960"/>
      <c r="I146" s="961"/>
      <c r="J146" s="990"/>
    </row>
    <row r="147" spans="1:10" ht="14.25" x14ac:dyDescent="0.2">
      <c r="A147" s="843"/>
      <c r="B147" s="842"/>
      <c r="C147" s="10"/>
      <c r="D147" s="20"/>
      <c r="E147" s="975"/>
      <c r="F147" s="975"/>
      <c r="G147" s="975"/>
      <c r="H147" s="960"/>
      <c r="I147" s="961"/>
      <c r="J147" s="990"/>
    </row>
    <row r="148" spans="1:10" ht="14.25" x14ac:dyDescent="0.2">
      <c r="A148" s="843"/>
      <c r="B148" s="842"/>
      <c r="C148" s="10"/>
      <c r="D148" s="20"/>
      <c r="E148" s="975"/>
      <c r="F148" s="975"/>
      <c r="G148" s="975"/>
      <c r="H148" s="960"/>
      <c r="I148" s="961"/>
      <c r="J148" s="990"/>
    </row>
    <row r="149" spans="1:10" ht="14.25" x14ac:dyDescent="0.2">
      <c r="A149" s="843"/>
      <c r="B149" s="842"/>
      <c r="C149" s="10"/>
      <c r="D149" s="20"/>
      <c r="E149" s="975"/>
      <c r="F149" s="975"/>
      <c r="G149" s="975"/>
      <c r="H149" s="960"/>
      <c r="I149" s="961"/>
      <c r="J149" s="990"/>
    </row>
    <row r="150" spans="1:10" ht="14.25" x14ac:dyDescent="0.2">
      <c r="A150" s="843"/>
      <c r="B150" s="842"/>
      <c r="C150" s="10"/>
      <c r="D150" s="20"/>
      <c r="E150" s="975"/>
      <c r="F150" s="975"/>
      <c r="G150" s="975"/>
      <c r="H150" s="960"/>
      <c r="I150" s="961"/>
      <c r="J150" s="990"/>
    </row>
    <row r="151" spans="1:10" ht="14.25" x14ac:dyDescent="0.2">
      <c r="A151" s="843"/>
      <c r="B151" s="842"/>
      <c r="C151" s="10"/>
      <c r="D151" s="20"/>
      <c r="E151" s="975"/>
      <c r="F151" s="975"/>
      <c r="G151" s="975"/>
      <c r="H151" s="960"/>
      <c r="I151" s="961"/>
      <c r="J151" s="990"/>
    </row>
    <row r="152" spans="1:10" ht="14.25" x14ac:dyDescent="0.2">
      <c r="A152" s="843"/>
      <c r="B152" s="842"/>
      <c r="C152" s="10"/>
      <c r="D152" s="20"/>
      <c r="E152" s="975"/>
      <c r="F152" s="975"/>
      <c r="G152" s="975"/>
      <c r="H152" s="960"/>
      <c r="I152" s="961"/>
      <c r="J152" s="990"/>
    </row>
    <row r="153" spans="1:10" ht="19.5" customHeight="1" x14ac:dyDescent="0.2">
      <c r="A153" s="843"/>
      <c r="B153" s="842"/>
      <c r="C153" s="10"/>
      <c r="D153" s="20"/>
      <c r="E153" s="975"/>
      <c r="F153" s="975"/>
      <c r="G153" s="975"/>
      <c r="H153" s="960"/>
      <c r="I153" s="961"/>
      <c r="J153" s="990"/>
    </row>
    <row r="154" spans="1:10" ht="15.75" thickBot="1" x14ac:dyDescent="0.25">
      <c r="A154" s="845"/>
      <c r="B154" s="846" t="s">
        <v>31</v>
      </c>
      <c r="C154" s="847"/>
      <c r="D154" s="847"/>
      <c r="E154" s="967"/>
      <c r="F154" s="967"/>
      <c r="G154" s="967"/>
      <c r="H154" s="966"/>
      <c r="I154" s="991"/>
      <c r="J154" s="991">
        <f>SUM(J121:J149)</f>
        <v>58807.64</v>
      </c>
    </row>
    <row r="155" spans="1:10" ht="15" thickTop="1" x14ac:dyDescent="0.2">
      <c r="A155" s="499"/>
      <c r="B155" s="842"/>
      <c r="C155" s="10"/>
      <c r="D155" s="20"/>
      <c r="E155" s="975"/>
      <c r="F155" s="975"/>
      <c r="G155" s="975"/>
      <c r="H155" s="960"/>
      <c r="I155" s="961"/>
      <c r="J155" s="989"/>
    </row>
    <row r="156" spans="1:10" ht="45" x14ac:dyDescent="0.2">
      <c r="A156" s="499"/>
      <c r="B156" s="838" t="s">
        <v>1044</v>
      </c>
      <c r="C156" s="10"/>
      <c r="D156" s="20"/>
      <c r="E156" s="975"/>
      <c r="F156" s="975"/>
      <c r="G156" s="975"/>
      <c r="H156" s="960"/>
      <c r="I156" s="961"/>
      <c r="J156" s="989"/>
    </row>
    <row r="157" spans="1:10" ht="14.25" x14ac:dyDescent="0.2">
      <c r="A157" s="499"/>
      <c r="B157" s="842"/>
      <c r="C157" s="850"/>
      <c r="D157" s="851"/>
      <c r="E157" s="960"/>
      <c r="F157" s="975"/>
      <c r="G157" s="975"/>
      <c r="H157" s="960"/>
      <c r="I157" s="961"/>
      <c r="J157" s="989"/>
    </row>
    <row r="158" spans="1:10" ht="42.75" x14ac:dyDescent="0.2">
      <c r="A158" s="499"/>
      <c r="B158" s="852" t="s">
        <v>1490</v>
      </c>
      <c r="C158" s="850"/>
      <c r="D158" s="851"/>
      <c r="E158" s="960"/>
      <c r="F158" s="975"/>
      <c r="G158" s="975"/>
      <c r="H158" s="960"/>
      <c r="I158" s="961"/>
      <c r="J158" s="989"/>
    </row>
    <row r="159" spans="1:10" ht="14.25" x14ac:dyDescent="0.2">
      <c r="A159" s="499"/>
      <c r="B159" s="852"/>
      <c r="C159" s="850"/>
      <c r="D159" s="851"/>
      <c r="E159" s="960"/>
      <c r="F159" s="975"/>
      <c r="G159" s="975"/>
      <c r="H159" s="960"/>
      <c r="I159" s="961"/>
      <c r="J159" s="989"/>
    </row>
    <row r="160" spans="1:10" ht="14.25" x14ac:dyDescent="0.2">
      <c r="A160" s="499"/>
      <c r="B160" s="275" t="s">
        <v>1053</v>
      </c>
      <c r="C160" s="850"/>
      <c r="D160" s="851"/>
      <c r="E160" s="960"/>
      <c r="F160" s="975"/>
      <c r="G160" s="975"/>
      <c r="H160" s="960"/>
      <c r="I160" s="961"/>
      <c r="J160" s="989"/>
    </row>
    <row r="161" spans="1:10" ht="14.25" x14ac:dyDescent="0.2">
      <c r="A161" s="499"/>
      <c r="B161" s="842"/>
      <c r="C161" s="850"/>
      <c r="D161" s="851"/>
      <c r="E161" s="960"/>
      <c r="F161" s="975"/>
      <c r="G161" s="975"/>
      <c r="H161" s="960"/>
      <c r="I161" s="961"/>
      <c r="J161" s="989"/>
    </row>
    <row r="162" spans="1:10" ht="14.25" x14ac:dyDescent="0.2">
      <c r="A162" s="843" t="s">
        <v>11</v>
      </c>
      <c r="B162" s="842" t="s">
        <v>1054</v>
      </c>
      <c r="C162" s="850">
        <v>16</v>
      </c>
      <c r="D162" s="20" t="s">
        <v>46</v>
      </c>
      <c r="E162" s="960">
        <v>1275.3800000000001</v>
      </c>
      <c r="F162" s="975">
        <v>8.4700000000000006</v>
      </c>
      <c r="G162" s="975">
        <v>125.96</v>
      </c>
      <c r="H162" s="960">
        <v>0</v>
      </c>
      <c r="I162" s="961">
        <f>E162+F162+G162+H162</f>
        <v>1409.81</v>
      </c>
      <c r="J162" s="962">
        <f>I162*C162</f>
        <v>22556.959999999999</v>
      </c>
    </row>
    <row r="163" spans="1:10" ht="14.25" x14ac:dyDescent="0.2">
      <c r="A163" s="499"/>
      <c r="B163" s="842"/>
      <c r="C163" s="850"/>
      <c r="D163" s="20"/>
      <c r="E163" s="960"/>
      <c r="F163" s="975"/>
      <c r="G163" s="975"/>
      <c r="H163" s="960"/>
      <c r="I163" s="961"/>
      <c r="J163" s="989"/>
    </row>
    <row r="164" spans="1:10" ht="14.25" x14ac:dyDescent="0.2">
      <c r="A164" s="843" t="str">
        <f>IF(D164&gt;0,IF(INDEX(A155:A163,MATCH(REPT("z",255),A155:A163))="H","J",IF(INDEX(A155:A163,MATCH(REPT("z",255),A155:A163))="N","P",CHAR(CODE(INDEX(A155:A163,MATCH(REPT("z",255),A155:A163)))+1))),)</f>
        <v>B</v>
      </c>
      <c r="B164" s="842" t="s">
        <v>1055</v>
      </c>
      <c r="C164" s="850">
        <v>28</v>
      </c>
      <c r="D164" s="20" t="s">
        <v>46</v>
      </c>
      <c r="E164" s="960">
        <v>1265.51</v>
      </c>
      <c r="F164" s="975">
        <v>10.83</v>
      </c>
      <c r="G164" s="975">
        <v>135.97999999999999</v>
      </c>
      <c r="H164" s="960">
        <v>0</v>
      </c>
      <c r="I164" s="961">
        <f>E164+F164+G164+H164</f>
        <v>1412.32</v>
      </c>
      <c r="J164" s="962">
        <f>I164*C164</f>
        <v>39544.959999999999</v>
      </c>
    </row>
    <row r="165" spans="1:10" ht="14.25" x14ac:dyDescent="0.2">
      <c r="A165" s="499"/>
      <c r="B165" s="852"/>
      <c r="C165" s="850"/>
      <c r="D165" s="851"/>
      <c r="E165" s="960"/>
      <c r="F165" s="975"/>
      <c r="G165" s="975"/>
      <c r="H165" s="960"/>
      <c r="I165" s="961"/>
      <c r="J165" s="989"/>
    </row>
    <row r="166" spans="1:10" ht="14.25" x14ac:dyDescent="0.2">
      <c r="A166" s="499"/>
      <c r="B166" s="839" t="s">
        <v>1056</v>
      </c>
      <c r="C166" s="10"/>
      <c r="D166" s="33"/>
      <c r="E166" s="960"/>
      <c r="F166" s="975"/>
      <c r="G166" s="975"/>
      <c r="H166" s="960"/>
      <c r="I166" s="961"/>
      <c r="J166" s="989"/>
    </row>
    <row r="167" spans="1:10" ht="14.25" x14ac:dyDescent="0.2">
      <c r="A167" s="499"/>
      <c r="B167" s="839"/>
      <c r="C167" s="10"/>
      <c r="D167" s="33"/>
      <c r="E167" s="960"/>
      <c r="F167" s="975"/>
      <c r="G167" s="975"/>
      <c r="H167" s="960"/>
      <c r="I167" s="961"/>
      <c r="J167" s="989"/>
    </row>
    <row r="168" spans="1:10" ht="14.25" x14ac:dyDescent="0.2">
      <c r="A168" s="843" t="str">
        <f>IF(D168&gt;0,IF(INDEX(A157:A167,MATCH(REPT("z",255),A157:A167))="H","J",IF(INDEX(A157:A167,MATCH(REPT("z",255),A157:A167))="N","P",CHAR(CODE(INDEX(A157:A167,MATCH(REPT("z",255),A157:A167)))+1))),)</f>
        <v>C</v>
      </c>
      <c r="B168" s="853" t="s">
        <v>1057</v>
      </c>
      <c r="C168" s="10">
        <f>+C164+C162</f>
        <v>44</v>
      </c>
      <c r="D168" s="33" t="s">
        <v>46</v>
      </c>
      <c r="E168" s="960">
        <v>259.74</v>
      </c>
      <c r="F168" s="975">
        <v>0</v>
      </c>
      <c r="G168" s="975">
        <v>0</v>
      </c>
      <c r="H168" s="960">
        <v>0</v>
      </c>
      <c r="I168" s="961">
        <f>E168+F168+G168+H168</f>
        <v>259.74</v>
      </c>
      <c r="J168" s="962">
        <f>I168*C168</f>
        <v>11428.56</v>
      </c>
    </row>
    <row r="169" spans="1:10" ht="14.25" x14ac:dyDescent="0.2">
      <c r="A169" s="499"/>
      <c r="B169" s="854"/>
      <c r="C169" s="10"/>
      <c r="D169" s="33"/>
      <c r="E169" s="960"/>
      <c r="F169" s="975"/>
      <c r="G169" s="975"/>
      <c r="H169" s="960"/>
      <c r="I169" s="961"/>
      <c r="J169" s="989"/>
    </row>
    <row r="170" spans="1:10" ht="15" x14ac:dyDescent="0.2">
      <c r="A170" s="499"/>
      <c r="B170" s="855" t="s">
        <v>1058</v>
      </c>
      <c r="C170" s="850"/>
      <c r="D170" s="851"/>
      <c r="E170" s="960"/>
      <c r="F170" s="975"/>
      <c r="G170" s="975"/>
      <c r="H170" s="960"/>
      <c r="I170" s="961"/>
      <c r="J170" s="989"/>
    </row>
    <row r="171" spans="1:10" ht="15" x14ac:dyDescent="0.2">
      <c r="A171" s="499"/>
      <c r="B171" s="855"/>
      <c r="C171" s="850"/>
      <c r="D171" s="851"/>
      <c r="E171" s="960"/>
      <c r="F171" s="975"/>
      <c r="G171" s="975"/>
      <c r="H171" s="960"/>
      <c r="I171" s="961"/>
      <c r="J171" s="989"/>
    </row>
    <row r="172" spans="1:10" ht="28.5" x14ac:dyDescent="0.2">
      <c r="A172" s="499"/>
      <c r="B172" s="839" t="s">
        <v>1491</v>
      </c>
      <c r="C172" s="850"/>
      <c r="D172" s="851"/>
      <c r="E172" s="960"/>
      <c r="F172" s="975"/>
      <c r="G172" s="975"/>
      <c r="H172" s="960"/>
      <c r="I172" s="961"/>
      <c r="J172" s="989"/>
    </row>
    <row r="173" spans="1:10" ht="14.25" x14ac:dyDescent="0.2">
      <c r="A173" s="499"/>
      <c r="B173" s="839"/>
      <c r="C173" s="850"/>
      <c r="D173" s="851"/>
      <c r="E173" s="960"/>
      <c r="F173" s="975"/>
      <c r="G173" s="975"/>
      <c r="H173" s="960"/>
      <c r="I173" s="961"/>
      <c r="J173" s="989"/>
    </row>
    <row r="174" spans="1:10" ht="14.25" x14ac:dyDescent="0.2">
      <c r="A174" s="499" t="s">
        <v>14</v>
      </c>
      <c r="B174" s="854" t="s">
        <v>1059</v>
      </c>
      <c r="C174" s="850">
        <v>1</v>
      </c>
      <c r="D174" s="851" t="s">
        <v>46</v>
      </c>
      <c r="E174" s="960">
        <v>27855.33</v>
      </c>
      <c r="F174" s="975">
        <v>59.7</v>
      </c>
      <c r="G174" s="975">
        <v>1975.39</v>
      </c>
      <c r="H174" s="960">
        <v>0</v>
      </c>
      <c r="I174" s="961">
        <f>E174+F174+G174+H174</f>
        <v>29890.42</v>
      </c>
      <c r="J174" s="962">
        <f>I174*C174</f>
        <v>29890.42</v>
      </c>
    </row>
    <row r="175" spans="1:10" ht="14.25" x14ac:dyDescent="0.2">
      <c r="A175" s="499"/>
      <c r="B175" s="842"/>
      <c r="C175" s="850"/>
      <c r="D175" s="851"/>
      <c r="E175" s="960"/>
      <c r="F175" s="975"/>
      <c r="G175" s="975"/>
      <c r="H175" s="960"/>
      <c r="I175" s="961"/>
      <c r="J175" s="989"/>
    </row>
    <row r="176" spans="1:10" ht="42.75" x14ac:dyDescent="0.2">
      <c r="A176" s="499"/>
      <c r="B176" s="275" t="s">
        <v>1492</v>
      </c>
      <c r="C176" s="850"/>
      <c r="D176" s="851"/>
      <c r="E176" s="960"/>
      <c r="F176" s="975"/>
      <c r="G176" s="975"/>
      <c r="H176" s="960"/>
      <c r="I176" s="961"/>
      <c r="J176" s="989"/>
    </row>
    <row r="177" spans="1:10" ht="14.25" x14ac:dyDescent="0.2">
      <c r="A177" s="499"/>
      <c r="B177" s="275"/>
      <c r="C177" s="850"/>
      <c r="D177" s="851"/>
      <c r="E177" s="960"/>
      <c r="F177" s="975"/>
      <c r="G177" s="975"/>
      <c r="H177" s="960"/>
      <c r="I177" s="961"/>
      <c r="J177" s="989"/>
    </row>
    <row r="178" spans="1:10" ht="14.25" x14ac:dyDescent="0.2">
      <c r="A178" s="843" t="s">
        <v>15</v>
      </c>
      <c r="B178" s="842" t="s">
        <v>1060</v>
      </c>
      <c r="C178" s="850">
        <v>117</v>
      </c>
      <c r="D178" s="20" t="s">
        <v>46</v>
      </c>
      <c r="E178" s="960">
        <v>78.03</v>
      </c>
      <c r="F178" s="975">
        <v>1.58</v>
      </c>
      <c r="G178" s="975">
        <v>42.09</v>
      </c>
      <c r="H178" s="960">
        <v>0</v>
      </c>
      <c r="I178" s="961">
        <f>E178+F178+G178+H178</f>
        <v>121.7</v>
      </c>
      <c r="J178" s="962">
        <f>I178*C178</f>
        <v>14238.9</v>
      </c>
    </row>
    <row r="179" spans="1:10" ht="14.25" x14ac:dyDescent="0.2">
      <c r="A179" s="499"/>
      <c r="B179" s="842"/>
      <c r="C179" s="850"/>
      <c r="D179" s="20"/>
      <c r="E179" s="960"/>
      <c r="F179" s="975"/>
      <c r="G179" s="975"/>
      <c r="H179" s="960"/>
      <c r="I179" s="961"/>
      <c r="J179" s="989"/>
    </row>
    <row r="180" spans="1:10" ht="14.25" x14ac:dyDescent="0.2">
      <c r="A180" s="843" t="s">
        <v>28</v>
      </c>
      <c r="B180" s="842" t="s">
        <v>1061</v>
      </c>
      <c r="C180" s="850">
        <v>143</v>
      </c>
      <c r="D180" s="20" t="s">
        <v>46</v>
      </c>
      <c r="E180" s="960">
        <v>61.92</v>
      </c>
      <c r="F180" s="975">
        <v>1.19</v>
      </c>
      <c r="G180" s="975">
        <v>37.909999999999997</v>
      </c>
      <c r="H180" s="960">
        <v>0</v>
      </c>
      <c r="I180" s="961">
        <f>E180+F180+G180+H180</f>
        <v>101.02</v>
      </c>
      <c r="J180" s="962">
        <f>I180*C180</f>
        <v>14445.86</v>
      </c>
    </row>
    <row r="181" spans="1:10" ht="14.25" x14ac:dyDescent="0.2">
      <c r="A181" s="499"/>
      <c r="B181" s="842"/>
      <c r="C181" s="850"/>
      <c r="D181" s="851"/>
      <c r="E181" s="960"/>
      <c r="F181" s="975"/>
      <c r="G181" s="975"/>
      <c r="H181" s="960"/>
      <c r="I181" s="961"/>
      <c r="J181" s="989"/>
    </row>
    <row r="182" spans="1:10" ht="14.25" x14ac:dyDescent="0.2">
      <c r="A182" s="843" t="str">
        <f>IF(D182&gt;0,IF(INDEX(A169:A181,MATCH(REPT("z",255),A169:A181))="H","J",IF(INDEX(A169:A181,MATCH(REPT("z",255),A169:A181))="N","P",CHAR(CODE(INDEX(A169:A181,MATCH(REPT("z",255),A169:A181)))+1))),)</f>
        <v>G</v>
      </c>
      <c r="B182" s="842" t="s">
        <v>1062</v>
      </c>
      <c r="C182" s="850">
        <v>10</v>
      </c>
      <c r="D182" s="20" t="s">
        <v>46</v>
      </c>
      <c r="E182" s="960">
        <v>70.069999999999993</v>
      </c>
      <c r="F182" s="975">
        <v>1.19</v>
      </c>
      <c r="G182" s="975">
        <v>37.909999999999997</v>
      </c>
      <c r="H182" s="960">
        <v>0</v>
      </c>
      <c r="I182" s="961">
        <f>E182+F182+G182+H182</f>
        <v>109.17</v>
      </c>
      <c r="J182" s="962">
        <f>I182*C182</f>
        <v>1091.7</v>
      </c>
    </row>
    <row r="183" spans="1:10" ht="14.25" x14ac:dyDescent="0.2">
      <c r="A183" s="499"/>
      <c r="B183" s="854"/>
      <c r="C183" s="10"/>
      <c r="D183" s="20"/>
      <c r="E183" s="960"/>
      <c r="F183" s="975"/>
      <c r="G183" s="975"/>
      <c r="H183" s="960"/>
      <c r="I183" s="961"/>
      <c r="J183" s="989"/>
    </row>
    <row r="184" spans="1:10" ht="14.25" x14ac:dyDescent="0.2">
      <c r="A184" s="843" t="str">
        <f>IF(D184&gt;0,IF(INDEX(A170:A183,MATCH(REPT("z",255),A170:A183))="H","J",IF(INDEX(A170:A183,MATCH(REPT("z",255),A170:A183))="N","P",CHAR(CODE(INDEX(A170:A183,MATCH(REPT("z",255),A170:A183)))+1))),)</f>
        <v>H</v>
      </c>
      <c r="B184" s="842" t="s">
        <v>1063</v>
      </c>
      <c r="C184" s="850">
        <v>27</v>
      </c>
      <c r="D184" s="20" t="s">
        <v>46</v>
      </c>
      <c r="E184" s="960">
        <v>89.64</v>
      </c>
      <c r="F184" s="975">
        <v>0</v>
      </c>
      <c r="G184" s="975">
        <v>46.23</v>
      </c>
      <c r="H184" s="960">
        <v>0</v>
      </c>
      <c r="I184" s="961">
        <f>E184+F184+G184+H184</f>
        <v>135.87</v>
      </c>
      <c r="J184" s="962">
        <f>I184*C184</f>
        <v>3668.49</v>
      </c>
    </row>
    <row r="185" spans="1:10" ht="21" customHeight="1" x14ac:dyDescent="0.2">
      <c r="A185" s="843"/>
      <c r="B185" s="842"/>
      <c r="C185" s="850"/>
      <c r="D185" s="851"/>
      <c r="E185" s="960"/>
      <c r="F185" s="975"/>
      <c r="G185" s="975"/>
      <c r="H185" s="960"/>
      <c r="I185" s="961"/>
      <c r="J185" s="989"/>
    </row>
    <row r="186" spans="1:10" ht="15.75" thickBot="1" x14ac:dyDescent="0.25">
      <c r="A186" s="845"/>
      <c r="B186" s="846" t="s">
        <v>31</v>
      </c>
      <c r="C186" s="847"/>
      <c r="D186" s="856"/>
      <c r="E186" s="966"/>
      <c r="F186" s="967"/>
      <c r="G186" s="967"/>
      <c r="H186" s="966"/>
      <c r="I186" s="991"/>
      <c r="J186" s="991">
        <f>SUM(J157:J185)</f>
        <v>136865.85</v>
      </c>
    </row>
    <row r="187" spans="1:10" ht="15" thickTop="1" x14ac:dyDescent="0.2">
      <c r="A187" s="843"/>
      <c r="B187" s="842"/>
      <c r="C187" s="850"/>
      <c r="D187" s="851"/>
      <c r="E187" s="960"/>
      <c r="F187" s="975"/>
      <c r="G187" s="975"/>
      <c r="H187" s="960"/>
      <c r="I187" s="961"/>
      <c r="J187" s="989"/>
    </row>
    <row r="188" spans="1:10" ht="15" x14ac:dyDescent="0.2">
      <c r="A188" s="499"/>
      <c r="B188" s="872" t="s">
        <v>1064</v>
      </c>
      <c r="C188" s="850"/>
      <c r="D188" s="851"/>
      <c r="E188" s="960"/>
      <c r="F188" s="975"/>
      <c r="G188" s="975"/>
      <c r="H188" s="960"/>
      <c r="I188" s="961"/>
      <c r="J188" s="989"/>
    </row>
    <row r="189" spans="1:10" ht="14.25" x14ac:dyDescent="0.2">
      <c r="A189" s="499"/>
      <c r="B189" s="842"/>
      <c r="C189" s="850"/>
      <c r="D189" s="851"/>
      <c r="E189" s="960"/>
      <c r="F189" s="975"/>
      <c r="G189" s="975"/>
      <c r="H189" s="960"/>
      <c r="I189" s="961"/>
      <c r="J189" s="989"/>
    </row>
    <row r="190" spans="1:10" ht="14.25" x14ac:dyDescent="0.2">
      <c r="A190" s="499"/>
      <c r="B190" s="275" t="s">
        <v>1065</v>
      </c>
      <c r="C190" s="850"/>
      <c r="D190" s="851"/>
      <c r="E190" s="960"/>
      <c r="F190" s="975"/>
      <c r="G190" s="975"/>
      <c r="H190" s="960"/>
      <c r="I190" s="961"/>
      <c r="J190" s="989"/>
    </row>
    <row r="191" spans="1:10" ht="14.25" x14ac:dyDescent="0.2">
      <c r="A191" s="499"/>
      <c r="B191" s="842"/>
      <c r="C191" s="850"/>
      <c r="D191" s="851"/>
      <c r="E191" s="960"/>
      <c r="F191" s="975"/>
      <c r="G191" s="975"/>
      <c r="H191" s="960"/>
      <c r="I191" s="961"/>
      <c r="J191" s="989"/>
    </row>
    <row r="192" spans="1:10" ht="14.25" x14ac:dyDescent="0.2">
      <c r="A192" s="843" t="s">
        <v>11</v>
      </c>
      <c r="B192" s="842" t="s">
        <v>1066</v>
      </c>
      <c r="C192" s="850">
        <v>19</v>
      </c>
      <c r="D192" s="20" t="s">
        <v>46</v>
      </c>
      <c r="E192" s="960">
        <v>89.64</v>
      </c>
      <c r="F192" s="975">
        <v>0</v>
      </c>
      <c r="G192" s="975">
        <v>46.23</v>
      </c>
      <c r="H192" s="960">
        <v>0</v>
      </c>
      <c r="I192" s="961">
        <f>E192+F192+G192+H192</f>
        <v>135.87</v>
      </c>
      <c r="J192" s="962">
        <f>I192*C192</f>
        <v>2581.5300000000002</v>
      </c>
    </row>
    <row r="193" spans="1:10" ht="14.25" x14ac:dyDescent="0.2">
      <c r="A193" s="499"/>
      <c r="B193" s="842"/>
      <c r="C193" s="850"/>
      <c r="D193" s="20"/>
      <c r="E193" s="960"/>
      <c r="F193" s="975"/>
      <c r="G193" s="975"/>
      <c r="H193" s="960"/>
      <c r="I193" s="961"/>
      <c r="J193" s="989"/>
    </row>
    <row r="194" spans="1:10" ht="14.25" x14ac:dyDescent="0.2">
      <c r="A194" s="843" t="str">
        <f>IF(D194&gt;0,IF(INDEX(A178:A193,MATCH(REPT("z",255),A178:A193))="H","J",IF(INDEX(A178:A193,MATCH(REPT("z",255),A178:A193))="N","P",CHAR(CODE(INDEX(A178:A193,MATCH(REPT("z",255),A178:A193)))+1))),)</f>
        <v>B</v>
      </c>
      <c r="B194" s="842" t="s">
        <v>1067</v>
      </c>
      <c r="C194" s="850">
        <v>7</v>
      </c>
      <c r="D194" s="20" t="s">
        <v>46</v>
      </c>
      <c r="E194" s="960">
        <v>165.68</v>
      </c>
      <c r="F194" s="975">
        <v>0</v>
      </c>
      <c r="G194" s="975">
        <v>46.23</v>
      </c>
      <c r="H194" s="960">
        <v>0</v>
      </c>
      <c r="I194" s="961">
        <f>E194+F194+G194+H194</f>
        <v>211.91</v>
      </c>
      <c r="J194" s="962">
        <f>I194*C194</f>
        <v>1483.37</v>
      </c>
    </row>
    <row r="195" spans="1:10" ht="14.25" x14ac:dyDescent="0.2">
      <c r="A195" s="499"/>
      <c r="B195" s="842"/>
      <c r="C195" s="850"/>
      <c r="D195" s="851"/>
      <c r="E195" s="960"/>
      <c r="F195" s="975"/>
      <c r="G195" s="975"/>
      <c r="H195" s="960"/>
      <c r="I195" s="961"/>
      <c r="J195" s="989"/>
    </row>
    <row r="196" spans="1:10" ht="14.25" x14ac:dyDescent="0.2">
      <c r="A196" s="843" t="str">
        <f>IF(D196&gt;0,IF(INDEX(A180:A195,MATCH(REPT("z",255),A180:A195))="H","J",IF(INDEX(A180:A195,MATCH(REPT("z",255),A180:A195))="N","P",CHAR(CODE(INDEX(A180:A195,MATCH(REPT("z",255),A180:A195)))+1))),)</f>
        <v>C</v>
      </c>
      <c r="B196" s="842" t="s">
        <v>1068</v>
      </c>
      <c r="C196" s="850">
        <v>89</v>
      </c>
      <c r="D196" s="20" t="s">
        <v>46</v>
      </c>
      <c r="E196" s="960">
        <v>115.53</v>
      </c>
      <c r="F196" s="975">
        <v>0</v>
      </c>
      <c r="G196" s="975">
        <v>46.23</v>
      </c>
      <c r="H196" s="960">
        <v>0</v>
      </c>
      <c r="I196" s="961">
        <f>E196+F196+G196+H196</f>
        <v>161.76</v>
      </c>
      <c r="J196" s="962">
        <f>I196*C196</f>
        <v>14396.64</v>
      </c>
    </row>
    <row r="197" spans="1:10" ht="14.25" x14ac:dyDescent="0.2">
      <c r="A197" s="499"/>
      <c r="B197" s="842"/>
      <c r="C197" s="850"/>
      <c r="D197" s="20"/>
      <c r="E197" s="960"/>
      <c r="F197" s="975"/>
      <c r="G197" s="975"/>
      <c r="H197" s="960"/>
      <c r="I197" s="961"/>
      <c r="J197" s="989"/>
    </row>
    <row r="198" spans="1:10" ht="14.25" x14ac:dyDescent="0.2">
      <c r="A198" s="843" t="str">
        <f>IF(D198&gt;0,IF(INDEX(A180:A197,MATCH(REPT("z",255),A180:A197))="H","J",IF(INDEX(A180:A197,MATCH(REPT("z",255),A180:A197))="N","P",CHAR(CODE(INDEX(A180:A197,MATCH(REPT("z",255),A180:A197)))+1))),)</f>
        <v>D</v>
      </c>
      <c r="B198" s="854" t="s">
        <v>1069</v>
      </c>
      <c r="C198" s="10">
        <v>2</v>
      </c>
      <c r="D198" s="20" t="s">
        <v>46</v>
      </c>
      <c r="E198" s="960">
        <v>206.34</v>
      </c>
      <c r="F198" s="975">
        <v>0</v>
      </c>
      <c r="G198" s="975">
        <v>46.23</v>
      </c>
      <c r="H198" s="960">
        <v>0</v>
      </c>
      <c r="I198" s="961">
        <f>E198+F198+G198+H198</f>
        <v>252.57</v>
      </c>
      <c r="J198" s="962">
        <f>I198*C198</f>
        <v>505.14</v>
      </c>
    </row>
    <row r="199" spans="1:10" ht="14.25" x14ac:dyDescent="0.2">
      <c r="A199" s="499"/>
      <c r="B199" s="854"/>
      <c r="C199" s="10"/>
      <c r="D199" s="33"/>
      <c r="E199" s="960"/>
      <c r="F199" s="975"/>
      <c r="G199" s="975"/>
      <c r="H199" s="960"/>
      <c r="I199" s="961"/>
      <c r="J199" s="989"/>
    </row>
    <row r="200" spans="1:10" ht="14.25" x14ac:dyDescent="0.2">
      <c r="A200" s="843" t="str">
        <f>IF(D200&gt;0,IF(INDEX(A182:A199,MATCH(REPT("z",255),A182:A199))="H","J",IF(INDEX(A182:A199,MATCH(REPT("z",255),A182:A199))="N","P",CHAR(CODE(INDEX(A182:A199,MATCH(REPT("z",255),A182:A199)))+1))),)</f>
        <v>E</v>
      </c>
      <c r="B200" s="842" t="s">
        <v>1070</v>
      </c>
      <c r="C200" s="850">
        <v>31</v>
      </c>
      <c r="D200" s="20" t="s">
        <v>46</v>
      </c>
      <c r="E200" s="960">
        <v>61.3</v>
      </c>
      <c r="F200" s="975">
        <v>0</v>
      </c>
      <c r="G200" s="975">
        <v>17.010000000000002</v>
      </c>
      <c r="H200" s="960">
        <v>0</v>
      </c>
      <c r="I200" s="961">
        <f>E200+F200+G200+H200</f>
        <v>78.31</v>
      </c>
      <c r="J200" s="962">
        <f>I200*C200</f>
        <v>2427.61</v>
      </c>
    </row>
    <row r="201" spans="1:10" ht="14.25" x14ac:dyDescent="0.2">
      <c r="A201" s="499"/>
      <c r="B201" s="842"/>
      <c r="C201" s="850"/>
      <c r="D201" s="20"/>
      <c r="E201" s="960"/>
      <c r="F201" s="975"/>
      <c r="G201" s="975"/>
      <c r="H201" s="960"/>
      <c r="I201" s="961"/>
      <c r="J201" s="989"/>
    </row>
    <row r="202" spans="1:10" ht="14.25" x14ac:dyDescent="0.2">
      <c r="A202" s="843" t="str">
        <f>IF(D202&gt;0,IF(INDEX(A184:A201,MATCH(REPT("z",255),A184:A201))="H","J",IF(INDEX(A184:A201,MATCH(REPT("z",255),A184:A201))="N","P",CHAR(CODE(INDEX(A184:A201,MATCH(REPT("z",255),A184:A201)))+1))),)</f>
        <v>F</v>
      </c>
      <c r="B202" s="842" t="s">
        <v>1071</v>
      </c>
      <c r="C202" s="850">
        <v>9</v>
      </c>
      <c r="D202" s="20" t="s">
        <v>46</v>
      </c>
      <c r="E202" s="960">
        <v>279.24</v>
      </c>
      <c r="F202" s="975">
        <v>2.36</v>
      </c>
      <c r="G202" s="975">
        <v>37.86</v>
      </c>
      <c r="H202" s="960">
        <v>0</v>
      </c>
      <c r="I202" s="961">
        <f>E202+F202+G202+H202</f>
        <v>319.45999999999998</v>
      </c>
      <c r="J202" s="962">
        <f>I202*C202</f>
        <v>2875.14</v>
      </c>
    </row>
    <row r="203" spans="1:10" ht="14.25" x14ac:dyDescent="0.2">
      <c r="A203" s="499"/>
      <c r="B203" s="842"/>
      <c r="C203" s="850"/>
      <c r="D203" s="851"/>
      <c r="E203" s="960"/>
      <c r="F203" s="975"/>
      <c r="G203" s="975"/>
      <c r="H203" s="960"/>
      <c r="I203" s="961"/>
      <c r="J203" s="989"/>
    </row>
    <row r="204" spans="1:10" ht="14.25" x14ac:dyDescent="0.2">
      <c r="A204" s="843" t="str">
        <f>IF(D204&gt;0,IF(INDEX(A192:A203,MATCH(REPT("z",255),A192:A203))="H","J",IF(INDEX(A192:A203,MATCH(REPT("z",255),A192:A203))="N","P",CHAR(CODE(INDEX(A192:A203,MATCH(REPT("z",255),A192:A203)))+1))),)</f>
        <v>G</v>
      </c>
      <c r="B204" s="842" t="s">
        <v>1072</v>
      </c>
      <c r="C204" s="850">
        <v>1</v>
      </c>
      <c r="D204" s="20" t="s">
        <v>46</v>
      </c>
      <c r="E204" s="960">
        <v>279.24</v>
      </c>
      <c r="F204" s="975">
        <v>2.36</v>
      </c>
      <c r="G204" s="975">
        <v>37.86</v>
      </c>
      <c r="H204" s="960">
        <v>0</v>
      </c>
      <c r="I204" s="961">
        <f>E204+F204+G204+H204</f>
        <v>319.45999999999998</v>
      </c>
      <c r="J204" s="962">
        <f>I204*C204</f>
        <v>319.45999999999998</v>
      </c>
    </row>
    <row r="205" spans="1:10" ht="14.25" x14ac:dyDescent="0.2">
      <c r="A205" s="499"/>
      <c r="B205" s="842"/>
      <c r="C205" s="850"/>
      <c r="D205" s="20"/>
      <c r="E205" s="960"/>
      <c r="F205" s="975"/>
      <c r="G205" s="975"/>
      <c r="H205" s="960"/>
      <c r="I205" s="961"/>
      <c r="J205" s="989"/>
    </row>
    <row r="206" spans="1:10" ht="14.25" x14ac:dyDescent="0.2">
      <c r="A206" s="843" t="str">
        <f>IF(D206&gt;0,IF(INDEX(A194:A205,MATCH(REPT("z",255),A194:A205))="H","J",IF(INDEX(A194:A205,MATCH(REPT("z",255),A194:A205))="N","P",CHAR(CODE(INDEX(A194:A205,MATCH(REPT("z",255),A194:A205)))+1))),)</f>
        <v>H</v>
      </c>
      <c r="B206" s="842" t="s">
        <v>1073</v>
      </c>
      <c r="C206" s="850">
        <v>32</v>
      </c>
      <c r="D206" s="20" t="s">
        <v>46</v>
      </c>
      <c r="E206" s="960">
        <v>279.24</v>
      </c>
      <c r="F206" s="975">
        <v>2.36</v>
      </c>
      <c r="G206" s="975">
        <v>37.86</v>
      </c>
      <c r="H206" s="960">
        <v>0</v>
      </c>
      <c r="I206" s="961">
        <f>E206+F206+G206+H206</f>
        <v>319.45999999999998</v>
      </c>
      <c r="J206" s="962">
        <f>I206*C206</f>
        <v>10222.719999999999</v>
      </c>
    </row>
    <row r="207" spans="1:10" ht="14.25" x14ac:dyDescent="0.2">
      <c r="A207" s="499"/>
      <c r="B207" s="854"/>
      <c r="C207" s="10"/>
      <c r="D207" s="857"/>
      <c r="E207" s="975"/>
      <c r="F207" s="975"/>
      <c r="G207" s="975"/>
      <c r="H207" s="960"/>
      <c r="I207" s="961"/>
      <c r="J207" s="989"/>
    </row>
    <row r="208" spans="1:10" ht="28.5" x14ac:dyDescent="0.2">
      <c r="A208" s="499"/>
      <c r="B208" s="858" t="s">
        <v>728</v>
      </c>
      <c r="C208" s="10"/>
      <c r="D208" s="857"/>
      <c r="E208" s="975"/>
      <c r="F208" s="975"/>
      <c r="G208" s="975"/>
      <c r="H208" s="960"/>
      <c r="I208" s="961"/>
      <c r="J208" s="989"/>
    </row>
    <row r="209" spans="1:10" ht="14.25" x14ac:dyDescent="0.2">
      <c r="A209" s="499"/>
      <c r="B209" s="854"/>
      <c r="C209" s="10"/>
      <c r="D209" s="857"/>
      <c r="E209" s="975"/>
      <c r="F209" s="975"/>
      <c r="G209" s="975"/>
      <c r="H209" s="960"/>
      <c r="I209" s="961"/>
      <c r="J209" s="989"/>
    </row>
    <row r="210" spans="1:10" ht="14.25" x14ac:dyDescent="0.2">
      <c r="A210" s="843" t="str">
        <f>IF(D210&gt;0,IF(INDEX(A199:A209,MATCH(REPT("z",255),A199:A209))="H","J",IF(INDEX(A199:A209,MATCH(REPT("z",255),A199:A209))="N","P",CHAR(CODE(INDEX(A199:A209,MATCH(REPT("z",255),A199:A209)))+1))),)</f>
        <v>J</v>
      </c>
      <c r="B210" s="842" t="s">
        <v>1074</v>
      </c>
      <c r="C210" s="850">
        <f>C178</f>
        <v>117</v>
      </c>
      <c r="D210" s="20" t="s">
        <v>46</v>
      </c>
      <c r="E210" s="960">
        <v>134.41999999999999</v>
      </c>
      <c r="F210" s="975">
        <v>2.76</v>
      </c>
      <c r="G210" s="975">
        <v>50.14</v>
      </c>
      <c r="H210" s="960">
        <v>0</v>
      </c>
      <c r="I210" s="961">
        <f>E210+F210+G210+H210</f>
        <v>187.32</v>
      </c>
      <c r="J210" s="962">
        <f>I210*C210</f>
        <v>21916.44</v>
      </c>
    </row>
    <row r="211" spans="1:10" ht="14.25" x14ac:dyDescent="0.2">
      <c r="A211" s="499"/>
      <c r="B211" s="842"/>
      <c r="C211" s="850"/>
      <c r="D211" s="20"/>
      <c r="E211" s="960"/>
      <c r="F211" s="975"/>
      <c r="G211" s="975"/>
      <c r="H211" s="960"/>
      <c r="I211" s="961"/>
      <c r="J211" s="989"/>
    </row>
    <row r="212" spans="1:10" ht="14.25" x14ac:dyDescent="0.2">
      <c r="A212" s="843" t="str">
        <f>IF(D212&gt;0,IF(INDEX(A208:A211,MATCH(REPT("z",255),A208:A211))="H","J",IF(INDEX(A208:A211,MATCH(REPT("z",255),A208:A211))="N","P",CHAR(CODE(INDEX(A208:A211,MATCH(REPT("z",255),A208:A211)))+1))),)</f>
        <v>K</v>
      </c>
      <c r="B212" s="842" t="s">
        <v>1075</v>
      </c>
      <c r="C212" s="850">
        <f>C180</f>
        <v>143</v>
      </c>
      <c r="D212" s="20" t="s">
        <v>46</v>
      </c>
      <c r="E212" s="960">
        <v>134.41999999999999</v>
      </c>
      <c r="F212" s="975">
        <v>2.76</v>
      </c>
      <c r="G212" s="975">
        <v>50.14</v>
      </c>
      <c r="H212" s="960">
        <v>0</v>
      </c>
      <c r="I212" s="961">
        <f>E212+F212+G212+H212</f>
        <v>187.32</v>
      </c>
      <c r="J212" s="962">
        <f>I212*C212</f>
        <v>26786.76</v>
      </c>
    </row>
    <row r="213" spans="1:10" ht="14.25" x14ac:dyDescent="0.2">
      <c r="A213" s="499"/>
      <c r="B213" s="842"/>
      <c r="C213" s="850"/>
      <c r="D213" s="851"/>
      <c r="E213" s="960"/>
      <c r="F213" s="975"/>
      <c r="G213" s="975"/>
      <c r="H213" s="960"/>
      <c r="I213" s="961"/>
      <c r="J213" s="989"/>
    </row>
    <row r="214" spans="1:10" ht="14.25" x14ac:dyDescent="0.2">
      <c r="A214" s="843" t="str">
        <f>IF(D214&gt;0,IF(INDEX(A208:A213,MATCH(REPT("z",255),A208:A213))="H","J",IF(INDEX(A208:A213,MATCH(REPT("z",255),A208:A213))="N","P",CHAR(CODE(INDEX(A208:A213,MATCH(REPT("z",255),A208:A213)))+1))),)</f>
        <v>L</v>
      </c>
      <c r="B214" s="842" t="s">
        <v>1076</v>
      </c>
      <c r="C214" s="850">
        <f>C182</f>
        <v>10</v>
      </c>
      <c r="D214" s="20" t="s">
        <v>46</v>
      </c>
      <c r="E214" s="960">
        <v>134.41999999999999</v>
      </c>
      <c r="F214" s="975">
        <v>2.76</v>
      </c>
      <c r="G214" s="975">
        <v>50.14</v>
      </c>
      <c r="H214" s="960">
        <v>0</v>
      </c>
      <c r="I214" s="961">
        <f>E214+F214+G214+H214</f>
        <v>187.32</v>
      </c>
      <c r="J214" s="962">
        <f>I214*C214</f>
        <v>1873.2</v>
      </c>
    </row>
    <row r="215" spans="1:10" ht="14.25" x14ac:dyDescent="0.2">
      <c r="A215" s="499"/>
      <c r="B215" s="854"/>
      <c r="C215" s="10"/>
      <c r="D215" s="20"/>
      <c r="E215" s="960"/>
      <c r="F215" s="975"/>
      <c r="G215" s="975"/>
      <c r="H215" s="960"/>
      <c r="I215" s="961"/>
      <c r="J215" s="989"/>
    </row>
    <row r="216" spans="1:10" ht="14.25" x14ac:dyDescent="0.2">
      <c r="A216" s="843" t="str">
        <f>IF(D216&gt;0,IF(INDEX(A208:A215,MATCH(REPT("z",255),A208:A215))="H","J",IF(INDEX(A208:A215,MATCH(REPT("z",255),A208:A215))="N","P",CHAR(CODE(INDEX(A208:A215,MATCH(REPT("z",255),A208:A215)))+1))),)</f>
        <v>M</v>
      </c>
      <c r="B216" s="842" t="s">
        <v>1077</v>
      </c>
      <c r="C216" s="850">
        <f>C184</f>
        <v>27</v>
      </c>
      <c r="D216" s="20" t="s">
        <v>46</v>
      </c>
      <c r="E216" s="960">
        <v>182.31</v>
      </c>
      <c r="F216" s="975">
        <v>4.13</v>
      </c>
      <c r="G216" s="975">
        <v>75.209999999999994</v>
      </c>
      <c r="H216" s="960">
        <v>0</v>
      </c>
      <c r="I216" s="961">
        <f>E216+F216+G216+H216</f>
        <v>261.64999999999998</v>
      </c>
      <c r="J216" s="962">
        <f>I216*C216</f>
        <v>7064.55</v>
      </c>
    </row>
    <row r="217" spans="1:10" ht="14.25" x14ac:dyDescent="0.2">
      <c r="A217" s="499"/>
      <c r="B217" s="842"/>
      <c r="C217" s="850"/>
      <c r="D217" s="851"/>
      <c r="E217" s="960"/>
      <c r="F217" s="975"/>
      <c r="G217" s="975"/>
      <c r="H217" s="960"/>
      <c r="I217" s="961"/>
      <c r="J217" s="989"/>
    </row>
    <row r="218" spans="1:10" ht="14.25" x14ac:dyDescent="0.2">
      <c r="A218" s="873" t="str">
        <f>IF(D218&gt;0,IF(INDEX(A208:A217,MATCH(REPT("z",255),A208:A217))="H","J",IF(INDEX(A208:A217,MATCH(REPT("z",255),A208:A217))="N","P",CHAR(CODE(INDEX(A208:A217,MATCH(REPT("z",255),A208:A217)))+1))),)</f>
        <v>N</v>
      </c>
      <c r="B218" s="874" t="s">
        <v>1078</v>
      </c>
      <c r="C218" s="850">
        <f>C192</f>
        <v>19</v>
      </c>
      <c r="D218" s="20" t="s">
        <v>46</v>
      </c>
      <c r="E218" s="960">
        <v>182.31</v>
      </c>
      <c r="F218" s="975">
        <v>4.13</v>
      </c>
      <c r="G218" s="975">
        <v>75.209999999999994</v>
      </c>
      <c r="H218" s="960">
        <v>0</v>
      </c>
      <c r="I218" s="961">
        <f>E218+F218+G218+H218</f>
        <v>261.64999999999998</v>
      </c>
      <c r="J218" s="962">
        <f>I218*C218</f>
        <v>4971.3500000000004</v>
      </c>
    </row>
    <row r="219" spans="1:10" ht="14.25" x14ac:dyDescent="0.2">
      <c r="A219" s="873"/>
      <c r="B219" s="874"/>
      <c r="C219" s="850"/>
      <c r="D219" s="33"/>
      <c r="E219" s="960"/>
      <c r="F219" s="975"/>
      <c r="G219" s="975"/>
      <c r="H219" s="960"/>
      <c r="I219" s="961"/>
      <c r="J219" s="989"/>
    </row>
    <row r="220" spans="1:10" ht="14.25" x14ac:dyDescent="0.2">
      <c r="A220" s="873"/>
      <c r="B220" s="874"/>
      <c r="C220" s="850"/>
      <c r="D220" s="33"/>
      <c r="E220" s="960"/>
      <c r="F220" s="975"/>
      <c r="G220" s="975"/>
      <c r="H220" s="960"/>
      <c r="I220" s="961"/>
      <c r="J220" s="989"/>
    </row>
    <row r="221" spans="1:10" ht="14.25" x14ac:dyDescent="0.2">
      <c r="A221" s="873"/>
      <c r="B221" s="874"/>
      <c r="C221" s="850"/>
      <c r="D221" s="33"/>
      <c r="E221" s="960"/>
      <c r="F221" s="975"/>
      <c r="G221" s="975"/>
      <c r="H221" s="960"/>
      <c r="I221" s="961"/>
      <c r="J221" s="989"/>
    </row>
    <row r="222" spans="1:10" ht="14.25" x14ac:dyDescent="0.2">
      <c r="A222" s="873"/>
      <c r="B222" s="874"/>
      <c r="C222" s="850"/>
      <c r="D222" s="33"/>
      <c r="E222" s="960"/>
      <c r="F222" s="975"/>
      <c r="G222" s="975"/>
      <c r="H222" s="960"/>
      <c r="I222" s="961"/>
      <c r="J222" s="989"/>
    </row>
    <row r="223" spans="1:10" ht="21.75" customHeight="1" x14ac:dyDescent="0.2">
      <c r="A223" s="499"/>
      <c r="B223" s="842"/>
      <c r="C223" s="850"/>
      <c r="D223" s="851"/>
      <c r="E223" s="960"/>
      <c r="F223" s="975"/>
      <c r="G223" s="975"/>
      <c r="H223" s="960"/>
      <c r="I223" s="961"/>
      <c r="J223" s="989"/>
    </row>
    <row r="224" spans="1:10" ht="15.75" thickBot="1" x14ac:dyDescent="0.25">
      <c r="A224" s="845"/>
      <c r="B224" s="846" t="s">
        <v>31</v>
      </c>
      <c r="C224" s="847"/>
      <c r="D224" s="856"/>
      <c r="E224" s="966"/>
      <c r="F224" s="967"/>
      <c r="G224" s="967"/>
      <c r="H224" s="966"/>
      <c r="I224" s="991"/>
      <c r="J224" s="991">
        <f>SUM(J190:J219)</f>
        <v>97423.91</v>
      </c>
    </row>
    <row r="225" spans="1:10" ht="15" thickTop="1" x14ac:dyDescent="0.2">
      <c r="A225" s="843"/>
      <c r="B225" s="842"/>
      <c r="C225" s="850"/>
      <c r="D225" s="851"/>
      <c r="E225" s="960"/>
      <c r="F225" s="975"/>
      <c r="G225" s="975"/>
      <c r="H225" s="960"/>
      <c r="I225" s="961"/>
      <c r="J225" s="989"/>
    </row>
    <row r="226" spans="1:10" ht="15" x14ac:dyDescent="0.2">
      <c r="A226" s="499"/>
      <c r="B226" s="872" t="s">
        <v>1064</v>
      </c>
      <c r="C226" s="850"/>
      <c r="D226" s="851"/>
      <c r="E226" s="960"/>
      <c r="F226" s="975"/>
      <c r="G226" s="975"/>
      <c r="H226" s="960"/>
      <c r="I226" s="961"/>
      <c r="J226" s="989"/>
    </row>
    <row r="227" spans="1:10" ht="14.25" x14ac:dyDescent="0.2">
      <c r="A227" s="499"/>
      <c r="B227" s="842"/>
      <c r="C227" s="850"/>
      <c r="D227" s="851"/>
      <c r="E227" s="960"/>
      <c r="F227" s="975"/>
      <c r="G227" s="975"/>
      <c r="H227" s="960"/>
      <c r="I227" s="961"/>
      <c r="J227" s="989"/>
    </row>
    <row r="228" spans="1:10" ht="14.25" x14ac:dyDescent="0.2">
      <c r="A228" s="499"/>
      <c r="B228" s="859" t="s">
        <v>1079</v>
      </c>
      <c r="C228" s="10"/>
      <c r="D228" s="857"/>
      <c r="E228" s="975"/>
      <c r="F228" s="975"/>
      <c r="G228" s="975"/>
      <c r="H228" s="960"/>
      <c r="I228" s="961"/>
      <c r="J228" s="989"/>
    </row>
    <row r="229" spans="1:10" ht="14.25" x14ac:dyDescent="0.2">
      <c r="A229" s="499"/>
      <c r="B229" s="842"/>
      <c r="C229" s="850"/>
      <c r="D229" s="851"/>
      <c r="E229" s="960"/>
      <c r="F229" s="975"/>
      <c r="G229" s="975"/>
      <c r="H229" s="960"/>
      <c r="I229" s="961"/>
      <c r="J229" s="989"/>
    </row>
    <row r="230" spans="1:10" ht="14.25" x14ac:dyDescent="0.2">
      <c r="A230" s="843" t="s">
        <v>11</v>
      </c>
      <c r="B230" s="874" t="s">
        <v>1080</v>
      </c>
      <c r="C230" s="850">
        <f>C194</f>
        <v>7</v>
      </c>
      <c r="D230" s="20" t="s">
        <v>46</v>
      </c>
      <c r="E230" s="960">
        <v>182.31</v>
      </c>
      <c r="F230" s="975">
        <v>4.13</v>
      </c>
      <c r="G230" s="975">
        <v>75.209999999999994</v>
      </c>
      <c r="H230" s="960">
        <v>0</v>
      </c>
      <c r="I230" s="961">
        <f>E230+F230+G230+H230</f>
        <v>261.64999999999998</v>
      </c>
      <c r="J230" s="962">
        <f>I230*C230</f>
        <v>1831.55</v>
      </c>
    </row>
    <row r="231" spans="1:10" ht="14.25" x14ac:dyDescent="0.2">
      <c r="A231" s="843"/>
      <c r="B231" s="842"/>
      <c r="C231" s="850"/>
      <c r="D231" s="20"/>
      <c r="E231" s="960"/>
      <c r="F231" s="975"/>
      <c r="G231" s="975"/>
      <c r="H231" s="960"/>
      <c r="I231" s="961"/>
      <c r="J231" s="989"/>
    </row>
    <row r="232" spans="1:10" ht="14.25" x14ac:dyDescent="0.2">
      <c r="A232" s="843" t="str">
        <f>IF(D232&gt;0,IF(INDEX(A210:A230,MATCH(REPT("z",255),A210:A230))="H","J",IF(INDEX(A210:A230,MATCH(REPT("z",255),A210:A230))="N","P",CHAR(CODE(INDEX(A210:A230,MATCH(REPT("z",255),A210:A230)))+1))),)</f>
        <v>B</v>
      </c>
      <c r="B232" s="842" t="s">
        <v>1081</v>
      </c>
      <c r="C232" s="850">
        <f>C196</f>
        <v>89</v>
      </c>
      <c r="D232" s="20" t="s">
        <v>46</v>
      </c>
      <c r="E232" s="960">
        <v>182.31</v>
      </c>
      <c r="F232" s="975">
        <v>4.13</v>
      </c>
      <c r="G232" s="975">
        <v>75.209999999999994</v>
      </c>
      <c r="H232" s="960">
        <v>0</v>
      </c>
      <c r="I232" s="961">
        <f>E232+F232+G232+H232</f>
        <v>261.64999999999998</v>
      </c>
      <c r="J232" s="962">
        <f>I232*C232</f>
        <v>23286.85</v>
      </c>
    </row>
    <row r="233" spans="1:10" ht="14.25" x14ac:dyDescent="0.2">
      <c r="A233" s="499"/>
      <c r="B233" s="842"/>
      <c r="C233" s="850"/>
      <c r="D233" s="851"/>
      <c r="E233" s="960"/>
      <c r="F233" s="975"/>
      <c r="G233" s="975"/>
      <c r="H233" s="960"/>
      <c r="I233" s="961"/>
      <c r="J233" s="989"/>
    </row>
    <row r="234" spans="1:10" ht="14.25" x14ac:dyDescent="0.2">
      <c r="A234" s="843" t="str">
        <f>IF(D234&gt;0,IF(INDEX(A212:A233,MATCH(REPT("z",255),A212:A233))="H","J",IF(INDEX(A212:A233,MATCH(REPT("z",255),A212:A233))="N","P",CHAR(CODE(INDEX(A212:A233,MATCH(REPT("z",255),A212:A233)))+1))),)</f>
        <v>C</v>
      </c>
      <c r="B234" s="854" t="s">
        <v>1082</v>
      </c>
      <c r="C234" s="10">
        <f>C198</f>
        <v>2</v>
      </c>
      <c r="D234" s="20" t="s">
        <v>46</v>
      </c>
      <c r="E234" s="960">
        <v>182.31</v>
      </c>
      <c r="F234" s="975">
        <v>4.13</v>
      </c>
      <c r="G234" s="975">
        <v>75.209999999999994</v>
      </c>
      <c r="H234" s="960">
        <v>0</v>
      </c>
      <c r="I234" s="961">
        <f>E234+F234+G234+H234</f>
        <v>261.64999999999998</v>
      </c>
      <c r="J234" s="962">
        <f>I234*C234</f>
        <v>523.29999999999995</v>
      </c>
    </row>
    <row r="235" spans="1:10" ht="14.25" x14ac:dyDescent="0.2">
      <c r="A235" s="499"/>
      <c r="B235" s="854"/>
      <c r="C235" s="10"/>
      <c r="D235" s="20"/>
      <c r="E235" s="975"/>
      <c r="F235" s="975"/>
      <c r="G235" s="975"/>
      <c r="H235" s="960"/>
      <c r="I235" s="961"/>
      <c r="J235" s="989"/>
    </row>
    <row r="236" spans="1:10" ht="14.25" x14ac:dyDescent="0.2">
      <c r="A236" s="843" t="str">
        <f>IF(D236&gt;0,IF(INDEX(A214:A235,MATCH(REPT("z",255),A214:A235))="H","J",IF(INDEX(A214:A235,MATCH(REPT("z",255),A214:A235))="N","P",CHAR(CODE(INDEX(A214:A235,MATCH(REPT("z",255),A214:A235)))+1))),)</f>
        <v>D</v>
      </c>
      <c r="B236" s="842" t="s">
        <v>1083</v>
      </c>
      <c r="C236" s="850">
        <f>C200</f>
        <v>31</v>
      </c>
      <c r="D236" s="20" t="s">
        <v>46</v>
      </c>
      <c r="E236" s="960">
        <v>134.41999999999999</v>
      </c>
      <c r="F236" s="975">
        <v>3.15</v>
      </c>
      <c r="G236" s="975">
        <v>50.14</v>
      </c>
      <c r="H236" s="960">
        <v>0</v>
      </c>
      <c r="I236" s="961">
        <f>E236+F236+G236+H236</f>
        <v>187.71</v>
      </c>
      <c r="J236" s="962">
        <f>I236*C236</f>
        <v>5819.01</v>
      </c>
    </row>
    <row r="237" spans="1:10" ht="14.25" x14ac:dyDescent="0.2">
      <c r="A237" s="499"/>
      <c r="B237" s="842"/>
      <c r="C237" s="850"/>
      <c r="D237" s="851"/>
      <c r="E237" s="960"/>
      <c r="F237" s="975"/>
      <c r="G237" s="975"/>
      <c r="H237" s="960"/>
      <c r="I237" s="961"/>
      <c r="J237" s="989"/>
    </row>
    <row r="238" spans="1:10" ht="14.25" x14ac:dyDescent="0.2">
      <c r="A238" s="843" t="str">
        <f>IF(D238&gt;0,IF(INDEX(A216:A237,MATCH(REPT("z",255),A216:A237))="H","J",IF(INDEX(A216:A237,MATCH(REPT("z",255),A216:A237))="N","P",CHAR(CODE(INDEX(A216:A237,MATCH(REPT("z",255),A216:A237)))+1))),)</f>
        <v>E</v>
      </c>
      <c r="B238" s="842" t="s">
        <v>1084</v>
      </c>
      <c r="C238" s="850">
        <f>C202</f>
        <v>9</v>
      </c>
      <c r="D238" s="20" t="s">
        <v>46</v>
      </c>
      <c r="E238" s="960">
        <v>112.57</v>
      </c>
      <c r="F238" s="975">
        <v>2.36</v>
      </c>
      <c r="G238" s="975">
        <v>55.15</v>
      </c>
      <c r="H238" s="960">
        <v>0</v>
      </c>
      <c r="I238" s="961">
        <f>E238+F238+G238+H238</f>
        <v>170.08</v>
      </c>
      <c r="J238" s="962">
        <f>I238*C238</f>
        <v>1530.72</v>
      </c>
    </row>
    <row r="239" spans="1:10" ht="14.25" x14ac:dyDescent="0.2">
      <c r="A239" s="499"/>
      <c r="B239" s="842"/>
      <c r="C239" s="8"/>
      <c r="D239" s="851"/>
      <c r="E239" s="960"/>
      <c r="F239" s="975"/>
      <c r="G239" s="975"/>
      <c r="H239" s="960"/>
      <c r="I239" s="961"/>
      <c r="J239" s="989"/>
    </row>
    <row r="240" spans="1:10" ht="14.25" x14ac:dyDescent="0.2">
      <c r="A240" s="843" t="str">
        <f>IF(D240&gt;0,IF(INDEX(A218:A239,MATCH(REPT("z",255),A218:A239))="H","J",IF(INDEX(A218:A239,MATCH(REPT("z",255),A218:A239))="N","P",CHAR(CODE(INDEX(A218:A239,MATCH(REPT("z",255),A218:A239)))+1))),)</f>
        <v>F</v>
      </c>
      <c r="B240" s="842" t="s">
        <v>1085</v>
      </c>
      <c r="C240" s="850">
        <f>C204</f>
        <v>1</v>
      </c>
      <c r="D240" s="20" t="s">
        <v>46</v>
      </c>
      <c r="E240" s="960">
        <v>112.57</v>
      </c>
      <c r="F240" s="975">
        <v>2.36</v>
      </c>
      <c r="G240" s="975">
        <v>55.15</v>
      </c>
      <c r="H240" s="960">
        <v>0</v>
      </c>
      <c r="I240" s="961">
        <f>E240+F240+G240+H240</f>
        <v>170.08</v>
      </c>
      <c r="J240" s="962">
        <f>I240*C240</f>
        <v>170.08</v>
      </c>
    </row>
    <row r="241" spans="1:10" ht="14.25" x14ac:dyDescent="0.2">
      <c r="A241" s="499"/>
      <c r="B241" s="842"/>
      <c r="C241" s="850"/>
      <c r="D241" s="851"/>
      <c r="E241" s="960"/>
      <c r="F241" s="975"/>
      <c r="G241" s="975"/>
      <c r="H241" s="960"/>
      <c r="I241" s="961"/>
      <c r="J241" s="989"/>
    </row>
    <row r="242" spans="1:10" ht="14.25" x14ac:dyDescent="0.2">
      <c r="A242" s="843" t="str">
        <f>IF(D242&gt;0,IF(INDEX(A230:A241,MATCH(REPT("z",255),A230:A241))="H","J",IF(INDEX(A230:A241,MATCH(REPT("z",255),A230:A241))="N","P",CHAR(CODE(INDEX(A230:A241,MATCH(REPT("z",255),A230:A241)))+1))),)</f>
        <v>G</v>
      </c>
      <c r="B242" s="842" t="s">
        <v>1086</v>
      </c>
      <c r="C242" s="850">
        <f>C206</f>
        <v>32</v>
      </c>
      <c r="D242" s="20" t="s">
        <v>46</v>
      </c>
      <c r="E242" s="960">
        <v>112.57</v>
      </c>
      <c r="F242" s="975">
        <v>2.36</v>
      </c>
      <c r="G242" s="975">
        <v>55.15</v>
      </c>
      <c r="H242" s="960">
        <v>0</v>
      </c>
      <c r="I242" s="961">
        <f>E242+F242+G242+H242</f>
        <v>170.08</v>
      </c>
      <c r="J242" s="962">
        <f>I242*C242</f>
        <v>5442.56</v>
      </c>
    </row>
    <row r="243" spans="1:10" ht="14.25" x14ac:dyDescent="0.2">
      <c r="A243" s="400"/>
      <c r="B243" s="854"/>
      <c r="C243" s="7"/>
      <c r="D243" s="20"/>
      <c r="E243" s="975"/>
      <c r="F243" s="975"/>
      <c r="G243" s="975"/>
      <c r="H243" s="960"/>
      <c r="I243" s="961"/>
      <c r="J243" s="989"/>
    </row>
    <row r="244" spans="1:10" ht="15" x14ac:dyDescent="0.2">
      <c r="A244" s="400"/>
      <c r="B244" s="860" t="s">
        <v>1087</v>
      </c>
      <c r="C244" s="7"/>
      <c r="D244" s="20"/>
      <c r="E244" s="975"/>
      <c r="F244" s="975"/>
      <c r="G244" s="975"/>
      <c r="H244" s="960"/>
      <c r="I244" s="961"/>
      <c r="J244" s="989"/>
    </row>
    <row r="245" spans="1:10" ht="14.25" x14ac:dyDescent="0.2">
      <c r="A245" s="400"/>
      <c r="B245" s="854"/>
      <c r="C245" s="7"/>
      <c r="D245" s="20"/>
      <c r="E245" s="975"/>
      <c r="F245" s="975"/>
      <c r="G245" s="975"/>
      <c r="H245" s="960"/>
      <c r="I245" s="961"/>
      <c r="J245" s="989"/>
    </row>
    <row r="246" spans="1:10" ht="42.75" x14ac:dyDescent="0.2">
      <c r="A246" s="400"/>
      <c r="B246" s="858" t="s">
        <v>1088</v>
      </c>
      <c r="C246" s="7"/>
      <c r="D246" s="20"/>
      <c r="E246" s="975"/>
      <c r="F246" s="975"/>
      <c r="G246" s="975"/>
      <c r="H246" s="960"/>
      <c r="I246" s="961"/>
      <c r="J246" s="989"/>
    </row>
    <row r="247" spans="1:10" ht="14.25" x14ac:dyDescent="0.2">
      <c r="A247" s="400"/>
      <c r="B247" s="854"/>
      <c r="C247" s="7"/>
      <c r="D247" s="20"/>
      <c r="E247" s="975"/>
      <c r="F247" s="975"/>
      <c r="G247" s="975"/>
      <c r="H247" s="960"/>
      <c r="I247" s="961"/>
      <c r="J247" s="989"/>
    </row>
    <row r="248" spans="1:10" ht="28.5" x14ac:dyDescent="0.2">
      <c r="A248" s="843" t="str">
        <f>IF(D248&gt;0,IF(INDEX(A236:A247,MATCH(REPT("z",255),A236:A247))="H","J",IF(INDEX(A236:A247,MATCH(REPT("z",255),A236:A247))="N","P",CHAR(CODE(INDEX(A236:A247,MATCH(REPT("z",255),A236:A247)))+1))),)</f>
        <v>H</v>
      </c>
      <c r="B248" s="63" t="s">
        <v>1089</v>
      </c>
      <c r="C248" s="102">
        <v>66</v>
      </c>
      <c r="D248" s="103" t="s">
        <v>46</v>
      </c>
      <c r="E248" s="960">
        <v>39.67</v>
      </c>
      <c r="F248" s="975">
        <v>0.39</v>
      </c>
      <c r="G248" s="975">
        <v>11.38</v>
      </c>
      <c r="H248" s="960">
        <v>0</v>
      </c>
      <c r="I248" s="961">
        <f>E248+F248+G248+H248</f>
        <v>51.44</v>
      </c>
      <c r="J248" s="962">
        <f>I248*C248</f>
        <v>3395.04</v>
      </c>
    </row>
    <row r="249" spans="1:10" ht="14.25" x14ac:dyDescent="0.2">
      <c r="A249" s="400"/>
      <c r="B249" s="385"/>
      <c r="C249" s="875"/>
      <c r="D249" s="103"/>
      <c r="E249" s="975"/>
      <c r="F249" s="975"/>
      <c r="G249" s="975"/>
      <c r="H249" s="960"/>
      <c r="I249" s="961"/>
      <c r="J249" s="989"/>
    </row>
    <row r="250" spans="1:10" ht="28.5" x14ac:dyDescent="0.2">
      <c r="A250" s="843" t="str">
        <f>IF(D250&gt;0,IF(INDEX(A243:A249,MATCH(REPT("z",255),A243:A249))="H","J",IF(INDEX(A243:A249,MATCH(REPT("z",255),A243:A249))="N","P",CHAR(CODE(INDEX(A243:A249,MATCH(REPT("z",255),A243:A249)))+1))),)</f>
        <v>J</v>
      </c>
      <c r="B250" s="876" t="s">
        <v>1158</v>
      </c>
      <c r="C250" s="850">
        <v>619</v>
      </c>
      <c r="D250" s="851" t="s">
        <v>25</v>
      </c>
      <c r="E250" s="960">
        <v>37</v>
      </c>
      <c r="F250" s="975">
        <v>0.31</v>
      </c>
      <c r="G250" s="975">
        <v>6.45</v>
      </c>
      <c r="H250" s="960">
        <v>0</v>
      </c>
      <c r="I250" s="961">
        <f>E250+F250+G250+H250</f>
        <v>43.76</v>
      </c>
      <c r="J250" s="962">
        <f>I250*C250</f>
        <v>27087.439999999999</v>
      </c>
    </row>
    <row r="251" spans="1:10" ht="14.25" x14ac:dyDescent="0.2">
      <c r="A251" s="843"/>
      <c r="B251" s="861"/>
      <c r="C251" s="850"/>
      <c r="D251" s="851"/>
      <c r="E251" s="960"/>
      <c r="F251" s="975"/>
      <c r="G251" s="975"/>
      <c r="H251" s="960"/>
      <c r="I251" s="961"/>
      <c r="J251" s="989"/>
    </row>
    <row r="252" spans="1:10" ht="14.25" x14ac:dyDescent="0.2">
      <c r="A252" s="843"/>
      <c r="B252" s="861"/>
      <c r="C252" s="850"/>
      <c r="D252" s="851"/>
      <c r="E252" s="960"/>
      <c r="F252" s="975"/>
      <c r="G252" s="975"/>
      <c r="H252" s="960"/>
      <c r="I252" s="961"/>
      <c r="J252" s="989"/>
    </row>
    <row r="253" spans="1:10" ht="14.25" x14ac:dyDescent="0.2">
      <c r="A253" s="843"/>
      <c r="B253" s="861"/>
      <c r="C253" s="850"/>
      <c r="D253" s="851"/>
      <c r="E253" s="960"/>
      <c r="F253" s="975"/>
      <c r="G253" s="975"/>
      <c r="H253" s="960"/>
      <c r="I253" s="961"/>
      <c r="J253" s="989"/>
    </row>
    <row r="254" spans="1:10" ht="14.25" x14ac:dyDescent="0.2">
      <c r="A254" s="843"/>
      <c r="B254" s="861"/>
      <c r="C254" s="850"/>
      <c r="D254" s="851"/>
      <c r="E254" s="960"/>
      <c r="F254" s="975"/>
      <c r="G254" s="975"/>
      <c r="H254" s="960"/>
      <c r="I254" s="961"/>
      <c r="J254" s="989"/>
    </row>
    <row r="255" spans="1:10" ht="14.25" x14ac:dyDescent="0.2">
      <c r="A255" s="843"/>
      <c r="B255" s="861"/>
      <c r="C255" s="850"/>
      <c r="D255" s="851"/>
      <c r="E255" s="960"/>
      <c r="F255" s="975"/>
      <c r="G255" s="975"/>
      <c r="H255" s="960"/>
      <c r="I255" s="961"/>
      <c r="J255" s="989"/>
    </row>
    <row r="256" spans="1:10" ht="14.25" x14ac:dyDescent="0.2">
      <c r="A256" s="843"/>
      <c r="B256" s="861"/>
      <c r="C256" s="850"/>
      <c r="D256" s="851"/>
      <c r="E256" s="960"/>
      <c r="F256" s="975"/>
      <c r="G256" s="975"/>
      <c r="H256" s="960"/>
      <c r="I256" s="961"/>
      <c r="J256" s="989"/>
    </row>
    <row r="257" spans="1:10" ht="14.25" x14ac:dyDescent="0.2">
      <c r="A257" s="843"/>
      <c r="B257" s="861"/>
      <c r="C257" s="850"/>
      <c r="D257" s="851"/>
      <c r="E257" s="960"/>
      <c r="F257" s="975"/>
      <c r="G257" s="975"/>
      <c r="H257" s="960"/>
      <c r="I257" s="961"/>
      <c r="J257" s="989"/>
    </row>
    <row r="258" spans="1:10" ht="23.25" customHeight="1" x14ac:dyDescent="0.2">
      <c r="A258" s="843"/>
      <c r="B258" s="861"/>
      <c r="C258" s="850"/>
      <c r="D258" s="851"/>
      <c r="E258" s="960"/>
      <c r="F258" s="975"/>
      <c r="G258" s="975"/>
      <c r="H258" s="960"/>
      <c r="I258" s="961"/>
      <c r="J258" s="989"/>
    </row>
    <row r="259" spans="1:10" ht="15.75" thickBot="1" x14ac:dyDescent="0.25">
      <c r="A259" s="845"/>
      <c r="B259" s="846" t="s">
        <v>31</v>
      </c>
      <c r="C259" s="847"/>
      <c r="D259" s="856"/>
      <c r="E259" s="966"/>
      <c r="F259" s="967"/>
      <c r="G259" s="967"/>
      <c r="H259" s="966"/>
      <c r="I259" s="991"/>
      <c r="J259" s="991">
        <f>SUM(J227:J255)</f>
        <v>69086.55</v>
      </c>
    </row>
    <row r="260" spans="1:10" ht="15" thickTop="1" x14ac:dyDescent="0.2">
      <c r="A260" s="98"/>
      <c r="B260" s="862"/>
      <c r="C260" s="10"/>
      <c r="D260" s="20"/>
      <c r="E260" s="975"/>
      <c r="F260" s="975"/>
      <c r="G260" s="975"/>
      <c r="H260" s="960"/>
      <c r="I260" s="961"/>
      <c r="J260" s="989"/>
    </row>
    <row r="261" spans="1:10" ht="15" x14ac:dyDescent="0.2">
      <c r="A261" s="99"/>
      <c r="B261" s="863" t="s">
        <v>48</v>
      </c>
      <c r="C261" s="10"/>
      <c r="D261" s="20"/>
      <c r="E261" s="975"/>
      <c r="F261" s="975"/>
      <c r="G261" s="975"/>
      <c r="H261" s="960"/>
      <c r="I261" s="961"/>
      <c r="J261" s="989"/>
    </row>
    <row r="262" spans="1:10" ht="14.25" x14ac:dyDescent="0.2">
      <c r="A262" s="99"/>
      <c r="B262" s="546"/>
      <c r="C262" s="10"/>
      <c r="D262" s="20"/>
      <c r="E262" s="975"/>
      <c r="F262" s="975"/>
      <c r="G262" s="975"/>
      <c r="H262" s="960"/>
      <c r="I262" s="961"/>
      <c r="J262" s="989"/>
    </row>
    <row r="263" spans="1:10" ht="99.75" x14ac:dyDescent="0.2">
      <c r="A263" s="99"/>
      <c r="B263" s="547" t="s">
        <v>49</v>
      </c>
      <c r="C263" s="10"/>
      <c r="D263" s="20"/>
      <c r="E263" s="975"/>
      <c r="F263" s="975"/>
      <c r="G263" s="975"/>
      <c r="H263" s="960"/>
      <c r="I263" s="961"/>
      <c r="J263" s="989"/>
    </row>
    <row r="264" spans="1:10" ht="14.25" x14ac:dyDescent="0.2">
      <c r="A264" s="100"/>
      <c r="B264" s="180"/>
      <c r="C264" s="9"/>
      <c r="D264" s="20"/>
      <c r="E264" s="975"/>
      <c r="F264" s="975"/>
      <c r="G264" s="975"/>
      <c r="H264" s="960"/>
      <c r="I264" s="961"/>
      <c r="J264" s="989"/>
    </row>
    <row r="265" spans="1:10" ht="14.25" x14ac:dyDescent="0.2">
      <c r="A265" s="100" t="s">
        <v>11</v>
      </c>
      <c r="B265" s="385" t="s">
        <v>50</v>
      </c>
      <c r="C265" s="9"/>
      <c r="D265" s="20" t="s">
        <v>2</v>
      </c>
      <c r="E265" s="975"/>
      <c r="F265" s="975"/>
      <c r="G265" s="975"/>
      <c r="H265" s="960"/>
      <c r="I265" s="961"/>
      <c r="J265" s="989"/>
    </row>
    <row r="266" spans="1:10" ht="14.25" x14ac:dyDescent="0.2">
      <c r="A266" s="100"/>
      <c r="B266" s="549"/>
      <c r="C266" s="9"/>
      <c r="D266" s="20"/>
      <c r="E266" s="975"/>
      <c r="F266" s="975"/>
      <c r="G266" s="975"/>
      <c r="H266" s="960"/>
      <c r="I266" s="961"/>
      <c r="J266" s="989"/>
    </row>
    <row r="267" spans="1:10" ht="14.25" x14ac:dyDescent="0.2">
      <c r="A267" s="843" t="str">
        <f>IF(D267&gt;0,IF(INDEX(A260:A266,MATCH(REPT("z",255),A260:A266))="H","J",IF(INDEX(A260:A266,MATCH(REPT("z",255),A260:A266))="N","P",CHAR(CODE(INDEX(A260:A266,MATCH(REPT("z",255),A260:A266)))+1))),)</f>
        <v>B</v>
      </c>
      <c r="B267" s="385" t="s">
        <v>50</v>
      </c>
      <c r="C267" s="9"/>
      <c r="D267" s="20" t="s">
        <v>2</v>
      </c>
      <c r="E267" s="975"/>
      <c r="F267" s="975"/>
      <c r="G267" s="975"/>
      <c r="H267" s="960"/>
      <c r="I267" s="961"/>
      <c r="J267" s="989"/>
    </row>
    <row r="268" spans="1:10" ht="14.25" x14ac:dyDescent="0.2">
      <c r="A268" s="100"/>
      <c r="B268" s="549"/>
      <c r="C268" s="9"/>
      <c r="D268" s="20"/>
      <c r="E268" s="975"/>
      <c r="F268" s="975"/>
      <c r="G268" s="975"/>
      <c r="H268" s="960"/>
      <c r="I268" s="961"/>
      <c r="J268" s="989"/>
    </row>
    <row r="269" spans="1:10" ht="14.25" x14ac:dyDescent="0.2">
      <c r="A269" s="843" t="str">
        <f>IF(D269&gt;0,IF(INDEX(A260:A268,MATCH(REPT("z",255),A260:A268))="H","J",IF(INDEX(A260:A268,MATCH(REPT("z",255),A260:A268))="N","P",CHAR(CODE(INDEX(A260:A268,MATCH(REPT("z",255),A260:A268)))+1))),)</f>
        <v>C</v>
      </c>
      <c r="B269" s="385" t="s">
        <v>50</v>
      </c>
      <c r="C269" s="9"/>
      <c r="D269" s="20" t="s">
        <v>2</v>
      </c>
      <c r="E269" s="975"/>
      <c r="F269" s="975"/>
      <c r="G269" s="975"/>
      <c r="H269" s="960"/>
      <c r="I269" s="961"/>
      <c r="J269" s="989"/>
    </row>
    <row r="270" spans="1:10" ht="14.25" x14ac:dyDescent="0.2">
      <c r="A270" s="100"/>
      <c r="B270" s="180"/>
      <c r="C270" s="9"/>
      <c r="D270" s="20"/>
      <c r="E270" s="975"/>
      <c r="F270" s="975"/>
      <c r="G270" s="975"/>
      <c r="H270" s="960"/>
      <c r="I270" s="961"/>
      <c r="J270" s="989"/>
    </row>
    <row r="271" spans="1:10" ht="14.25" x14ac:dyDescent="0.2">
      <c r="A271" s="843" t="str">
        <f>IF(D271&gt;0,IF(INDEX(A260:A270,MATCH(REPT("z",255),A260:A270))="H","J",IF(INDEX(A260:A270,MATCH(REPT("z",255),A260:A270))="N","P",CHAR(CODE(INDEX(A260:A270,MATCH(REPT("z",255),A260:A270)))+1))),)</f>
        <v>D</v>
      </c>
      <c r="B271" s="385" t="s">
        <v>50</v>
      </c>
      <c r="C271" s="9"/>
      <c r="D271" s="20" t="s">
        <v>2</v>
      </c>
      <c r="E271" s="975"/>
      <c r="F271" s="975"/>
      <c r="G271" s="975"/>
      <c r="H271" s="960"/>
      <c r="I271" s="961"/>
      <c r="J271" s="989"/>
    </row>
    <row r="272" spans="1:10" ht="14.25" x14ac:dyDescent="0.2">
      <c r="A272" s="100"/>
      <c r="B272" s="549"/>
      <c r="C272" s="9"/>
      <c r="D272" s="20"/>
      <c r="E272" s="975"/>
      <c r="F272" s="975"/>
      <c r="G272" s="975"/>
      <c r="H272" s="960"/>
      <c r="I272" s="961"/>
      <c r="J272" s="989"/>
    </row>
    <row r="273" spans="1:10" ht="14.25" x14ac:dyDescent="0.2">
      <c r="A273" s="843" t="str">
        <f>IF(D273&gt;0,IF(INDEX(A261:A272,MATCH(REPT("z",255),A261:A272))="H","J",IF(INDEX(A261:A272,MATCH(REPT("z",255),A261:A272))="N","P",CHAR(CODE(INDEX(A261:A272,MATCH(REPT("z",255),A261:A272)))+1))),)</f>
        <v>E</v>
      </c>
      <c r="B273" s="385" t="s">
        <v>50</v>
      </c>
      <c r="C273" s="9"/>
      <c r="D273" s="20" t="s">
        <v>2</v>
      </c>
      <c r="E273" s="975"/>
      <c r="F273" s="975"/>
      <c r="G273" s="975"/>
      <c r="H273" s="960"/>
      <c r="I273" s="961"/>
      <c r="J273" s="989"/>
    </row>
    <row r="274" spans="1:10" ht="14.25" x14ac:dyDescent="0.2">
      <c r="A274" s="100"/>
      <c r="B274" s="549"/>
      <c r="C274" s="9"/>
      <c r="D274" s="20"/>
      <c r="E274" s="975"/>
      <c r="F274" s="975"/>
      <c r="G274" s="975"/>
      <c r="H274" s="960"/>
      <c r="I274" s="961"/>
      <c r="J274" s="989"/>
    </row>
    <row r="275" spans="1:10" ht="14.25" x14ac:dyDescent="0.2">
      <c r="A275" s="843" t="str">
        <f>IF(D275&gt;0,IF(INDEX(A263:A274,MATCH(REPT("z",255),A263:A274))="H","J",IF(INDEX(A263:A274,MATCH(REPT("z",255),A263:A274))="N","P",CHAR(CODE(INDEX(A263:A274,MATCH(REPT("z",255),A263:A274)))+1))),)</f>
        <v>F</v>
      </c>
      <c r="B275" s="385" t="s">
        <v>50</v>
      </c>
      <c r="C275" s="9"/>
      <c r="D275" s="20" t="s">
        <v>2</v>
      </c>
      <c r="E275" s="975"/>
      <c r="F275" s="975"/>
      <c r="G275" s="975"/>
      <c r="H275" s="960"/>
      <c r="I275" s="961"/>
      <c r="J275" s="989"/>
    </row>
    <row r="276" spans="1:10" ht="14.25" x14ac:dyDescent="0.2">
      <c r="A276" s="100"/>
      <c r="B276" s="180"/>
      <c r="C276" s="9"/>
      <c r="D276" s="20"/>
      <c r="E276" s="975"/>
      <c r="F276" s="975"/>
      <c r="G276" s="975"/>
      <c r="H276" s="960"/>
      <c r="I276" s="961"/>
      <c r="J276" s="989"/>
    </row>
    <row r="277" spans="1:10" ht="14.25" x14ac:dyDescent="0.2">
      <c r="A277" s="843" t="str">
        <f>IF(D277&gt;0,IF(INDEX(A265:A276,MATCH(REPT("z",255),A265:A276))="H","J",IF(INDEX(A265:A276,MATCH(REPT("z",255),A265:A276))="N","P",CHAR(CODE(INDEX(A265:A276,MATCH(REPT("z",255),A265:A276)))+1))),)</f>
        <v>G</v>
      </c>
      <c r="B277" s="385" t="s">
        <v>50</v>
      </c>
      <c r="C277" s="9"/>
      <c r="D277" s="20" t="s">
        <v>2</v>
      </c>
      <c r="E277" s="975"/>
      <c r="F277" s="975"/>
      <c r="G277" s="975"/>
      <c r="H277" s="960"/>
      <c r="I277" s="961"/>
      <c r="J277" s="989"/>
    </row>
    <row r="278" spans="1:10" ht="14.25" x14ac:dyDescent="0.2">
      <c r="A278" s="100"/>
      <c r="B278" s="549"/>
      <c r="C278" s="9"/>
      <c r="D278" s="20"/>
      <c r="E278" s="975"/>
      <c r="F278" s="975"/>
      <c r="G278" s="975"/>
      <c r="H278" s="960"/>
      <c r="I278" s="961"/>
      <c r="J278" s="989"/>
    </row>
    <row r="279" spans="1:10" ht="14.25" x14ac:dyDescent="0.2">
      <c r="A279" s="843" t="str">
        <f>IF(D279&gt;0,IF(INDEX(A267:A278,MATCH(REPT("z",255),A267:A278))="H","J",IF(INDEX(A267:A278,MATCH(REPT("z",255),A267:A278))="N","P",CHAR(CODE(INDEX(A267:A278,MATCH(REPT("z",255),A267:A278)))+1))),)</f>
        <v>H</v>
      </c>
      <c r="B279" s="385" t="s">
        <v>50</v>
      </c>
      <c r="C279" s="9"/>
      <c r="D279" s="20" t="s">
        <v>2</v>
      </c>
      <c r="E279" s="975"/>
      <c r="F279" s="975"/>
      <c r="G279" s="975"/>
      <c r="H279" s="960"/>
      <c r="I279" s="961"/>
      <c r="J279" s="989"/>
    </row>
    <row r="280" spans="1:10" ht="14.25" x14ac:dyDescent="0.2">
      <c r="A280" s="100"/>
      <c r="B280" s="549"/>
      <c r="C280" s="9"/>
      <c r="D280" s="20"/>
      <c r="E280" s="975"/>
      <c r="F280" s="975"/>
      <c r="G280" s="975"/>
      <c r="H280" s="960"/>
      <c r="I280" s="961"/>
      <c r="J280" s="989"/>
    </row>
    <row r="281" spans="1:10" ht="14.25" x14ac:dyDescent="0.2">
      <c r="A281" s="843" t="str">
        <f>IF(D281&gt;0,IF(INDEX(A269:A280,MATCH(REPT("z",255),A269:A280))="H","J",IF(INDEX(A269:A280,MATCH(REPT("z",255),A269:A280))="N","P",CHAR(CODE(INDEX(A269:A280,MATCH(REPT("z",255),A269:A280)))+1))),)</f>
        <v>J</v>
      </c>
      <c r="B281" s="385" t="s">
        <v>50</v>
      </c>
      <c r="C281" s="9"/>
      <c r="D281" s="20" t="s">
        <v>2</v>
      </c>
      <c r="E281" s="975"/>
      <c r="F281" s="975"/>
      <c r="G281" s="975"/>
      <c r="H281" s="960"/>
      <c r="I281" s="961"/>
      <c r="J281" s="989"/>
    </row>
    <row r="282" spans="1:10" ht="14.25" x14ac:dyDescent="0.2">
      <c r="A282" s="100"/>
      <c r="B282" s="385"/>
      <c r="C282" s="9"/>
      <c r="D282" s="20"/>
      <c r="E282" s="975"/>
      <c r="F282" s="975"/>
      <c r="G282" s="975"/>
      <c r="H282" s="960"/>
      <c r="I282" s="961"/>
      <c r="J282" s="989"/>
    </row>
    <row r="283" spans="1:10" ht="14.25" x14ac:dyDescent="0.2">
      <c r="A283" s="843" t="str">
        <f>IF(D283&gt;0,IF(INDEX(A271:A282,MATCH(REPT("z",255),A271:A282))="H","J",IF(INDEX(A271:A282,MATCH(REPT("z",255),A271:A282))="N","P",CHAR(CODE(INDEX(A271:A282,MATCH(REPT("z",255),A271:A282)))+1))),)</f>
        <v>K</v>
      </c>
      <c r="B283" s="385" t="s">
        <v>50</v>
      </c>
      <c r="C283" s="9"/>
      <c r="D283" s="20" t="s">
        <v>2</v>
      </c>
      <c r="E283" s="975"/>
      <c r="F283" s="975"/>
      <c r="G283" s="975"/>
      <c r="H283" s="960"/>
      <c r="I283" s="961"/>
      <c r="J283" s="989"/>
    </row>
    <row r="284" spans="1:10" ht="14.25" x14ac:dyDescent="0.2">
      <c r="A284" s="100"/>
      <c r="B284" s="385"/>
      <c r="C284" s="9"/>
      <c r="D284" s="20"/>
      <c r="E284" s="975"/>
      <c r="F284" s="975"/>
      <c r="G284" s="975"/>
      <c r="H284" s="960"/>
      <c r="I284" s="961"/>
      <c r="J284" s="989"/>
    </row>
    <row r="285" spans="1:10" ht="14.25" x14ac:dyDescent="0.2">
      <c r="A285" s="843" t="str">
        <f>IF(D285&gt;0,IF(INDEX(A273:A284,MATCH(REPT("z",255),A273:A284))="H","J",IF(INDEX(A273:A284,MATCH(REPT("z",255),A273:A284))="N","P",CHAR(CODE(INDEX(A273:A284,MATCH(REPT("z",255),A273:A284)))+1))),)</f>
        <v>L</v>
      </c>
      <c r="B285" s="385" t="s">
        <v>50</v>
      </c>
      <c r="C285" s="9"/>
      <c r="D285" s="20" t="s">
        <v>2</v>
      </c>
      <c r="E285" s="975"/>
      <c r="F285" s="975"/>
      <c r="G285" s="975"/>
      <c r="H285" s="960"/>
      <c r="I285" s="961"/>
      <c r="J285" s="989"/>
    </row>
    <row r="286" spans="1:10" ht="14.25" x14ac:dyDescent="0.2">
      <c r="A286" s="843"/>
      <c r="B286" s="385"/>
      <c r="C286" s="9"/>
      <c r="D286" s="20"/>
      <c r="E286" s="975"/>
      <c r="F286" s="975"/>
      <c r="G286" s="975"/>
      <c r="H286" s="960"/>
      <c r="I286" s="961"/>
      <c r="J286" s="989"/>
    </row>
    <row r="287" spans="1:10" ht="14.25" x14ac:dyDescent="0.2">
      <c r="A287" s="843"/>
      <c r="B287" s="385"/>
      <c r="C287" s="9"/>
      <c r="D287" s="20"/>
      <c r="E287" s="975"/>
      <c r="F287" s="975"/>
      <c r="G287" s="975"/>
      <c r="H287" s="960"/>
      <c r="I287" s="961"/>
      <c r="J287" s="989"/>
    </row>
    <row r="288" spans="1:10" ht="14.25" x14ac:dyDescent="0.2">
      <c r="A288" s="843"/>
      <c r="B288" s="385"/>
      <c r="C288" s="9"/>
      <c r="D288" s="20"/>
      <c r="E288" s="975"/>
      <c r="F288" s="975"/>
      <c r="G288" s="975"/>
      <c r="H288" s="960"/>
      <c r="I288" s="961"/>
      <c r="J288" s="989"/>
    </row>
    <row r="289" spans="1:10" ht="14.25" x14ac:dyDescent="0.2">
      <c r="A289" s="843"/>
      <c r="B289" s="385"/>
      <c r="C289" s="9"/>
      <c r="D289" s="20"/>
      <c r="E289" s="975"/>
      <c r="F289" s="975"/>
      <c r="G289" s="975"/>
      <c r="H289" s="960"/>
      <c r="I289" s="961"/>
      <c r="J289" s="989"/>
    </row>
    <row r="290" spans="1:10" ht="14.25" x14ac:dyDescent="0.2">
      <c r="A290" s="843"/>
      <c r="B290" s="385"/>
      <c r="C290" s="9"/>
      <c r="D290" s="20"/>
      <c r="E290" s="975"/>
      <c r="F290" s="975"/>
      <c r="G290" s="975"/>
      <c r="H290" s="960"/>
      <c r="I290" s="961"/>
      <c r="J290" s="990"/>
    </row>
    <row r="291" spans="1:10" ht="14.25" x14ac:dyDescent="0.2">
      <c r="A291" s="843"/>
      <c r="B291" s="385"/>
      <c r="C291" s="9"/>
      <c r="D291" s="20"/>
      <c r="E291" s="975"/>
      <c r="F291" s="975"/>
      <c r="G291" s="975"/>
      <c r="H291" s="960"/>
      <c r="I291" s="961"/>
      <c r="J291" s="990"/>
    </row>
    <row r="292" spans="1:10" ht="9.75" customHeight="1" x14ac:dyDescent="0.2">
      <c r="A292" s="843"/>
      <c r="B292" s="385"/>
      <c r="C292" s="9"/>
      <c r="D292" s="20"/>
      <c r="E292" s="975"/>
      <c r="F292" s="975"/>
      <c r="G292" s="975"/>
      <c r="H292" s="960"/>
      <c r="I292" s="961"/>
      <c r="J292" s="990"/>
    </row>
    <row r="293" spans="1:10" ht="15.75" thickBot="1" x14ac:dyDescent="0.25">
      <c r="A293" s="864"/>
      <c r="B293" s="846" t="s">
        <v>31</v>
      </c>
      <c r="C293" s="847"/>
      <c r="D293" s="847"/>
      <c r="E293" s="967"/>
      <c r="F293" s="967"/>
      <c r="G293" s="967"/>
      <c r="H293" s="966"/>
      <c r="I293" s="991"/>
      <c r="J293" s="991"/>
    </row>
    <row r="294" spans="1:10" ht="15" thickTop="1" x14ac:dyDescent="0.2">
      <c r="A294" s="843"/>
      <c r="B294" s="385"/>
      <c r="C294" s="9"/>
      <c r="D294" s="20"/>
      <c r="E294" s="975"/>
      <c r="F294" s="975"/>
      <c r="G294" s="975"/>
      <c r="H294" s="960"/>
      <c r="I294" s="961"/>
      <c r="J294" s="989"/>
    </row>
    <row r="295" spans="1:10" ht="15" x14ac:dyDescent="0.2">
      <c r="A295" s="100"/>
      <c r="B295" s="483" t="s">
        <v>54</v>
      </c>
      <c r="C295" s="27"/>
      <c r="D295" s="20"/>
      <c r="E295" s="975"/>
      <c r="F295" s="975"/>
      <c r="G295" s="975"/>
      <c r="H295" s="960"/>
      <c r="I295" s="961"/>
      <c r="J295" s="989"/>
    </row>
    <row r="296" spans="1:10" ht="14.25" x14ac:dyDescent="0.2">
      <c r="A296" s="100"/>
      <c r="B296" s="180"/>
      <c r="C296" s="27"/>
      <c r="D296" s="20"/>
      <c r="E296" s="975"/>
      <c r="F296" s="975"/>
      <c r="G296" s="975"/>
      <c r="H296" s="960"/>
      <c r="I296" s="961"/>
      <c r="J296" s="989"/>
    </row>
    <row r="297" spans="1:10" ht="14.25" x14ac:dyDescent="0.2">
      <c r="A297" s="100"/>
      <c r="B297" s="180" t="s">
        <v>1090</v>
      </c>
      <c r="C297" s="27"/>
      <c r="D297" s="20"/>
      <c r="E297" s="975"/>
      <c r="F297" s="975"/>
      <c r="G297" s="975"/>
      <c r="H297" s="960"/>
      <c r="I297" s="961"/>
      <c r="J297" s="989">
        <f>J43</f>
        <v>155877.87</v>
      </c>
    </row>
    <row r="298" spans="1:10" ht="14.25" x14ac:dyDescent="0.2">
      <c r="A298" s="100"/>
      <c r="B298" s="180"/>
      <c r="C298" s="27"/>
      <c r="D298" s="20"/>
      <c r="E298" s="975"/>
      <c r="F298" s="975"/>
      <c r="G298" s="975"/>
      <c r="H298" s="960"/>
      <c r="I298" s="961"/>
      <c r="J298" s="989"/>
    </row>
    <row r="299" spans="1:10" ht="14.25" x14ac:dyDescent="0.2">
      <c r="A299" s="100"/>
      <c r="B299" s="180" t="s">
        <v>1091</v>
      </c>
      <c r="C299" s="27"/>
      <c r="D299" s="20"/>
      <c r="E299" s="975"/>
      <c r="F299" s="975"/>
      <c r="G299" s="975"/>
      <c r="H299" s="960"/>
      <c r="I299" s="961"/>
      <c r="J299" s="989">
        <f>J80</f>
        <v>38930.79</v>
      </c>
    </row>
    <row r="300" spans="1:10" ht="14.25" x14ac:dyDescent="0.2">
      <c r="A300" s="100"/>
      <c r="B300" s="180"/>
      <c r="C300" s="27"/>
      <c r="D300" s="20"/>
      <c r="E300" s="975"/>
      <c r="F300" s="975"/>
      <c r="G300" s="975"/>
      <c r="H300" s="960"/>
      <c r="I300" s="961"/>
      <c r="J300" s="989"/>
    </row>
    <row r="301" spans="1:10" ht="14.25" x14ac:dyDescent="0.2">
      <c r="A301" s="100"/>
      <c r="B301" s="180" t="s">
        <v>1092</v>
      </c>
      <c r="C301" s="27"/>
      <c r="D301" s="20"/>
      <c r="E301" s="975"/>
      <c r="F301" s="975"/>
      <c r="G301" s="975"/>
      <c r="H301" s="960"/>
      <c r="I301" s="961"/>
      <c r="J301" s="989">
        <f>J117</f>
        <v>220441.95</v>
      </c>
    </row>
    <row r="302" spans="1:10" ht="14.25" x14ac:dyDescent="0.2">
      <c r="A302" s="100"/>
      <c r="B302" s="180"/>
      <c r="C302" s="27"/>
      <c r="D302" s="20"/>
      <c r="E302" s="975"/>
      <c r="F302" s="975"/>
      <c r="G302" s="975"/>
      <c r="H302" s="960"/>
      <c r="I302" s="961"/>
      <c r="J302" s="989"/>
    </row>
    <row r="303" spans="1:10" ht="14.25" x14ac:dyDescent="0.2">
      <c r="A303" s="100"/>
      <c r="B303" s="180" t="s">
        <v>1093</v>
      </c>
      <c r="C303" s="27"/>
      <c r="D303" s="20"/>
      <c r="E303" s="975"/>
      <c r="F303" s="975"/>
      <c r="G303" s="975"/>
      <c r="H303" s="960"/>
      <c r="I303" s="961"/>
      <c r="J303" s="989">
        <f>J154</f>
        <v>58807.64</v>
      </c>
    </row>
    <row r="304" spans="1:10" ht="14.25" x14ac:dyDescent="0.2">
      <c r="A304" s="100"/>
      <c r="B304" s="180"/>
      <c r="C304" s="27"/>
      <c r="D304" s="20"/>
      <c r="E304" s="975"/>
      <c r="F304" s="975"/>
      <c r="G304" s="975"/>
      <c r="H304" s="960"/>
      <c r="I304" s="961"/>
      <c r="J304" s="989"/>
    </row>
    <row r="305" spans="1:10" ht="14.25" x14ac:dyDescent="0.2">
      <c r="A305" s="100"/>
      <c r="B305" s="180" t="s">
        <v>1094</v>
      </c>
      <c r="C305" s="27"/>
      <c r="D305" s="20"/>
      <c r="E305" s="975"/>
      <c r="F305" s="975"/>
      <c r="G305" s="975"/>
      <c r="H305" s="960"/>
      <c r="I305" s="961"/>
      <c r="J305" s="989">
        <f>J186</f>
        <v>136865.85</v>
      </c>
    </row>
    <row r="306" spans="1:10" ht="14.25" x14ac:dyDescent="0.2">
      <c r="A306" s="100"/>
      <c r="B306" s="180"/>
      <c r="C306" s="27"/>
      <c r="D306" s="20"/>
      <c r="E306" s="975"/>
      <c r="F306" s="975"/>
      <c r="G306" s="975"/>
      <c r="H306" s="960"/>
      <c r="I306" s="961"/>
      <c r="J306" s="989"/>
    </row>
    <row r="307" spans="1:10" ht="14.25" x14ac:dyDescent="0.2">
      <c r="A307" s="100"/>
      <c r="B307" s="180" t="s">
        <v>1095</v>
      </c>
      <c r="C307" s="27"/>
      <c r="D307" s="20"/>
      <c r="E307" s="975"/>
      <c r="F307" s="975"/>
      <c r="G307" s="975"/>
      <c r="H307" s="960"/>
      <c r="I307" s="961"/>
      <c r="J307" s="989">
        <f>J224</f>
        <v>97423.91</v>
      </c>
    </row>
    <row r="308" spans="1:10" ht="14.25" x14ac:dyDescent="0.2">
      <c r="A308" s="100"/>
      <c r="B308" s="180"/>
      <c r="C308" s="27"/>
      <c r="D308" s="20"/>
      <c r="E308" s="975"/>
      <c r="F308" s="975"/>
      <c r="G308" s="975"/>
      <c r="H308" s="960"/>
      <c r="I308" s="961"/>
      <c r="J308" s="989"/>
    </row>
    <row r="309" spans="1:10" ht="14.25" x14ac:dyDescent="0.2">
      <c r="A309" s="100"/>
      <c r="B309" s="180" t="s">
        <v>1096</v>
      </c>
      <c r="C309" s="27"/>
      <c r="D309" s="20"/>
      <c r="E309" s="975"/>
      <c r="F309" s="975"/>
      <c r="G309" s="975"/>
      <c r="H309" s="960"/>
      <c r="I309" s="961"/>
      <c r="J309" s="989">
        <f>J259</f>
        <v>69086.55</v>
      </c>
    </row>
    <row r="310" spans="1:10" ht="14.25" x14ac:dyDescent="0.2">
      <c r="A310" s="100"/>
      <c r="B310" s="180"/>
      <c r="C310" s="27"/>
      <c r="D310" s="20"/>
      <c r="E310" s="975"/>
      <c r="F310" s="975"/>
      <c r="G310" s="975"/>
      <c r="H310" s="960"/>
      <c r="I310" s="961"/>
      <c r="J310" s="989"/>
    </row>
    <row r="311" spans="1:10" ht="14.25" x14ac:dyDescent="0.2">
      <c r="A311" s="100"/>
      <c r="B311" s="180" t="s">
        <v>1097</v>
      </c>
      <c r="C311" s="27"/>
      <c r="D311" s="20"/>
      <c r="E311" s="975"/>
      <c r="F311" s="975"/>
      <c r="G311" s="975"/>
      <c r="H311" s="960"/>
      <c r="I311" s="961"/>
      <c r="J311" s="989"/>
    </row>
    <row r="312" spans="1:10" ht="14.25" x14ac:dyDescent="0.2">
      <c r="A312" s="100"/>
      <c r="B312" s="180"/>
      <c r="C312" s="27"/>
      <c r="D312" s="20"/>
      <c r="E312" s="975"/>
      <c r="F312" s="975"/>
      <c r="G312" s="975"/>
      <c r="H312" s="960"/>
      <c r="I312" s="961"/>
      <c r="J312" s="989"/>
    </row>
    <row r="313" spans="1:10" ht="14.25" x14ac:dyDescent="0.2">
      <c r="A313" s="100"/>
      <c r="B313" s="180"/>
      <c r="C313" s="27"/>
      <c r="D313" s="20"/>
      <c r="E313" s="975"/>
      <c r="F313" s="975"/>
      <c r="G313" s="975"/>
      <c r="H313" s="960"/>
      <c r="I313" s="961"/>
      <c r="J313" s="989"/>
    </row>
    <row r="314" spans="1:10" ht="14.25" x14ac:dyDescent="0.2">
      <c r="A314" s="100"/>
      <c r="B314" s="180"/>
      <c r="C314" s="27"/>
      <c r="D314" s="20"/>
      <c r="E314" s="975"/>
      <c r="F314" s="975"/>
      <c r="G314" s="975"/>
      <c r="H314" s="960"/>
      <c r="I314" s="961"/>
      <c r="J314" s="989"/>
    </row>
    <row r="315" spans="1:10" ht="14.25" x14ac:dyDescent="0.2">
      <c r="A315" s="100"/>
      <c r="B315" s="180"/>
      <c r="C315" s="27"/>
      <c r="D315" s="20"/>
      <c r="E315" s="975"/>
      <c r="F315" s="975"/>
      <c r="G315" s="975"/>
      <c r="H315" s="960"/>
      <c r="I315" s="961"/>
      <c r="J315" s="989"/>
    </row>
    <row r="316" spans="1:10" ht="14.25" x14ac:dyDescent="0.2">
      <c r="A316" s="100"/>
      <c r="B316" s="180"/>
      <c r="C316" s="27"/>
      <c r="D316" s="20"/>
      <c r="E316" s="975"/>
      <c r="F316" s="975"/>
      <c r="G316" s="975"/>
      <c r="H316" s="960"/>
      <c r="I316" s="961"/>
      <c r="J316" s="989"/>
    </row>
    <row r="317" spans="1:10" ht="14.25" x14ac:dyDescent="0.2">
      <c r="A317" s="100"/>
      <c r="B317" s="180"/>
      <c r="C317" s="27"/>
      <c r="D317" s="20"/>
      <c r="E317" s="975"/>
      <c r="F317" s="975"/>
      <c r="G317" s="975"/>
      <c r="H317" s="960"/>
      <c r="I317" s="961"/>
      <c r="J317" s="989"/>
    </row>
    <row r="318" spans="1:10" ht="14.25" x14ac:dyDescent="0.2">
      <c r="A318" s="100"/>
      <c r="B318" s="180"/>
      <c r="C318" s="27"/>
      <c r="D318" s="20"/>
      <c r="E318" s="975"/>
      <c r="F318" s="975"/>
      <c r="G318" s="975"/>
      <c r="H318" s="960"/>
      <c r="I318" s="961"/>
      <c r="J318" s="989"/>
    </row>
    <row r="319" spans="1:10" ht="14.25" x14ac:dyDescent="0.2">
      <c r="A319" s="101"/>
      <c r="B319" s="550"/>
      <c r="C319" s="28"/>
      <c r="D319" s="20"/>
      <c r="E319" s="975"/>
      <c r="F319" s="975"/>
      <c r="G319" s="975"/>
      <c r="H319" s="960"/>
      <c r="I319" s="961"/>
      <c r="J319" s="989"/>
    </row>
    <row r="320" spans="1:10" ht="14.25" x14ac:dyDescent="0.2">
      <c r="A320" s="101"/>
      <c r="B320" s="550"/>
      <c r="C320" s="28"/>
      <c r="D320" s="20"/>
      <c r="E320" s="975"/>
      <c r="F320" s="975"/>
      <c r="G320" s="975"/>
      <c r="H320" s="960"/>
      <c r="I320" s="961"/>
      <c r="J320" s="989"/>
    </row>
    <row r="321" spans="1:10" ht="14.25" x14ac:dyDescent="0.2">
      <c r="A321" s="101"/>
      <c r="B321" s="550"/>
      <c r="C321" s="28"/>
      <c r="D321" s="20"/>
      <c r="E321" s="975"/>
      <c r="F321" s="975"/>
      <c r="G321" s="975"/>
      <c r="H321" s="960"/>
      <c r="I321" s="961"/>
      <c r="J321" s="989"/>
    </row>
    <row r="322" spans="1:10" ht="14.25" x14ac:dyDescent="0.2">
      <c r="A322" s="101"/>
      <c r="B322" s="550"/>
      <c r="C322" s="28"/>
      <c r="D322" s="20"/>
      <c r="E322" s="975"/>
      <c r="F322" s="975"/>
      <c r="G322" s="975"/>
      <c r="H322" s="960"/>
      <c r="I322" s="961"/>
      <c r="J322" s="989"/>
    </row>
    <row r="323" spans="1:10" ht="14.25" x14ac:dyDescent="0.2">
      <c r="A323" s="101"/>
      <c r="B323" s="550"/>
      <c r="C323" s="28"/>
      <c r="D323" s="20"/>
      <c r="E323" s="975"/>
      <c r="F323" s="975"/>
      <c r="G323" s="975"/>
      <c r="H323" s="960"/>
      <c r="I323" s="961"/>
      <c r="J323" s="989"/>
    </row>
    <row r="324" spans="1:10" ht="15" x14ac:dyDescent="0.2">
      <c r="A324" s="865"/>
      <c r="B324" s="866"/>
      <c r="C324" s="867"/>
      <c r="D324" s="20"/>
      <c r="E324" s="975"/>
      <c r="F324" s="975"/>
      <c r="G324" s="975"/>
      <c r="H324" s="960"/>
      <c r="I324" s="961"/>
      <c r="J324" s="989"/>
    </row>
    <row r="325" spans="1:10" ht="15" x14ac:dyDescent="0.2">
      <c r="A325" s="865"/>
      <c r="B325" s="866"/>
      <c r="C325" s="867"/>
      <c r="D325" s="20"/>
      <c r="E325" s="975"/>
      <c r="F325" s="975"/>
      <c r="G325" s="975"/>
      <c r="H325" s="960"/>
      <c r="I325" s="961"/>
      <c r="J325" s="989"/>
    </row>
    <row r="326" spans="1:10" ht="15" x14ac:dyDescent="0.2">
      <c r="A326" s="865"/>
      <c r="B326" s="866"/>
      <c r="C326" s="867"/>
      <c r="D326" s="20"/>
      <c r="E326" s="975"/>
      <c r="F326" s="975"/>
      <c r="G326" s="975"/>
      <c r="H326" s="960"/>
      <c r="I326" s="961"/>
      <c r="J326" s="989"/>
    </row>
    <row r="327" spans="1:10" ht="15" x14ac:dyDescent="0.2">
      <c r="A327" s="865"/>
      <c r="B327" s="866"/>
      <c r="C327" s="867"/>
      <c r="D327" s="20"/>
      <c r="E327" s="975"/>
      <c r="F327" s="975"/>
      <c r="G327" s="975"/>
      <c r="H327" s="960"/>
      <c r="I327" s="961"/>
      <c r="J327" s="989"/>
    </row>
    <row r="328" spans="1:10" ht="10.5" customHeight="1" x14ac:dyDescent="0.2">
      <c r="A328" s="865"/>
      <c r="B328" s="866"/>
      <c r="C328" s="867"/>
      <c r="D328" s="20"/>
      <c r="E328" s="975"/>
      <c r="F328" s="975"/>
      <c r="G328" s="975"/>
      <c r="H328" s="960"/>
      <c r="I328" s="961"/>
      <c r="J328" s="989"/>
    </row>
    <row r="329" spans="1:10" ht="13.5" customHeight="1" x14ac:dyDescent="0.2">
      <c r="A329" s="865"/>
      <c r="B329" s="866"/>
      <c r="C329" s="867"/>
      <c r="D329" s="20"/>
      <c r="E329" s="975"/>
      <c r="F329" s="975"/>
      <c r="G329" s="975"/>
      <c r="H329" s="960"/>
      <c r="I329" s="961"/>
      <c r="J329" s="989"/>
    </row>
    <row r="330" spans="1:10" ht="12" customHeight="1" x14ac:dyDescent="0.2">
      <c r="A330" s="865"/>
      <c r="B330" s="866"/>
      <c r="C330" s="867"/>
      <c r="D330" s="20"/>
      <c r="E330" s="975"/>
      <c r="F330" s="975"/>
      <c r="G330" s="975"/>
      <c r="H330" s="960"/>
      <c r="I330" s="961"/>
      <c r="J330" s="989"/>
    </row>
    <row r="331" spans="1:10" ht="11.25" customHeight="1" x14ac:dyDescent="0.2">
      <c r="A331" s="865"/>
      <c r="B331" s="866"/>
      <c r="C331" s="867"/>
      <c r="D331" s="20"/>
      <c r="E331" s="975"/>
      <c r="F331" s="975"/>
      <c r="G331" s="975"/>
      <c r="H331" s="960"/>
      <c r="I331" s="961"/>
      <c r="J331" s="989"/>
    </row>
    <row r="332" spans="1:10" ht="32.1" customHeight="1" thickBot="1" x14ac:dyDescent="0.25">
      <c r="A332" s="868"/>
      <c r="B332" s="869" t="str">
        <f>A3&amp;" 
TOTAL CARRIED TO SUMMARY (US$)"</f>
        <v>DIVISION 28 - ELECTRONIC SAFETY AND SECURITY 
TOTAL CARRIED TO SUMMARY (US$)</v>
      </c>
      <c r="C332" s="870"/>
      <c r="D332" s="871"/>
      <c r="E332" s="967"/>
      <c r="F332" s="967"/>
      <c r="G332" s="967"/>
      <c r="H332" s="966"/>
      <c r="I332" s="991"/>
      <c r="J332" s="991">
        <f>SUM(J296:J327)</f>
        <v>777434.56</v>
      </c>
    </row>
    <row r="333" spans="1:10" ht="13.5" thickTop="1" x14ac:dyDescent="0.2"/>
  </sheetData>
  <autoFilter ref="A5:J332" xr:uid="{20D431F5-232B-42CF-A27D-B8886729D17B}">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70" fitToHeight="0" orientation="landscape" useFirstPageNumber="1" r:id="rId1"/>
  <headerFooter scaleWithDoc="0">
    <oddHeader>&amp;R&amp;G</oddHeader>
  </headerFooter>
  <rowBreaks count="3" manualBreakCount="3">
    <brk id="43" max="9" man="1"/>
    <brk id="80" max="9" man="1"/>
    <brk id="117" max="9"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962FE-DA09-4584-9D48-A5D4999DB9F4}">
  <sheetPr codeName="Sheet18"/>
  <dimension ref="A1:K120"/>
  <sheetViews>
    <sheetView showGridLines="0" showZeros="0" view="pageBreakPreview" zoomScale="85" zoomScaleSheetLayoutView="85" workbookViewId="0">
      <pane ySplit="7" topLeftCell="A95"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0" customWidth="1"/>
    <col min="11" max="16384" width="9.33203125" style="2"/>
  </cols>
  <sheetData>
    <row r="1" spans="1:11" s="1" customFormat="1" ht="15" x14ac:dyDescent="0.2">
      <c r="A1" s="1095" t="s">
        <v>1098</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1099</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096"/>
      <c r="B7" s="1097"/>
      <c r="C7" s="129" t="s">
        <v>11</v>
      </c>
      <c r="D7" s="1099"/>
      <c r="E7" s="953" t="s">
        <v>12</v>
      </c>
      <c r="F7" s="953" t="s">
        <v>13</v>
      </c>
      <c r="G7" s="953" t="s">
        <v>14</v>
      </c>
      <c r="H7" s="954" t="s">
        <v>15</v>
      </c>
      <c r="I7" s="955" t="s">
        <v>16</v>
      </c>
      <c r="J7" s="955" t="s">
        <v>17</v>
      </c>
    </row>
    <row r="8" spans="1:11" ht="16.5" thickTop="1" x14ac:dyDescent="0.25">
      <c r="A8" s="891"/>
      <c r="B8" s="877"/>
      <c r="C8" s="878"/>
      <c r="D8" s="18"/>
      <c r="E8" s="956"/>
      <c r="F8" s="956"/>
      <c r="G8" s="956"/>
      <c r="H8" s="957"/>
      <c r="I8" s="958"/>
      <c r="J8" s="982"/>
    </row>
    <row r="9" spans="1:11" s="8" customFormat="1" ht="15" x14ac:dyDescent="0.2">
      <c r="A9" s="892"/>
      <c r="B9" s="879" t="s">
        <v>1100</v>
      </c>
      <c r="C9" s="7"/>
      <c r="D9" s="20"/>
      <c r="E9" s="975"/>
      <c r="F9" s="975"/>
      <c r="G9" s="975"/>
      <c r="H9" s="960"/>
      <c r="I9" s="961"/>
      <c r="J9" s="983"/>
    </row>
    <row r="10" spans="1:11" s="8" customFormat="1" x14ac:dyDescent="0.2">
      <c r="A10" s="893"/>
      <c r="B10" s="880"/>
      <c r="C10" s="9"/>
      <c r="D10" s="20"/>
      <c r="E10" s="975"/>
      <c r="F10" s="975"/>
      <c r="G10" s="975"/>
      <c r="H10" s="960"/>
      <c r="I10" s="961"/>
      <c r="J10" s="983"/>
    </row>
    <row r="11" spans="1:11" s="8" customFormat="1" x14ac:dyDescent="0.2">
      <c r="A11" s="881" t="s">
        <v>11</v>
      </c>
      <c r="B11" s="799" t="s">
        <v>1101</v>
      </c>
      <c r="C11" s="882">
        <v>12952</v>
      </c>
      <c r="D11" s="851" t="s">
        <v>20</v>
      </c>
      <c r="E11" s="960">
        <v>0</v>
      </c>
      <c r="F11" s="960">
        <v>0</v>
      </c>
      <c r="G11" s="960">
        <v>0</v>
      </c>
      <c r="H11" s="960">
        <v>3.16</v>
      </c>
      <c r="I11" s="961">
        <f>E11+F11+G11+H11</f>
        <v>3.16</v>
      </c>
      <c r="J11" s="962">
        <f>I11*C11</f>
        <v>40928.32</v>
      </c>
      <c r="K11" s="146"/>
    </row>
    <row r="12" spans="1:11" s="8" customFormat="1" x14ac:dyDescent="0.2">
      <c r="A12" s="881"/>
      <c r="B12" s="799"/>
      <c r="C12" s="882"/>
      <c r="D12" s="851"/>
      <c r="E12" s="960"/>
      <c r="F12" s="975"/>
      <c r="G12" s="975"/>
      <c r="H12" s="960"/>
      <c r="I12" s="961"/>
      <c r="J12" s="983"/>
    </row>
    <row r="13" spans="1:11" s="8" customFormat="1" ht="15" x14ac:dyDescent="0.2">
      <c r="A13" s="881"/>
      <c r="B13" s="883" t="s">
        <v>1102</v>
      </c>
      <c r="C13" s="882"/>
      <c r="D13" s="851"/>
      <c r="E13" s="984"/>
      <c r="F13" s="985"/>
      <c r="G13" s="960"/>
      <c r="H13" s="960"/>
      <c r="I13" s="961"/>
      <c r="J13" s="983"/>
      <c r="K13" s="146"/>
    </row>
    <row r="14" spans="1:11" s="8" customFormat="1" x14ac:dyDescent="0.2">
      <c r="A14" s="881"/>
      <c r="B14" s="799"/>
      <c r="C14" s="882"/>
      <c r="D14" s="851"/>
      <c r="E14" s="984"/>
      <c r="F14" s="985"/>
      <c r="G14" s="960"/>
      <c r="H14" s="960"/>
      <c r="I14" s="961"/>
      <c r="J14" s="983"/>
    </row>
    <row r="15" spans="1:11" s="8" customFormat="1" x14ac:dyDescent="0.2">
      <c r="A15" s="881" t="s">
        <v>12</v>
      </c>
      <c r="B15" s="799" t="s">
        <v>1103</v>
      </c>
      <c r="C15" s="884">
        <v>23930</v>
      </c>
      <c r="D15" s="851" t="s">
        <v>34</v>
      </c>
      <c r="E15" s="960">
        <v>0</v>
      </c>
      <c r="F15" s="960">
        <v>0</v>
      </c>
      <c r="G15" s="960">
        <v>0</v>
      </c>
      <c r="H15" s="960">
        <v>7.15</v>
      </c>
      <c r="I15" s="961">
        <f>E15+F15+G15+H15</f>
        <v>7.15</v>
      </c>
      <c r="J15" s="962">
        <f>I15*C15</f>
        <v>171099.5</v>
      </c>
      <c r="K15" s="146"/>
    </row>
    <row r="16" spans="1:11" s="8" customFormat="1" x14ac:dyDescent="0.2">
      <c r="A16" s="881"/>
      <c r="B16" s="799"/>
      <c r="C16" s="884"/>
      <c r="D16" s="851"/>
      <c r="E16" s="984"/>
      <c r="F16" s="985"/>
      <c r="G16" s="960"/>
      <c r="H16" s="960"/>
      <c r="I16" s="961"/>
      <c r="J16" s="983"/>
    </row>
    <row r="17" spans="1:11" s="8" customFormat="1" x14ac:dyDescent="0.2">
      <c r="A17" s="881" t="s">
        <v>13</v>
      </c>
      <c r="B17" s="799" t="s">
        <v>1104</v>
      </c>
      <c r="C17" s="884">
        <f>C15</f>
        <v>23930</v>
      </c>
      <c r="D17" s="851" t="s">
        <v>34</v>
      </c>
      <c r="E17" s="960">
        <v>0</v>
      </c>
      <c r="F17" s="960">
        <v>0</v>
      </c>
      <c r="G17" s="960">
        <v>0</v>
      </c>
      <c r="H17" s="960">
        <v>5.57</v>
      </c>
      <c r="I17" s="961">
        <f>E17+F17+G17+H17</f>
        <v>5.57</v>
      </c>
      <c r="J17" s="962">
        <f>I17*C17</f>
        <v>133290.1</v>
      </c>
      <c r="K17" s="146"/>
    </row>
    <row r="18" spans="1:11" s="8" customFormat="1" x14ac:dyDescent="0.2">
      <c r="A18" s="881"/>
      <c r="B18" s="799"/>
      <c r="C18" s="884"/>
      <c r="D18" s="851"/>
      <c r="E18" s="984"/>
      <c r="F18" s="985"/>
      <c r="G18" s="960"/>
      <c r="H18" s="960"/>
      <c r="I18" s="961"/>
      <c r="J18" s="983"/>
    </row>
    <row r="19" spans="1:11" s="8" customFormat="1" x14ac:dyDescent="0.2">
      <c r="A19" s="881" t="s">
        <v>14</v>
      </c>
      <c r="B19" s="799" t="s">
        <v>1105</v>
      </c>
      <c r="C19" s="884">
        <v>6096</v>
      </c>
      <c r="D19" s="851" t="s">
        <v>34</v>
      </c>
      <c r="E19" s="960">
        <v>0</v>
      </c>
      <c r="F19" s="960">
        <v>0</v>
      </c>
      <c r="G19" s="960">
        <v>0</v>
      </c>
      <c r="H19" s="960">
        <v>16.84</v>
      </c>
      <c r="I19" s="961">
        <f>E19+F19+G19+H19</f>
        <v>16.84</v>
      </c>
      <c r="J19" s="962">
        <f>I19*C19</f>
        <v>102656.64</v>
      </c>
      <c r="K19" s="146"/>
    </row>
    <row r="20" spans="1:11" s="8" customFormat="1" x14ac:dyDescent="0.2">
      <c r="A20" s="881"/>
      <c r="B20" s="799"/>
      <c r="C20" s="884"/>
      <c r="D20" s="851"/>
      <c r="E20" s="984"/>
      <c r="F20" s="985"/>
      <c r="G20" s="960"/>
      <c r="H20" s="960"/>
      <c r="I20" s="961"/>
      <c r="J20" s="983"/>
    </row>
    <row r="21" spans="1:11" s="8" customFormat="1" x14ac:dyDescent="0.2">
      <c r="A21" s="881" t="s">
        <v>15</v>
      </c>
      <c r="B21" s="799" t="s">
        <v>1106</v>
      </c>
      <c r="C21" s="884">
        <v>9306</v>
      </c>
      <c r="D21" s="851" t="s">
        <v>34</v>
      </c>
      <c r="E21" s="960">
        <v>0</v>
      </c>
      <c r="F21" s="960">
        <v>0</v>
      </c>
      <c r="G21" s="960">
        <v>0</v>
      </c>
      <c r="H21" s="960">
        <v>8.3000000000000007</v>
      </c>
      <c r="I21" s="961">
        <f>E21+F21+G21+H21</f>
        <v>8.3000000000000007</v>
      </c>
      <c r="J21" s="962">
        <f>I21*C21</f>
        <v>77239.8</v>
      </c>
      <c r="K21" s="146"/>
    </row>
    <row r="22" spans="1:11" s="8" customFormat="1" x14ac:dyDescent="0.2">
      <c r="A22" s="881"/>
      <c r="B22" s="799"/>
      <c r="C22" s="882"/>
      <c r="D22" s="851"/>
      <c r="E22" s="984"/>
      <c r="F22" s="985"/>
      <c r="G22" s="960"/>
      <c r="H22" s="960"/>
      <c r="I22" s="961"/>
      <c r="J22" s="983"/>
    </row>
    <row r="23" spans="1:11" s="8" customFormat="1" x14ac:dyDescent="0.2">
      <c r="A23" s="881"/>
      <c r="B23" s="799"/>
      <c r="C23" s="882"/>
      <c r="D23" s="851"/>
      <c r="E23" s="984"/>
      <c r="F23" s="985"/>
      <c r="G23" s="960"/>
      <c r="H23" s="960"/>
      <c r="I23" s="961"/>
      <c r="J23" s="983"/>
      <c r="K23" s="146"/>
    </row>
    <row r="24" spans="1:11" s="8" customFormat="1" x14ac:dyDescent="0.2">
      <c r="A24" s="881"/>
      <c r="B24" s="799"/>
      <c r="C24" s="882"/>
      <c r="D24" s="851"/>
      <c r="E24" s="984" t="s">
        <v>341</v>
      </c>
      <c r="F24" s="985"/>
      <c r="G24" s="960"/>
      <c r="H24" s="960"/>
      <c r="I24" s="961"/>
      <c r="J24" s="983"/>
    </row>
    <row r="25" spans="1:11" s="8" customFormat="1" x14ac:dyDescent="0.2">
      <c r="A25" s="894"/>
      <c r="B25" s="885"/>
      <c r="C25" s="10"/>
      <c r="D25" s="33"/>
      <c r="E25" s="960"/>
      <c r="F25" s="986"/>
      <c r="G25" s="960"/>
      <c r="H25" s="960"/>
      <c r="I25" s="961"/>
      <c r="J25" s="983"/>
    </row>
    <row r="26" spans="1:11" s="8" customFormat="1" x14ac:dyDescent="0.2">
      <c r="A26" s="894"/>
      <c r="B26" s="885"/>
      <c r="C26" s="10"/>
      <c r="D26" s="33"/>
      <c r="E26" s="960"/>
      <c r="F26" s="986"/>
      <c r="G26" s="960"/>
      <c r="H26" s="960"/>
      <c r="I26" s="961"/>
      <c r="J26" s="983"/>
    </row>
    <row r="27" spans="1:11" s="8" customFormat="1" x14ac:dyDescent="0.2">
      <c r="A27" s="894"/>
      <c r="B27" s="885"/>
      <c r="C27" s="10"/>
      <c r="D27" s="33"/>
      <c r="E27" s="960"/>
      <c r="F27" s="986"/>
      <c r="G27" s="960"/>
      <c r="H27" s="960"/>
      <c r="I27" s="961"/>
      <c r="J27" s="983"/>
    </row>
    <row r="28" spans="1:11" s="8" customFormat="1" x14ac:dyDescent="0.2">
      <c r="A28" s="894"/>
      <c r="B28" s="885"/>
      <c r="C28" s="10"/>
      <c r="D28" s="33"/>
      <c r="E28" s="960"/>
      <c r="F28" s="986"/>
      <c r="G28" s="960"/>
      <c r="H28" s="960"/>
      <c r="I28" s="961"/>
      <c r="J28" s="983"/>
    </row>
    <row r="29" spans="1:11" s="8" customFormat="1" x14ac:dyDescent="0.2">
      <c r="A29" s="894"/>
      <c r="B29" s="885"/>
      <c r="C29" s="10"/>
      <c r="D29" s="33"/>
      <c r="E29" s="984"/>
      <c r="F29" s="985"/>
      <c r="G29" s="960"/>
      <c r="H29" s="960"/>
      <c r="I29" s="961"/>
      <c r="J29" s="983"/>
      <c r="K29" s="146"/>
    </row>
    <row r="30" spans="1:11" s="8" customFormat="1" x14ac:dyDescent="0.2">
      <c r="A30" s="894"/>
      <c r="B30" s="885"/>
      <c r="C30" s="10"/>
      <c r="D30" s="33"/>
      <c r="E30" s="960"/>
      <c r="F30" s="986"/>
      <c r="G30" s="960"/>
      <c r="H30" s="960"/>
      <c r="I30" s="961"/>
      <c r="J30" s="983"/>
    </row>
    <row r="31" spans="1:11" s="8" customFormat="1" x14ac:dyDescent="0.2">
      <c r="A31" s="894"/>
      <c r="B31" s="885"/>
      <c r="C31" s="10"/>
      <c r="D31" s="33"/>
      <c r="E31" s="960"/>
      <c r="F31" s="986"/>
      <c r="G31" s="960"/>
      <c r="H31" s="960"/>
      <c r="I31" s="961"/>
      <c r="J31" s="983"/>
    </row>
    <row r="32" spans="1:11" s="8" customFormat="1" x14ac:dyDescent="0.2">
      <c r="A32" s="894"/>
      <c r="B32" s="885"/>
      <c r="C32" s="10"/>
      <c r="D32" s="33"/>
      <c r="E32" s="960"/>
      <c r="F32" s="986"/>
      <c r="G32" s="960"/>
      <c r="H32" s="960"/>
      <c r="I32" s="961"/>
      <c r="J32" s="983"/>
    </row>
    <row r="33" spans="1:10" s="8" customFormat="1" x14ac:dyDescent="0.2">
      <c r="A33" s="894"/>
      <c r="B33" s="885"/>
      <c r="C33" s="10"/>
      <c r="D33" s="33"/>
      <c r="E33" s="960"/>
      <c r="F33" s="986"/>
      <c r="G33" s="960"/>
      <c r="H33" s="960"/>
      <c r="I33" s="961"/>
      <c r="J33" s="983"/>
    </row>
    <row r="34" spans="1:10" s="8" customFormat="1" x14ac:dyDescent="0.2">
      <c r="A34" s="894"/>
      <c r="B34" s="885"/>
      <c r="C34" s="10"/>
      <c r="D34" s="33"/>
      <c r="E34" s="960"/>
      <c r="F34" s="986"/>
      <c r="G34" s="960"/>
      <c r="H34" s="960"/>
      <c r="I34" s="961"/>
      <c r="J34" s="983"/>
    </row>
    <row r="35" spans="1:10" s="8" customFormat="1" x14ac:dyDescent="0.2">
      <c r="A35" s="894"/>
      <c r="B35" s="885"/>
      <c r="C35" s="10"/>
      <c r="D35" s="33"/>
      <c r="E35" s="960"/>
      <c r="F35" s="986"/>
      <c r="G35" s="960"/>
      <c r="H35" s="960"/>
      <c r="I35" s="961"/>
      <c r="J35" s="983"/>
    </row>
    <row r="36" spans="1:10" s="8" customFormat="1" x14ac:dyDescent="0.2">
      <c r="A36" s="894"/>
      <c r="B36" s="885"/>
      <c r="C36" s="10"/>
      <c r="D36" s="33"/>
      <c r="E36" s="960"/>
      <c r="F36" s="986"/>
      <c r="G36" s="960"/>
      <c r="H36" s="960"/>
      <c r="I36" s="961"/>
      <c r="J36" s="983"/>
    </row>
    <row r="37" spans="1:10" s="8" customFormat="1" ht="3" customHeight="1" x14ac:dyDescent="0.2">
      <c r="A37" s="894"/>
      <c r="B37" s="885"/>
      <c r="C37" s="10"/>
      <c r="D37" s="33"/>
      <c r="E37" s="960"/>
      <c r="F37" s="986"/>
      <c r="G37" s="960"/>
      <c r="H37" s="960"/>
      <c r="I37" s="961"/>
      <c r="J37" s="983"/>
    </row>
    <row r="38" spans="1:10" s="8" customFormat="1" ht="3" customHeight="1" x14ac:dyDescent="0.2">
      <c r="A38" s="894"/>
      <c r="B38" s="885"/>
      <c r="C38" s="10"/>
      <c r="D38" s="33"/>
      <c r="E38" s="960"/>
      <c r="F38" s="986"/>
      <c r="G38" s="960"/>
      <c r="H38" s="960"/>
      <c r="I38" s="961"/>
      <c r="J38" s="983"/>
    </row>
    <row r="39" spans="1:10" s="8" customFormat="1" ht="3" customHeight="1" x14ac:dyDescent="0.2">
      <c r="A39" s="894"/>
      <c r="B39" s="885"/>
      <c r="C39" s="10"/>
      <c r="D39" s="33"/>
      <c r="E39" s="960"/>
      <c r="F39" s="986"/>
      <c r="G39" s="960"/>
      <c r="H39" s="960"/>
      <c r="I39" s="961"/>
      <c r="J39" s="983"/>
    </row>
    <row r="40" spans="1:10" s="8" customFormat="1" ht="3" customHeight="1" x14ac:dyDescent="0.2">
      <c r="A40" s="894"/>
      <c r="B40" s="885"/>
      <c r="C40" s="10"/>
      <c r="D40" s="33"/>
      <c r="E40" s="960"/>
      <c r="F40" s="986"/>
      <c r="G40" s="960"/>
      <c r="H40" s="960"/>
      <c r="I40" s="961"/>
      <c r="J40" s="983"/>
    </row>
    <row r="41" spans="1:10" s="8" customFormat="1" ht="3" customHeight="1" x14ac:dyDescent="0.2">
      <c r="A41" s="894"/>
      <c r="B41" s="886"/>
      <c r="C41" s="10"/>
      <c r="D41" s="33"/>
      <c r="E41" s="960"/>
      <c r="F41" s="975"/>
      <c r="G41" s="975"/>
      <c r="H41" s="960"/>
      <c r="I41" s="961"/>
      <c r="J41" s="983"/>
    </row>
    <row r="42" spans="1:10" s="8" customFormat="1" x14ac:dyDescent="0.2">
      <c r="A42" s="98"/>
      <c r="B42" s="19"/>
      <c r="C42" s="10"/>
      <c r="D42" s="33"/>
      <c r="E42" s="960"/>
      <c r="F42" s="975"/>
      <c r="G42" s="975"/>
      <c r="H42" s="960"/>
      <c r="I42" s="961"/>
      <c r="J42" s="983"/>
    </row>
    <row r="43" spans="1:10" s="8" customFormat="1" x14ac:dyDescent="0.2">
      <c r="A43" s="894"/>
      <c r="B43" s="886"/>
      <c r="C43" s="10"/>
      <c r="D43" s="20"/>
      <c r="E43" s="975"/>
      <c r="F43" s="975"/>
      <c r="G43" s="975"/>
      <c r="H43" s="960"/>
      <c r="I43" s="961"/>
      <c r="J43" s="983"/>
    </row>
    <row r="44" spans="1:10" s="8" customFormat="1" x14ac:dyDescent="0.2">
      <c r="A44" s="894"/>
      <c r="B44" s="886"/>
      <c r="C44" s="10"/>
      <c r="D44" s="20"/>
      <c r="E44" s="975"/>
      <c r="F44" s="975"/>
      <c r="G44" s="975"/>
      <c r="H44" s="960"/>
      <c r="I44" s="961"/>
      <c r="J44" s="983"/>
    </row>
    <row r="45" spans="1:10" s="8" customFormat="1" x14ac:dyDescent="0.2">
      <c r="A45" s="894"/>
      <c r="B45" s="886"/>
      <c r="C45" s="10"/>
      <c r="D45" s="20"/>
      <c r="E45" s="975"/>
      <c r="F45" s="975"/>
      <c r="G45" s="975"/>
      <c r="H45" s="960"/>
      <c r="I45" s="961"/>
      <c r="J45" s="983"/>
    </row>
    <row r="46" spans="1:10" x14ac:dyDescent="0.2">
      <c r="A46" s="895"/>
      <c r="B46" s="880"/>
      <c r="C46" s="9"/>
      <c r="D46" s="20"/>
      <c r="E46" s="975"/>
      <c r="F46" s="975"/>
      <c r="G46" s="975"/>
      <c r="H46" s="960"/>
      <c r="I46" s="961"/>
      <c r="J46" s="983"/>
    </row>
    <row r="47" spans="1:10" s="888" customFormat="1" ht="15.75" thickBot="1" x14ac:dyDescent="0.25">
      <c r="A47" s="896"/>
      <c r="B47" s="887" t="s">
        <v>31</v>
      </c>
      <c r="C47" s="871"/>
      <c r="D47" s="871"/>
      <c r="E47" s="967"/>
      <c r="F47" s="967"/>
      <c r="G47" s="967"/>
      <c r="H47" s="966"/>
      <c r="I47" s="968"/>
      <c r="J47" s="987">
        <f>SUM(J9:J45)</f>
        <v>525214.36</v>
      </c>
    </row>
    <row r="48" spans="1:10" ht="15" thickTop="1" x14ac:dyDescent="0.2">
      <c r="A48" s="98"/>
      <c r="B48" s="19"/>
      <c r="C48" s="10"/>
      <c r="D48" s="20"/>
      <c r="E48" s="975"/>
      <c r="F48" s="975"/>
      <c r="G48" s="975"/>
      <c r="H48" s="960"/>
      <c r="I48" s="961"/>
      <c r="J48" s="983"/>
    </row>
    <row r="49" spans="1:10" x14ac:dyDescent="0.2">
      <c r="A49" s="99"/>
      <c r="B49" s="21" t="s">
        <v>48</v>
      </c>
      <c r="C49" s="10"/>
      <c r="D49" s="20"/>
      <c r="E49" s="975"/>
      <c r="F49" s="975"/>
      <c r="G49" s="975"/>
      <c r="H49" s="960"/>
      <c r="I49" s="961"/>
      <c r="J49" s="983"/>
    </row>
    <row r="50" spans="1:10" x14ac:dyDescent="0.2">
      <c r="A50" s="99"/>
      <c r="B50" s="21"/>
      <c r="C50" s="10"/>
      <c r="D50" s="20"/>
      <c r="E50" s="975"/>
      <c r="F50" s="975"/>
      <c r="G50" s="975"/>
      <c r="H50" s="960"/>
      <c r="I50" s="961"/>
      <c r="J50" s="983"/>
    </row>
    <row r="51" spans="1:10" ht="99.75" x14ac:dyDescent="0.2">
      <c r="A51" s="99"/>
      <c r="B51" s="22" t="s">
        <v>49</v>
      </c>
      <c r="C51" s="10"/>
      <c r="D51" s="20"/>
      <c r="E51" s="975"/>
      <c r="F51" s="975"/>
      <c r="G51" s="975"/>
      <c r="H51" s="960"/>
      <c r="I51" s="961"/>
      <c r="J51" s="983"/>
    </row>
    <row r="52" spans="1:10" x14ac:dyDescent="0.2">
      <c r="A52" s="100"/>
      <c r="B52" s="23"/>
      <c r="C52" s="9"/>
      <c r="D52" s="20"/>
      <c r="E52" s="975"/>
      <c r="F52" s="975"/>
      <c r="G52" s="975"/>
      <c r="H52" s="960"/>
      <c r="I52" s="961"/>
      <c r="J52" s="983"/>
    </row>
    <row r="53" spans="1:10" x14ac:dyDescent="0.2">
      <c r="A53" s="100" t="s">
        <v>11</v>
      </c>
      <c r="B53" s="889" t="s">
        <v>50</v>
      </c>
      <c r="C53" s="9"/>
      <c r="D53" s="20" t="s">
        <v>2</v>
      </c>
      <c r="E53" s="975"/>
      <c r="F53" s="975"/>
      <c r="G53" s="975"/>
      <c r="H53" s="960"/>
      <c r="I53" s="961"/>
      <c r="J53" s="983"/>
    </row>
    <row r="54" spans="1:10" x14ac:dyDescent="0.2">
      <c r="A54" s="100"/>
      <c r="B54" s="24"/>
      <c r="C54" s="9"/>
      <c r="D54" s="20"/>
      <c r="E54" s="975"/>
      <c r="F54" s="975"/>
      <c r="G54" s="975"/>
      <c r="H54" s="960"/>
      <c r="I54" s="961"/>
      <c r="J54" s="983"/>
    </row>
    <row r="55" spans="1:10" x14ac:dyDescent="0.2">
      <c r="A55" s="100" t="s">
        <v>12</v>
      </c>
      <c r="B55" s="889" t="s">
        <v>50</v>
      </c>
      <c r="C55" s="9"/>
      <c r="D55" s="20" t="s">
        <v>2</v>
      </c>
      <c r="E55" s="975"/>
      <c r="F55" s="975"/>
      <c r="G55" s="975"/>
      <c r="H55" s="960"/>
      <c r="I55" s="961"/>
      <c r="J55" s="983"/>
    </row>
    <row r="56" spans="1:10" x14ac:dyDescent="0.2">
      <c r="A56" s="100"/>
      <c r="B56" s="24"/>
      <c r="C56" s="9"/>
      <c r="D56" s="20"/>
      <c r="E56" s="975"/>
      <c r="F56" s="975"/>
      <c r="G56" s="975"/>
      <c r="H56" s="960"/>
      <c r="I56" s="961"/>
      <c r="J56" s="983"/>
    </row>
    <row r="57" spans="1:10" x14ac:dyDescent="0.2">
      <c r="A57" s="100" t="s">
        <v>13</v>
      </c>
      <c r="B57" s="889" t="s">
        <v>50</v>
      </c>
      <c r="C57" s="9"/>
      <c r="D57" s="20" t="s">
        <v>2</v>
      </c>
      <c r="E57" s="975"/>
      <c r="F57" s="975"/>
      <c r="G57" s="975"/>
      <c r="H57" s="960"/>
      <c r="I57" s="961"/>
      <c r="J57" s="983"/>
    </row>
    <row r="58" spans="1:10" x14ac:dyDescent="0.2">
      <c r="A58" s="100"/>
      <c r="B58" s="23"/>
      <c r="C58" s="9"/>
      <c r="D58" s="20"/>
      <c r="E58" s="975"/>
      <c r="F58" s="975"/>
      <c r="G58" s="975"/>
      <c r="H58" s="960"/>
      <c r="I58" s="961"/>
      <c r="J58" s="983"/>
    </row>
    <row r="59" spans="1:10" x14ac:dyDescent="0.2">
      <c r="A59" s="100" t="s">
        <v>14</v>
      </c>
      <c r="B59" s="889" t="s">
        <v>50</v>
      </c>
      <c r="C59" s="9"/>
      <c r="D59" s="20" t="s">
        <v>2</v>
      </c>
      <c r="E59" s="975"/>
      <c r="F59" s="975"/>
      <c r="G59" s="975"/>
      <c r="H59" s="960"/>
      <c r="I59" s="961"/>
      <c r="J59" s="983"/>
    </row>
    <row r="60" spans="1:10" x14ac:dyDescent="0.2">
      <c r="A60" s="100"/>
      <c r="B60" s="24"/>
      <c r="C60" s="9"/>
      <c r="D60" s="20"/>
      <c r="E60" s="975"/>
      <c r="F60" s="975"/>
      <c r="G60" s="975"/>
      <c r="H60" s="960"/>
      <c r="I60" s="961"/>
      <c r="J60" s="983"/>
    </row>
    <row r="61" spans="1:10" x14ac:dyDescent="0.2">
      <c r="A61" s="100" t="s">
        <v>15</v>
      </c>
      <c r="B61" s="889" t="s">
        <v>50</v>
      </c>
      <c r="C61" s="9"/>
      <c r="D61" s="20" t="s">
        <v>2</v>
      </c>
      <c r="E61" s="975"/>
      <c r="F61" s="975"/>
      <c r="G61" s="975"/>
      <c r="H61" s="960"/>
      <c r="I61" s="961"/>
      <c r="J61" s="983"/>
    </row>
    <row r="62" spans="1:10" x14ac:dyDescent="0.2">
      <c r="A62" s="100"/>
      <c r="B62" s="24"/>
      <c r="C62" s="9"/>
      <c r="D62" s="20"/>
      <c r="E62" s="975"/>
      <c r="F62" s="975"/>
      <c r="G62" s="975"/>
      <c r="H62" s="960"/>
      <c r="I62" s="961"/>
      <c r="J62" s="983"/>
    </row>
    <row r="63" spans="1:10" x14ac:dyDescent="0.2">
      <c r="A63" s="100" t="s">
        <v>28</v>
      </c>
      <c r="B63" s="889" t="s">
        <v>50</v>
      </c>
      <c r="C63" s="9"/>
      <c r="D63" s="20" t="s">
        <v>2</v>
      </c>
      <c r="E63" s="975"/>
      <c r="F63" s="975"/>
      <c r="G63" s="975"/>
      <c r="H63" s="960"/>
      <c r="I63" s="961"/>
      <c r="J63" s="983"/>
    </row>
    <row r="64" spans="1:10" x14ac:dyDescent="0.2">
      <c r="A64" s="100"/>
      <c r="B64" s="23"/>
      <c r="C64" s="9"/>
      <c r="D64" s="20"/>
      <c r="E64" s="975"/>
      <c r="F64" s="975"/>
      <c r="G64" s="975"/>
      <c r="H64" s="960"/>
      <c r="I64" s="961"/>
      <c r="J64" s="983"/>
    </row>
    <row r="65" spans="1:10" x14ac:dyDescent="0.2">
      <c r="A65" s="100" t="s">
        <v>40</v>
      </c>
      <c r="B65" s="889" t="s">
        <v>50</v>
      </c>
      <c r="C65" s="9"/>
      <c r="D65" s="20" t="s">
        <v>2</v>
      </c>
      <c r="E65" s="975"/>
      <c r="F65" s="975"/>
      <c r="G65" s="975"/>
      <c r="H65" s="960"/>
      <c r="I65" s="961"/>
      <c r="J65" s="983"/>
    </row>
    <row r="66" spans="1:10" x14ac:dyDescent="0.2">
      <c r="A66" s="100"/>
      <c r="B66" s="24"/>
      <c r="C66" s="9"/>
      <c r="D66" s="20"/>
      <c r="E66" s="975"/>
      <c r="F66" s="975"/>
      <c r="G66" s="975"/>
      <c r="H66" s="960"/>
      <c r="I66" s="961"/>
      <c r="J66" s="983"/>
    </row>
    <row r="67" spans="1:10" x14ac:dyDescent="0.2">
      <c r="A67" s="100" t="s">
        <v>42</v>
      </c>
      <c r="B67" s="889" t="s">
        <v>50</v>
      </c>
      <c r="C67" s="9"/>
      <c r="D67" s="20" t="s">
        <v>2</v>
      </c>
      <c r="E67" s="975"/>
      <c r="F67" s="975"/>
      <c r="G67" s="975"/>
      <c r="H67" s="960"/>
      <c r="I67" s="961"/>
      <c r="J67" s="983"/>
    </row>
    <row r="68" spans="1:10" x14ac:dyDescent="0.2">
      <c r="A68" s="100"/>
      <c r="B68" s="24"/>
      <c r="C68" s="9"/>
      <c r="D68" s="20"/>
      <c r="E68" s="975"/>
      <c r="F68" s="975"/>
      <c r="G68" s="975"/>
      <c r="H68" s="960"/>
      <c r="I68" s="961"/>
      <c r="J68" s="983"/>
    </row>
    <row r="69" spans="1:10" x14ac:dyDescent="0.2">
      <c r="A69" s="100" t="s">
        <v>51</v>
      </c>
      <c r="B69" s="889" t="s">
        <v>50</v>
      </c>
      <c r="C69" s="9"/>
      <c r="D69" s="20" t="s">
        <v>2</v>
      </c>
      <c r="E69" s="975"/>
      <c r="F69" s="975"/>
      <c r="G69" s="975"/>
      <c r="H69" s="960"/>
      <c r="I69" s="961"/>
      <c r="J69" s="983"/>
    </row>
    <row r="70" spans="1:10" x14ac:dyDescent="0.2">
      <c r="A70" s="100"/>
      <c r="B70" s="889"/>
      <c r="C70" s="9"/>
      <c r="D70" s="20"/>
      <c r="E70" s="975"/>
      <c r="F70" s="975"/>
      <c r="G70" s="975"/>
      <c r="H70" s="960"/>
      <c r="I70" s="961"/>
      <c r="J70" s="983"/>
    </row>
    <row r="71" spans="1:10" x14ac:dyDescent="0.2">
      <c r="A71" s="100" t="s">
        <v>52</v>
      </c>
      <c r="B71" s="889" t="s">
        <v>50</v>
      </c>
      <c r="C71" s="9"/>
      <c r="D71" s="20" t="s">
        <v>2</v>
      </c>
      <c r="E71" s="975"/>
      <c r="F71" s="975"/>
      <c r="G71" s="975"/>
      <c r="H71" s="960"/>
      <c r="I71" s="961"/>
      <c r="J71" s="983"/>
    </row>
    <row r="72" spans="1:10" x14ac:dyDescent="0.2">
      <c r="A72" s="100"/>
      <c r="B72" s="889"/>
      <c r="C72" s="9"/>
      <c r="D72" s="20"/>
      <c r="E72" s="975"/>
      <c r="F72" s="975"/>
      <c r="G72" s="975"/>
      <c r="H72" s="960"/>
      <c r="I72" s="961"/>
      <c r="J72" s="983"/>
    </row>
    <row r="73" spans="1:10" x14ac:dyDescent="0.2">
      <c r="A73" s="100" t="s">
        <v>53</v>
      </c>
      <c r="B73" s="889" t="s">
        <v>50</v>
      </c>
      <c r="C73" s="9"/>
      <c r="D73" s="20" t="s">
        <v>2</v>
      </c>
      <c r="E73" s="975"/>
      <c r="F73" s="975"/>
      <c r="G73" s="975"/>
      <c r="H73" s="960"/>
      <c r="I73" s="961"/>
      <c r="J73" s="983"/>
    </row>
    <row r="74" spans="1:10" x14ac:dyDescent="0.2">
      <c r="A74" s="100"/>
      <c r="B74" s="889"/>
      <c r="C74" s="9"/>
      <c r="D74" s="20"/>
      <c r="E74" s="975"/>
      <c r="F74" s="975"/>
      <c r="G74" s="975"/>
      <c r="H74" s="960"/>
      <c r="I74" s="961"/>
      <c r="J74" s="983"/>
    </row>
    <row r="75" spans="1:10" x14ac:dyDescent="0.2">
      <c r="A75" s="100"/>
      <c r="B75" s="889"/>
      <c r="C75" s="9"/>
      <c r="D75" s="20"/>
      <c r="E75" s="975"/>
      <c r="F75" s="975"/>
      <c r="G75" s="975"/>
      <c r="H75" s="960"/>
      <c r="I75" s="961"/>
      <c r="J75" s="983"/>
    </row>
    <row r="76" spans="1:10" x14ac:dyDescent="0.2">
      <c r="A76" s="100"/>
      <c r="B76" s="889"/>
      <c r="C76" s="9"/>
      <c r="D76" s="20"/>
      <c r="E76" s="975"/>
      <c r="F76" s="975"/>
      <c r="G76" s="975"/>
      <c r="H76" s="960"/>
      <c r="I76" s="961"/>
      <c r="J76" s="983"/>
    </row>
    <row r="77" spans="1:10" x14ac:dyDescent="0.2">
      <c r="A77" s="100"/>
      <c r="B77" s="889"/>
      <c r="C77" s="9"/>
      <c r="D77" s="20"/>
      <c r="E77" s="975"/>
      <c r="F77" s="975"/>
      <c r="G77" s="975"/>
      <c r="H77" s="960"/>
      <c r="I77" s="961"/>
      <c r="J77" s="983"/>
    </row>
    <row r="78" spans="1:10" ht="8.25" customHeight="1" x14ac:dyDescent="0.2">
      <c r="A78" s="100"/>
      <c r="B78" s="889"/>
      <c r="C78" s="9"/>
      <c r="D78" s="20"/>
      <c r="E78" s="975"/>
      <c r="F78" s="975"/>
      <c r="G78" s="975"/>
      <c r="H78" s="960"/>
      <c r="I78" s="961"/>
      <c r="J78" s="983"/>
    </row>
    <row r="79" spans="1:10" x14ac:dyDescent="0.2">
      <c r="A79" s="100"/>
      <c r="B79" s="889"/>
      <c r="C79" s="9"/>
      <c r="D79" s="20"/>
      <c r="E79" s="975"/>
      <c r="F79" s="975"/>
      <c r="G79" s="975"/>
      <c r="H79" s="960"/>
      <c r="I79" s="961"/>
      <c r="J79" s="988"/>
    </row>
    <row r="80" spans="1:10" x14ac:dyDescent="0.2">
      <c r="A80" s="100"/>
      <c r="B80" s="889"/>
      <c r="C80" s="9"/>
      <c r="D80" s="20"/>
      <c r="E80" s="975"/>
      <c r="F80" s="975"/>
      <c r="G80" s="975"/>
      <c r="H80" s="960"/>
      <c r="I80" s="961"/>
      <c r="J80" s="988"/>
    </row>
    <row r="81" spans="1:10" s="888" customFormat="1" ht="15.75" thickBot="1" x14ac:dyDescent="0.25">
      <c r="A81" s="896"/>
      <c r="B81" s="887" t="s">
        <v>31</v>
      </c>
      <c r="C81" s="871"/>
      <c r="D81" s="871"/>
      <c r="E81" s="967"/>
      <c r="F81" s="967"/>
      <c r="G81" s="967"/>
      <c r="H81" s="966"/>
      <c r="I81" s="968"/>
      <c r="J81" s="987"/>
    </row>
    <row r="82" spans="1:10" ht="15" thickTop="1" x14ac:dyDescent="0.2">
      <c r="A82" s="101"/>
      <c r="B82" s="25"/>
      <c r="C82" s="9"/>
      <c r="D82" s="20"/>
      <c r="E82" s="975"/>
      <c r="F82" s="975"/>
      <c r="G82" s="975"/>
      <c r="H82" s="960"/>
      <c r="I82" s="961"/>
      <c r="J82" s="983"/>
    </row>
    <row r="83" spans="1:10" ht="15" x14ac:dyDescent="0.2">
      <c r="A83" s="100"/>
      <c r="B83" s="26" t="s">
        <v>54</v>
      </c>
      <c r="C83" s="27"/>
      <c r="D83" s="20"/>
      <c r="E83" s="975"/>
      <c r="F83" s="975"/>
      <c r="G83" s="975"/>
      <c r="H83" s="960"/>
      <c r="I83" s="961"/>
      <c r="J83" s="983"/>
    </row>
    <row r="84" spans="1:10" x14ac:dyDescent="0.2">
      <c r="A84" s="100"/>
      <c r="B84" s="23"/>
      <c r="C84" s="27"/>
      <c r="D84" s="20"/>
      <c r="E84" s="975"/>
      <c r="F84" s="975"/>
      <c r="G84" s="975"/>
      <c r="H84" s="960"/>
      <c r="I84" s="961"/>
      <c r="J84" s="983"/>
    </row>
    <row r="85" spans="1:10" x14ac:dyDescent="0.2">
      <c r="A85" s="100"/>
      <c r="B85" s="23" t="s">
        <v>1107</v>
      </c>
      <c r="C85" s="27"/>
      <c r="D85" s="20"/>
      <c r="E85" s="975"/>
      <c r="F85" s="975"/>
      <c r="G85" s="975"/>
      <c r="H85" s="960"/>
      <c r="I85" s="961"/>
      <c r="J85" s="983">
        <f>J47</f>
        <v>525214.36</v>
      </c>
    </row>
    <row r="86" spans="1:10" x14ac:dyDescent="0.2">
      <c r="A86" s="100"/>
      <c r="B86" s="23"/>
      <c r="C86" s="27"/>
      <c r="D86" s="20"/>
      <c r="E86" s="975"/>
      <c r="F86" s="975"/>
      <c r="G86" s="975"/>
      <c r="H86" s="960"/>
      <c r="I86" s="961"/>
      <c r="J86" s="983"/>
    </row>
    <row r="87" spans="1:10" x14ac:dyDescent="0.2">
      <c r="A87" s="100"/>
      <c r="B87" s="23" t="s">
        <v>1108</v>
      </c>
      <c r="C87" s="27"/>
      <c r="D87" s="20"/>
      <c r="E87" s="975"/>
      <c r="F87" s="975"/>
      <c r="G87" s="975"/>
      <c r="H87" s="960"/>
      <c r="I87" s="961"/>
      <c r="J87" s="983"/>
    </row>
    <row r="88" spans="1:10" x14ac:dyDescent="0.2">
      <c r="A88" s="100"/>
      <c r="B88" s="23"/>
      <c r="C88" s="27"/>
      <c r="D88" s="20"/>
      <c r="E88" s="975"/>
      <c r="F88" s="975"/>
      <c r="G88" s="975"/>
      <c r="H88" s="960"/>
      <c r="I88" s="961"/>
      <c r="J88" s="983"/>
    </row>
    <row r="89" spans="1:10" x14ac:dyDescent="0.2">
      <c r="A89" s="100"/>
      <c r="B89" s="23"/>
      <c r="C89" s="27"/>
      <c r="D89" s="20"/>
      <c r="E89" s="975"/>
      <c r="F89" s="975"/>
      <c r="G89" s="975"/>
      <c r="H89" s="960"/>
      <c r="I89" s="961"/>
      <c r="J89" s="983"/>
    </row>
    <row r="90" spans="1:10" x14ac:dyDescent="0.2">
      <c r="A90" s="100"/>
      <c r="B90" s="23"/>
      <c r="C90" s="27"/>
      <c r="D90" s="20"/>
      <c r="E90" s="975"/>
      <c r="F90" s="975"/>
      <c r="G90" s="975"/>
      <c r="H90" s="960"/>
      <c r="I90" s="961"/>
      <c r="J90" s="983"/>
    </row>
    <row r="91" spans="1:10" x14ac:dyDescent="0.2">
      <c r="A91" s="100"/>
      <c r="B91" s="23"/>
      <c r="C91" s="27"/>
      <c r="D91" s="20"/>
      <c r="E91" s="975"/>
      <c r="F91" s="975"/>
      <c r="G91" s="975"/>
      <c r="H91" s="960"/>
      <c r="I91" s="961"/>
      <c r="J91" s="983"/>
    </row>
    <row r="92" spans="1:10" x14ac:dyDescent="0.2">
      <c r="A92" s="100"/>
      <c r="B92" s="23"/>
      <c r="C92" s="27"/>
      <c r="D92" s="20"/>
      <c r="E92" s="975"/>
      <c r="F92" s="975"/>
      <c r="G92" s="975"/>
      <c r="H92" s="960"/>
      <c r="I92" s="961"/>
      <c r="J92" s="983"/>
    </row>
    <row r="93" spans="1:10" x14ac:dyDescent="0.2">
      <c r="A93" s="100"/>
      <c r="B93" s="23"/>
      <c r="C93" s="27"/>
      <c r="D93" s="20"/>
      <c r="E93" s="975"/>
      <c r="F93" s="975"/>
      <c r="G93" s="975"/>
      <c r="H93" s="960"/>
      <c r="I93" s="961"/>
      <c r="J93" s="983"/>
    </row>
    <row r="94" spans="1:10" x14ac:dyDescent="0.2">
      <c r="A94" s="100"/>
      <c r="B94" s="23"/>
      <c r="C94" s="27"/>
      <c r="D94" s="20"/>
      <c r="E94" s="975"/>
      <c r="F94" s="975"/>
      <c r="G94" s="975"/>
      <c r="H94" s="960"/>
      <c r="I94" s="961"/>
      <c r="J94" s="983"/>
    </row>
    <row r="95" spans="1:10" x14ac:dyDescent="0.2">
      <c r="A95" s="100"/>
      <c r="B95" s="23"/>
      <c r="C95" s="27"/>
      <c r="D95" s="20"/>
      <c r="E95" s="975"/>
      <c r="F95" s="975"/>
      <c r="G95" s="975"/>
      <c r="H95" s="960"/>
      <c r="I95" s="961"/>
      <c r="J95" s="983"/>
    </row>
    <row r="96" spans="1:10" x14ac:dyDescent="0.2">
      <c r="A96" s="100"/>
      <c r="B96" s="23"/>
      <c r="C96" s="27"/>
      <c r="D96" s="20"/>
      <c r="E96" s="975"/>
      <c r="F96" s="975"/>
      <c r="G96" s="975"/>
      <c r="H96" s="960"/>
      <c r="I96" s="961"/>
      <c r="J96" s="983"/>
    </row>
    <row r="97" spans="1:10" x14ac:dyDescent="0.2">
      <c r="A97" s="100"/>
      <c r="B97" s="23"/>
      <c r="C97" s="27"/>
      <c r="D97" s="20"/>
      <c r="E97" s="975"/>
      <c r="F97" s="975"/>
      <c r="G97" s="975"/>
      <c r="H97" s="960"/>
      <c r="I97" s="961"/>
      <c r="J97" s="983"/>
    </row>
    <row r="98" spans="1:10" x14ac:dyDescent="0.2">
      <c r="A98" s="100"/>
      <c r="B98" s="23"/>
      <c r="C98" s="27"/>
      <c r="D98" s="20"/>
      <c r="E98" s="975"/>
      <c r="F98" s="975"/>
      <c r="G98" s="975"/>
      <c r="H98" s="960"/>
      <c r="I98" s="961"/>
      <c r="J98" s="983"/>
    </row>
    <row r="99" spans="1:10" x14ac:dyDescent="0.2">
      <c r="A99" s="100"/>
      <c r="B99" s="23"/>
      <c r="C99" s="27"/>
      <c r="D99" s="20"/>
      <c r="E99" s="975"/>
      <c r="F99" s="975"/>
      <c r="G99" s="975"/>
      <c r="H99" s="960"/>
      <c r="I99" s="961"/>
      <c r="J99" s="983"/>
    </row>
    <row r="100" spans="1:10" x14ac:dyDescent="0.2">
      <c r="A100" s="100"/>
      <c r="B100" s="23"/>
      <c r="C100" s="27"/>
      <c r="D100" s="20"/>
      <c r="E100" s="975"/>
      <c r="F100" s="975"/>
      <c r="G100" s="975"/>
      <c r="H100" s="960"/>
      <c r="I100" s="961"/>
      <c r="J100" s="983"/>
    </row>
    <row r="101" spans="1:10" x14ac:dyDescent="0.2">
      <c r="A101" s="100"/>
      <c r="B101" s="23"/>
      <c r="C101" s="27"/>
      <c r="D101" s="20"/>
      <c r="E101" s="975"/>
      <c r="F101" s="975"/>
      <c r="G101" s="975"/>
      <c r="H101" s="960"/>
      <c r="I101" s="961"/>
      <c r="J101" s="983"/>
    </row>
    <row r="102" spans="1:10" x14ac:dyDescent="0.2">
      <c r="A102" s="100"/>
      <c r="B102" s="23"/>
      <c r="C102" s="27"/>
      <c r="D102" s="20"/>
      <c r="E102" s="975"/>
      <c r="F102" s="975"/>
      <c r="G102" s="975"/>
      <c r="H102" s="960"/>
      <c r="I102" s="961"/>
      <c r="J102" s="983"/>
    </row>
    <row r="103" spans="1:10" x14ac:dyDescent="0.2">
      <c r="A103" s="100"/>
      <c r="B103" s="23"/>
      <c r="C103" s="27"/>
      <c r="D103" s="20"/>
      <c r="E103" s="975"/>
      <c r="F103" s="975"/>
      <c r="G103" s="975"/>
      <c r="H103" s="960"/>
      <c r="I103" s="961"/>
      <c r="J103" s="983"/>
    </row>
    <row r="104" spans="1:10" x14ac:dyDescent="0.2">
      <c r="A104" s="100"/>
      <c r="B104" s="23"/>
      <c r="C104" s="27"/>
      <c r="D104" s="20"/>
      <c r="E104" s="975"/>
      <c r="F104" s="975"/>
      <c r="G104" s="975"/>
      <c r="H104" s="960"/>
      <c r="I104" s="961"/>
      <c r="J104" s="983"/>
    </row>
    <row r="105" spans="1:10" x14ac:dyDescent="0.2">
      <c r="A105" s="100"/>
      <c r="B105" s="23"/>
      <c r="C105" s="27"/>
      <c r="D105" s="20"/>
      <c r="E105" s="975"/>
      <c r="F105" s="975"/>
      <c r="G105" s="975"/>
      <c r="H105" s="960"/>
      <c r="I105" s="961"/>
      <c r="J105" s="983"/>
    </row>
    <row r="106" spans="1:10" x14ac:dyDescent="0.2">
      <c r="A106" s="100"/>
      <c r="B106" s="23"/>
      <c r="C106" s="27"/>
      <c r="D106" s="20"/>
      <c r="E106" s="975"/>
      <c r="F106" s="975"/>
      <c r="G106" s="975"/>
      <c r="H106" s="960"/>
      <c r="I106" s="961"/>
      <c r="J106" s="983"/>
    </row>
    <row r="107" spans="1:10" x14ac:dyDescent="0.2">
      <c r="A107" s="100"/>
      <c r="B107" s="23"/>
      <c r="C107" s="27"/>
      <c r="D107" s="20"/>
      <c r="E107" s="975"/>
      <c r="F107" s="975"/>
      <c r="G107" s="975"/>
      <c r="H107" s="960"/>
      <c r="I107" s="961"/>
      <c r="J107" s="983"/>
    </row>
    <row r="108" spans="1:10" x14ac:dyDescent="0.2">
      <c r="A108" s="100"/>
      <c r="B108" s="23"/>
      <c r="C108" s="27"/>
      <c r="D108" s="20"/>
      <c r="E108" s="975"/>
      <c r="F108" s="975"/>
      <c r="G108" s="975"/>
      <c r="H108" s="960"/>
      <c r="I108" s="961"/>
      <c r="J108" s="983"/>
    </row>
    <row r="109" spans="1:10" x14ac:dyDescent="0.2">
      <c r="A109" s="100"/>
      <c r="B109" s="23"/>
      <c r="C109" s="27"/>
      <c r="D109" s="20"/>
      <c r="E109" s="975"/>
      <c r="F109" s="975"/>
      <c r="G109" s="975"/>
      <c r="H109" s="960"/>
      <c r="I109" s="961"/>
      <c r="J109" s="983"/>
    </row>
    <row r="110" spans="1:10" x14ac:dyDescent="0.2">
      <c r="A110" s="100"/>
      <c r="B110" s="23"/>
      <c r="C110" s="27"/>
      <c r="D110" s="20"/>
      <c r="E110" s="975"/>
      <c r="F110" s="975"/>
      <c r="G110" s="975"/>
      <c r="H110" s="960"/>
      <c r="I110" s="961"/>
      <c r="J110" s="983"/>
    </row>
    <row r="111" spans="1:10" x14ac:dyDescent="0.2">
      <c r="A111" s="100"/>
      <c r="B111" s="23"/>
      <c r="C111" s="27"/>
      <c r="D111" s="20"/>
      <c r="E111" s="975"/>
      <c r="F111" s="975"/>
      <c r="G111" s="975"/>
      <c r="H111" s="960"/>
      <c r="I111" s="961"/>
      <c r="J111" s="983"/>
    </row>
    <row r="112" spans="1:10" x14ac:dyDescent="0.2">
      <c r="A112" s="100"/>
      <c r="B112" s="23"/>
      <c r="C112" s="27"/>
      <c r="D112" s="20"/>
      <c r="E112" s="975"/>
      <c r="F112" s="975"/>
      <c r="G112" s="975"/>
      <c r="H112" s="960"/>
      <c r="I112" s="961"/>
      <c r="J112" s="983"/>
    </row>
    <row r="113" spans="1:10" x14ac:dyDescent="0.2">
      <c r="A113" s="100"/>
      <c r="B113" s="23"/>
      <c r="C113" s="27"/>
      <c r="D113" s="20"/>
      <c r="E113" s="975"/>
      <c r="F113" s="975"/>
      <c r="G113" s="975"/>
      <c r="H113" s="960"/>
      <c r="I113" s="961"/>
      <c r="J113" s="983"/>
    </row>
    <row r="114" spans="1:10" x14ac:dyDescent="0.2">
      <c r="A114" s="100"/>
      <c r="B114" s="23"/>
      <c r="C114" s="27"/>
      <c r="D114" s="20"/>
      <c r="E114" s="975"/>
      <c r="F114" s="975"/>
      <c r="G114" s="975"/>
      <c r="H114" s="960"/>
      <c r="I114" s="961"/>
      <c r="J114" s="983"/>
    </row>
    <row r="115" spans="1:10" x14ac:dyDescent="0.2">
      <c r="A115" s="100"/>
      <c r="B115" s="23"/>
      <c r="C115" s="27"/>
      <c r="D115" s="20"/>
      <c r="E115" s="975"/>
      <c r="F115" s="975"/>
      <c r="G115" s="975"/>
      <c r="H115" s="960"/>
      <c r="I115" s="961"/>
      <c r="J115" s="983"/>
    </row>
    <row r="116" spans="1:10" x14ac:dyDescent="0.2">
      <c r="A116" s="100"/>
      <c r="B116" s="23"/>
      <c r="C116" s="27"/>
      <c r="D116" s="20"/>
      <c r="E116" s="975"/>
      <c r="F116" s="975"/>
      <c r="G116" s="975"/>
      <c r="H116" s="960"/>
      <c r="I116" s="961"/>
      <c r="J116" s="983"/>
    </row>
    <row r="117" spans="1:10" x14ac:dyDescent="0.2">
      <c r="A117" s="100"/>
      <c r="B117" s="23"/>
      <c r="C117" s="27"/>
      <c r="D117" s="20"/>
      <c r="E117" s="975"/>
      <c r="F117" s="975"/>
      <c r="G117" s="975"/>
      <c r="H117" s="960"/>
      <c r="I117" s="961"/>
      <c r="J117" s="983"/>
    </row>
    <row r="118" spans="1:10" x14ac:dyDescent="0.2">
      <c r="A118" s="100"/>
      <c r="B118" s="23"/>
      <c r="C118" s="27"/>
      <c r="D118" s="20"/>
      <c r="E118" s="975"/>
      <c r="F118" s="975"/>
      <c r="G118" s="975"/>
      <c r="H118" s="960"/>
      <c r="I118" s="961"/>
      <c r="J118" s="983"/>
    </row>
    <row r="119" spans="1:10" x14ac:dyDescent="0.2">
      <c r="A119" s="101"/>
      <c r="B119" s="25"/>
      <c r="C119" s="28"/>
      <c r="D119" s="20"/>
      <c r="E119" s="975"/>
      <c r="F119" s="975"/>
      <c r="G119" s="975"/>
      <c r="H119" s="960"/>
      <c r="I119" s="961"/>
      <c r="J119" s="983"/>
    </row>
    <row r="120" spans="1:10" s="888" customFormat="1" ht="30.75" thickBot="1" x14ac:dyDescent="0.25">
      <c r="A120" s="868"/>
      <c r="B120" s="890" t="str">
        <f>A3&amp;" 
TOTAL CARRIED TO SUMMARY (US$)"</f>
        <v>DIVISION 31 - EARTHWORK 
TOTAL CARRIED TO SUMMARY (US$)</v>
      </c>
      <c r="C120" s="870"/>
      <c r="D120" s="871"/>
      <c r="E120" s="967"/>
      <c r="F120" s="967"/>
      <c r="G120" s="967"/>
      <c r="H120" s="966"/>
      <c r="I120" s="968"/>
      <c r="J120" s="987">
        <f>SUM(J83:J117)</f>
        <v>525214.36</v>
      </c>
    </row>
  </sheetData>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70" fitToHeight="0" orientation="landscape" useFirstPageNumber="1" r:id="rId1"/>
  <headerFooter scaleWithDoc="0">
    <oddHeader>&amp;R&amp;G</oddHeader>
  </headerFooter>
  <rowBreaks count="2" manualBreakCount="2">
    <brk id="47" max="9" man="1"/>
    <brk id="81" max="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F7996-2A92-436F-8056-40F8CE27C73F}">
  <dimension ref="A1:C23"/>
  <sheetViews>
    <sheetView showGridLines="0" view="pageBreakPreview" zoomScale="115" zoomScaleNormal="100" zoomScaleSheetLayoutView="115" workbookViewId="0">
      <selection activeCell="H39" sqref="H39"/>
    </sheetView>
  </sheetViews>
  <sheetFormatPr defaultColWidth="9.33203125" defaultRowHeight="14.25" x14ac:dyDescent="0.2"/>
  <cols>
    <col min="1" max="1" width="25.83203125" style="3" customWidth="1"/>
    <col min="2" max="2" width="80" style="5" customWidth="1"/>
    <col min="3" max="3" width="37.6640625" style="6" customWidth="1"/>
    <col min="4" max="16384" width="9.33203125" style="2"/>
  </cols>
  <sheetData>
    <row r="1" spans="1:3" s="106" customFormat="1" ht="15" x14ac:dyDescent="0.25">
      <c r="A1" s="1094" t="s">
        <v>0</v>
      </c>
      <c r="B1" s="1094"/>
      <c r="C1" s="1094"/>
    </row>
    <row r="2" spans="1:3" s="106" customFormat="1" x14ac:dyDescent="0.2">
      <c r="B2" s="108"/>
    </row>
    <row r="3" spans="1:3" s="106" customFormat="1" ht="15" x14ac:dyDescent="0.25">
      <c r="A3" s="1094" t="s">
        <v>1181</v>
      </c>
      <c r="B3" s="1094"/>
      <c r="C3" s="1094"/>
    </row>
    <row r="4" spans="1:3" s="106" customFormat="1" ht="15" x14ac:dyDescent="0.25">
      <c r="A4" s="113"/>
      <c r="B4" s="113"/>
      <c r="C4" s="113"/>
    </row>
    <row r="5" spans="1:3" s="106" customFormat="1" x14ac:dyDescent="0.2">
      <c r="A5" s="114"/>
      <c r="B5" s="115"/>
      <c r="C5" s="116" t="s">
        <v>1182</v>
      </c>
    </row>
    <row r="6" spans="1:3" s="120" customFormat="1" ht="18" customHeight="1" x14ac:dyDescent="0.2">
      <c r="A6" s="117" t="s">
        <v>1183</v>
      </c>
      <c r="B6" s="127" t="s">
        <v>1184</v>
      </c>
      <c r="C6" s="119" t="s">
        <v>1280</v>
      </c>
    </row>
    <row r="7" spans="1:3" s="120" customFormat="1" ht="18" customHeight="1" x14ac:dyDescent="0.2">
      <c r="A7" s="117" t="s">
        <v>1185</v>
      </c>
      <c r="B7" s="127" t="s">
        <v>1186</v>
      </c>
      <c r="C7" s="119" t="s">
        <v>1281</v>
      </c>
    </row>
    <row r="8" spans="1:3" s="120" customFormat="1" ht="18" customHeight="1" x14ac:dyDescent="0.2">
      <c r="A8" s="117" t="s">
        <v>1187</v>
      </c>
      <c r="B8" s="127" t="s">
        <v>1188</v>
      </c>
      <c r="C8" s="119" t="s">
        <v>1282</v>
      </c>
    </row>
    <row r="9" spans="1:3" s="120" customFormat="1" ht="18" customHeight="1" x14ac:dyDescent="0.2">
      <c r="A9" s="117" t="s">
        <v>1189</v>
      </c>
      <c r="B9" s="127" t="s">
        <v>1190</v>
      </c>
      <c r="C9" s="119" t="s">
        <v>1283</v>
      </c>
    </row>
    <row r="10" spans="1:3" s="120" customFormat="1" ht="18" customHeight="1" x14ac:dyDescent="0.2">
      <c r="A10" s="117" t="s">
        <v>1191</v>
      </c>
      <c r="B10" s="127" t="s">
        <v>1192</v>
      </c>
      <c r="C10" s="119" t="s">
        <v>1284</v>
      </c>
    </row>
    <row r="11" spans="1:3" s="120" customFormat="1" ht="18" customHeight="1" x14ac:dyDescent="0.2">
      <c r="A11" s="117" t="s">
        <v>1193</v>
      </c>
      <c r="B11" s="127" t="s">
        <v>1194</v>
      </c>
      <c r="C11" s="119" t="s">
        <v>1285</v>
      </c>
    </row>
    <row r="12" spans="1:3" s="120" customFormat="1" ht="18" customHeight="1" x14ac:dyDescent="0.2">
      <c r="A12" s="117" t="s">
        <v>1195</v>
      </c>
      <c r="B12" s="127" t="s">
        <v>1196</v>
      </c>
      <c r="C12" s="119" t="s">
        <v>1286</v>
      </c>
    </row>
    <row r="13" spans="1:3" s="120" customFormat="1" ht="18" customHeight="1" x14ac:dyDescent="0.2">
      <c r="A13" s="117" t="s">
        <v>1197</v>
      </c>
      <c r="B13" s="127" t="s">
        <v>1198</v>
      </c>
      <c r="C13" s="119" t="s">
        <v>1287</v>
      </c>
    </row>
    <row r="14" spans="1:3" s="120" customFormat="1" ht="18" customHeight="1" x14ac:dyDescent="0.2">
      <c r="A14" s="117" t="s">
        <v>1199</v>
      </c>
      <c r="B14" s="127" t="s">
        <v>1200</v>
      </c>
      <c r="C14" s="119" t="s">
        <v>1288</v>
      </c>
    </row>
    <row r="15" spans="1:3" s="120" customFormat="1" ht="18" customHeight="1" x14ac:dyDescent="0.2">
      <c r="A15" s="117" t="s">
        <v>1201</v>
      </c>
      <c r="B15" s="127" t="s">
        <v>1202</v>
      </c>
      <c r="C15" s="119" t="s">
        <v>1289</v>
      </c>
    </row>
    <row r="16" spans="1:3" s="120" customFormat="1" ht="18" customHeight="1" x14ac:dyDescent="0.2">
      <c r="A16" s="117" t="s">
        <v>1203</v>
      </c>
      <c r="B16" s="127" t="s">
        <v>1204</v>
      </c>
      <c r="C16" s="119" t="s">
        <v>1290</v>
      </c>
    </row>
    <row r="17" spans="1:3" s="120" customFormat="1" ht="18" customHeight="1" x14ac:dyDescent="0.2">
      <c r="A17" s="117" t="s">
        <v>1205</v>
      </c>
      <c r="B17" s="127" t="s">
        <v>1206</v>
      </c>
      <c r="C17" s="119" t="s">
        <v>1291</v>
      </c>
    </row>
    <row r="18" spans="1:3" s="120" customFormat="1" ht="18" customHeight="1" x14ac:dyDescent="0.2">
      <c r="A18" s="117" t="s">
        <v>1207</v>
      </c>
      <c r="B18" s="127" t="s">
        <v>1208</v>
      </c>
      <c r="C18" s="119" t="s">
        <v>1292</v>
      </c>
    </row>
    <row r="19" spans="1:3" s="120" customFormat="1" ht="18" customHeight="1" x14ac:dyDescent="0.2">
      <c r="A19" s="117" t="s">
        <v>1209</v>
      </c>
      <c r="B19" s="127" t="s">
        <v>1210</v>
      </c>
      <c r="C19" s="119" t="s">
        <v>1293</v>
      </c>
    </row>
    <row r="20" spans="1:3" s="120" customFormat="1" ht="18" customHeight="1" x14ac:dyDescent="0.2">
      <c r="A20" s="117" t="s">
        <v>1211</v>
      </c>
      <c r="B20" s="127" t="s">
        <v>1212</v>
      </c>
      <c r="C20" s="119" t="s">
        <v>1294</v>
      </c>
    </row>
    <row r="21" spans="1:3" s="120" customFormat="1" ht="18" customHeight="1" x14ac:dyDescent="0.2">
      <c r="A21" s="117" t="s">
        <v>1213</v>
      </c>
      <c r="B21" s="127" t="s">
        <v>1214</v>
      </c>
      <c r="C21" s="119" t="s">
        <v>1295</v>
      </c>
    </row>
    <row r="22" spans="1:3" s="120" customFormat="1" ht="18" customHeight="1" x14ac:dyDescent="0.2">
      <c r="A22" s="117" t="s">
        <v>1215</v>
      </c>
      <c r="B22" s="127" t="s">
        <v>1216</v>
      </c>
      <c r="C22" s="119" t="s">
        <v>1296</v>
      </c>
    </row>
    <row r="23" spans="1:3" s="120" customFormat="1" ht="18" customHeight="1" x14ac:dyDescent="0.2">
      <c r="A23" s="117" t="s">
        <v>1217</v>
      </c>
      <c r="B23" s="127"/>
      <c r="C23" s="119" t="s">
        <v>1218</v>
      </c>
    </row>
  </sheetData>
  <mergeCells count="2">
    <mergeCell ref="A1:C1"/>
    <mergeCell ref="A3:C3"/>
  </mergeCells>
  <printOptions horizontalCentered="1"/>
  <pageMargins left="0.47244094488188998" right="0.47244094488188998" top="0.86614173228346503" bottom="0.78740157480314998" header="0.59055118110236204" footer="0.47244094488188998"/>
  <pageSetup paperSize="9" fitToHeight="0" orientation="landscape" useFirstPageNumber="1" r:id="rId1"/>
  <headerFooter scaleWithDoc="0">
    <oddHeader>&amp;R&amp;G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01696-517E-4F94-A7E5-12AE794DEB8F}">
  <dimension ref="A1:D25"/>
  <sheetViews>
    <sheetView showGridLines="0" tabSelected="1" view="pageBreakPreview" zoomScaleNormal="100" zoomScaleSheetLayoutView="100" workbookViewId="0">
      <selection activeCell="H39" sqref="H39"/>
    </sheetView>
  </sheetViews>
  <sheetFormatPr defaultColWidth="9.33203125" defaultRowHeight="14.25" x14ac:dyDescent="0.2"/>
  <cols>
    <col min="1" max="1" width="20.6640625" style="3" customWidth="1"/>
    <col min="2" max="2" width="18.33203125" style="4" customWidth="1"/>
    <col min="3" max="3" width="70.83203125" style="5" customWidth="1"/>
    <col min="4" max="4" width="24.1640625" style="921" customWidth="1"/>
    <col min="5" max="16384" width="9.33203125" style="2"/>
  </cols>
  <sheetData>
    <row r="1" spans="1:4" s="106" customFormat="1" ht="15" x14ac:dyDescent="0.25">
      <c r="A1" s="1094" t="s">
        <v>0</v>
      </c>
      <c r="B1" s="1094"/>
      <c r="C1" s="1094"/>
      <c r="D1" s="1094"/>
    </row>
    <row r="2" spans="1:4" s="106" customFormat="1" x14ac:dyDescent="0.2">
      <c r="C2" s="108"/>
      <c r="D2" s="922"/>
    </row>
    <row r="3" spans="1:4" s="106" customFormat="1" ht="15" x14ac:dyDescent="0.25">
      <c r="A3" s="1094" t="s">
        <v>1219</v>
      </c>
      <c r="B3" s="1094"/>
      <c r="C3" s="1094"/>
      <c r="D3" s="1094"/>
    </row>
    <row r="4" spans="1:4" s="106" customFormat="1" ht="15" x14ac:dyDescent="0.25">
      <c r="A4" s="113"/>
      <c r="B4" s="113"/>
      <c r="C4" s="113"/>
      <c r="D4" s="923"/>
    </row>
    <row r="5" spans="1:4" s="106" customFormat="1" ht="28.5" x14ac:dyDescent="0.2">
      <c r="A5" s="114" t="s">
        <v>1220</v>
      </c>
      <c r="B5" s="122"/>
      <c r="C5" s="115"/>
      <c r="D5" s="924" t="s">
        <v>1221</v>
      </c>
    </row>
    <row r="6" spans="1:4" s="120" customFormat="1" ht="15.95" customHeight="1" x14ac:dyDescent="0.2">
      <c r="A6" s="117" t="s">
        <v>1297</v>
      </c>
      <c r="B6" s="117" t="s">
        <v>1183</v>
      </c>
      <c r="C6" s="118" t="s">
        <v>1184</v>
      </c>
      <c r="D6" s="925">
        <f>'Div 3'!J186</f>
        <v>6783168.75</v>
      </c>
    </row>
    <row r="7" spans="1:4" s="120" customFormat="1" ht="15.95" customHeight="1" x14ac:dyDescent="0.2">
      <c r="A7" s="117" t="s">
        <v>1298</v>
      </c>
      <c r="B7" s="117" t="s">
        <v>1185</v>
      </c>
      <c r="C7" s="121" t="s">
        <v>1186</v>
      </c>
      <c r="D7" s="925">
        <f>'Div 4'!J160</f>
        <v>956046.63</v>
      </c>
    </row>
    <row r="8" spans="1:4" s="120" customFormat="1" ht="15.95" customHeight="1" x14ac:dyDescent="0.2">
      <c r="A8" s="117" t="s">
        <v>1299</v>
      </c>
      <c r="B8" s="117" t="s">
        <v>1187</v>
      </c>
      <c r="C8" s="118" t="s">
        <v>1188</v>
      </c>
      <c r="D8" s="925">
        <f>'Div 5'!J146</f>
        <v>17929704.98</v>
      </c>
    </row>
    <row r="9" spans="1:4" s="120" customFormat="1" ht="15.95" customHeight="1" x14ac:dyDescent="0.2">
      <c r="A9" s="117" t="s">
        <v>1300</v>
      </c>
      <c r="B9" s="117" t="s">
        <v>1189</v>
      </c>
      <c r="C9" s="118" t="s">
        <v>1190</v>
      </c>
      <c r="D9" s="925">
        <f>'Div 6'!J118</f>
        <v>17116.97</v>
      </c>
    </row>
    <row r="10" spans="1:4" s="120" customFormat="1" ht="15.95" customHeight="1" x14ac:dyDescent="0.2">
      <c r="A10" s="117" t="s">
        <v>1301</v>
      </c>
      <c r="B10" s="117" t="s">
        <v>1191</v>
      </c>
      <c r="C10" s="118" t="s">
        <v>1192</v>
      </c>
      <c r="D10" s="925">
        <f>'Div 7'!J207</f>
        <v>13891885.310000001</v>
      </c>
    </row>
    <row r="11" spans="1:4" s="120" customFormat="1" ht="15.95" customHeight="1" x14ac:dyDescent="0.2">
      <c r="A11" s="117" t="s">
        <v>1493</v>
      </c>
      <c r="B11" s="117" t="s">
        <v>1193</v>
      </c>
      <c r="C11" s="118" t="s">
        <v>1194</v>
      </c>
      <c r="D11" s="925">
        <f>'Div 8'!J456</f>
        <v>1532216.25</v>
      </c>
    </row>
    <row r="12" spans="1:4" s="120" customFormat="1" ht="15.95" customHeight="1" x14ac:dyDescent="0.2">
      <c r="A12" s="117" t="s">
        <v>1302</v>
      </c>
      <c r="B12" s="117" t="s">
        <v>1195</v>
      </c>
      <c r="C12" s="118" t="s">
        <v>1196</v>
      </c>
      <c r="D12" s="925">
        <f>'Div 9'!J258</f>
        <v>1472157.47</v>
      </c>
    </row>
    <row r="13" spans="1:4" s="120" customFormat="1" ht="15.95" customHeight="1" x14ac:dyDescent="0.2">
      <c r="A13" s="117" t="s">
        <v>1494</v>
      </c>
      <c r="B13" s="117" t="s">
        <v>1197</v>
      </c>
      <c r="C13" s="118" t="s">
        <v>1198</v>
      </c>
      <c r="D13" s="925">
        <f>'Div 10'!J215</f>
        <v>320592.62</v>
      </c>
    </row>
    <row r="14" spans="1:4" s="120" customFormat="1" ht="15.95" customHeight="1" x14ac:dyDescent="0.2">
      <c r="A14" s="117" t="s">
        <v>1303</v>
      </c>
      <c r="B14" s="117" t="s">
        <v>1199</v>
      </c>
      <c r="C14" s="118" t="s">
        <v>1200</v>
      </c>
      <c r="D14" s="925">
        <f>'Div 11'!J114</f>
        <v>114972.86</v>
      </c>
    </row>
    <row r="15" spans="1:4" s="120" customFormat="1" ht="15.95" customHeight="1" x14ac:dyDescent="0.2">
      <c r="A15" s="117" t="s">
        <v>1304</v>
      </c>
      <c r="B15" s="117" t="s">
        <v>1201</v>
      </c>
      <c r="C15" s="118" t="s">
        <v>1202</v>
      </c>
      <c r="D15" s="925">
        <f>'Div 12'!J185</f>
        <v>430398.5</v>
      </c>
    </row>
    <row r="16" spans="1:4" s="120" customFormat="1" ht="15.95" customHeight="1" x14ac:dyDescent="0.2">
      <c r="A16" s="117" t="s">
        <v>1305</v>
      </c>
      <c r="B16" s="117" t="s">
        <v>1203</v>
      </c>
      <c r="C16" s="118" t="s">
        <v>1204</v>
      </c>
      <c r="D16" s="925">
        <f>'Div 21'!J237</f>
        <v>783769.8</v>
      </c>
    </row>
    <row r="17" spans="1:4" s="120" customFormat="1" ht="15.95" customHeight="1" x14ac:dyDescent="0.2">
      <c r="A17" s="117" t="s">
        <v>1306</v>
      </c>
      <c r="B17" s="117" t="s">
        <v>1205</v>
      </c>
      <c r="C17" s="118" t="s">
        <v>1206</v>
      </c>
      <c r="D17" s="925">
        <f>'Div 22'!J753</f>
        <v>908040.53</v>
      </c>
    </row>
    <row r="18" spans="1:4" s="120" customFormat="1" ht="15.95" customHeight="1" x14ac:dyDescent="0.2">
      <c r="A18" s="117" t="s">
        <v>1307</v>
      </c>
      <c r="B18" s="117" t="s">
        <v>1207</v>
      </c>
      <c r="C18" s="118" t="s">
        <v>1208</v>
      </c>
      <c r="D18" s="925">
        <f>'Div 23'!J986</f>
        <v>2971084.49</v>
      </c>
    </row>
    <row r="19" spans="1:4" s="120" customFormat="1" ht="15.95" customHeight="1" x14ac:dyDescent="0.2">
      <c r="A19" s="117" t="s">
        <v>1308</v>
      </c>
      <c r="B19" s="117" t="s">
        <v>1209</v>
      </c>
      <c r="C19" s="118" t="s">
        <v>1210</v>
      </c>
      <c r="D19" s="925">
        <f>'Div 26'!J772</f>
        <v>4413080.12</v>
      </c>
    </row>
    <row r="20" spans="1:4" s="120" customFormat="1" ht="15.95" customHeight="1" x14ac:dyDescent="0.2">
      <c r="A20" s="117" t="s">
        <v>1309</v>
      </c>
      <c r="B20" s="117" t="s">
        <v>1211</v>
      </c>
      <c r="C20" s="118" t="s">
        <v>1212</v>
      </c>
      <c r="D20" s="925">
        <f>'Div 27'!J446</f>
        <v>443212.63</v>
      </c>
    </row>
    <row r="21" spans="1:4" s="120" customFormat="1" x14ac:dyDescent="0.2">
      <c r="A21" s="117" t="s">
        <v>1310</v>
      </c>
      <c r="B21" s="117" t="s">
        <v>1213</v>
      </c>
      <c r="C21" s="121" t="s">
        <v>1214</v>
      </c>
      <c r="D21" s="925">
        <f>'Div 28'!J332</f>
        <v>777434.56</v>
      </c>
    </row>
    <row r="22" spans="1:4" s="120" customFormat="1" ht="15.95" customHeight="1" x14ac:dyDescent="0.2">
      <c r="A22" s="117" t="s">
        <v>1311</v>
      </c>
      <c r="B22" s="117" t="s">
        <v>1215</v>
      </c>
      <c r="C22" s="121" t="s">
        <v>1216</v>
      </c>
      <c r="D22" s="925">
        <f>'Div 31'!J120</f>
        <v>525214.36</v>
      </c>
    </row>
    <row r="23" spans="1:4" s="120" customFormat="1" ht="15.95" customHeight="1" x14ac:dyDescent="0.2">
      <c r="A23" s="117"/>
      <c r="B23" s="117"/>
      <c r="C23" s="121" t="s">
        <v>1217</v>
      </c>
      <c r="D23" s="925"/>
    </row>
    <row r="24" spans="1:4" s="106" customFormat="1" ht="15" x14ac:dyDescent="0.25">
      <c r="A24" s="123"/>
      <c r="B24" s="897" t="str">
        <f>A1</f>
        <v>BILL NO. 5 - BAGGAGE HANDLING BUILDING</v>
      </c>
      <c r="D24" s="920"/>
    </row>
    <row r="25" spans="1:4" s="120" customFormat="1" x14ac:dyDescent="0.2">
      <c r="A25" s="124"/>
      <c r="B25" s="125" t="s">
        <v>1222</v>
      </c>
      <c r="C25" s="126"/>
      <c r="D25" s="926">
        <f>SUM(D6:D23)</f>
        <v>54270096.829999998</v>
      </c>
    </row>
  </sheetData>
  <mergeCells count="2">
    <mergeCell ref="A1:D1"/>
    <mergeCell ref="A3:D3"/>
  </mergeCells>
  <printOptions horizontalCentered="1"/>
  <pageMargins left="0.47244094488188998" right="0.47244094488188998" top="0.86614173228346503" bottom="0.78740157480314998" header="0.59055118110236204" footer="0.47244094488188998"/>
  <pageSetup paperSize="9" fitToHeight="0" orientation="landscape" useFirstPageNumber="1" r:id="rId1"/>
  <headerFooter scaleWithDoc="0">
    <oddHeader>&amp;R&amp;G</oddHead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172B8-8B9A-4F8B-85CA-F5422125759B}">
  <sheetPr codeName="Sheet2"/>
  <dimension ref="A1:K187"/>
  <sheetViews>
    <sheetView showGridLines="0" showZeros="0" view="pageBreakPreview" zoomScale="90" zoomScaleNormal="100" zoomScaleSheetLayoutView="90" workbookViewId="0">
      <pane ySplit="7" topLeftCell="A167"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1</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096"/>
      <c r="B7" s="1097"/>
      <c r="C7" s="129" t="s">
        <v>11</v>
      </c>
      <c r="D7" s="1099"/>
      <c r="E7" s="953" t="s">
        <v>12</v>
      </c>
      <c r="F7" s="953" t="s">
        <v>13</v>
      </c>
      <c r="G7" s="953" t="s">
        <v>14</v>
      </c>
      <c r="H7" s="954" t="s">
        <v>15</v>
      </c>
      <c r="I7" s="955" t="s">
        <v>16</v>
      </c>
      <c r="J7" s="955" t="s">
        <v>17</v>
      </c>
    </row>
    <row r="8" spans="1:11" ht="16.5" thickTop="1" x14ac:dyDescent="0.25">
      <c r="A8" s="131"/>
      <c r="B8" s="132"/>
      <c r="C8" s="133"/>
      <c r="D8" s="18"/>
      <c r="E8" s="956"/>
      <c r="F8" s="956"/>
      <c r="G8" s="956"/>
      <c r="H8" s="957"/>
      <c r="I8" s="958"/>
      <c r="J8" s="959"/>
    </row>
    <row r="9" spans="1:11" ht="15.75" x14ac:dyDescent="0.25">
      <c r="A9" s="134"/>
      <c r="B9" s="135" t="s">
        <v>18</v>
      </c>
      <c r="C9" s="136"/>
      <c r="D9" s="18"/>
      <c r="E9" s="956"/>
      <c r="F9" s="956"/>
      <c r="G9" s="956"/>
      <c r="H9" s="957"/>
      <c r="I9" s="958"/>
      <c r="J9" s="959"/>
    </row>
    <row r="10" spans="1:11" ht="12" customHeight="1" x14ac:dyDescent="0.25">
      <c r="A10" s="134"/>
      <c r="B10" s="137"/>
      <c r="C10" s="136"/>
      <c r="D10" s="138"/>
      <c r="E10" s="957"/>
      <c r="F10" s="956"/>
      <c r="G10" s="956"/>
      <c r="H10" s="957"/>
      <c r="I10" s="958"/>
      <c r="J10" s="959"/>
    </row>
    <row r="11" spans="1:11" ht="15" x14ac:dyDescent="0.2">
      <c r="A11" s="139"/>
      <c r="B11" s="910" t="s">
        <v>1320</v>
      </c>
      <c r="C11" s="141"/>
      <c r="D11" s="142"/>
      <c r="E11" s="957"/>
      <c r="F11" s="956"/>
      <c r="G11" s="956"/>
      <c r="H11" s="957"/>
      <c r="I11" s="958"/>
      <c r="J11" s="959"/>
    </row>
    <row r="12" spans="1:11" ht="9.75" customHeight="1" x14ac:dyDescent="0.2">
      <c r="A12" s="139"/>
      <c r="B12" s="140"/>
      <c r="C12" s="141"/>
      <c r="D12" s="142"/>
      <c r="E12" s="957"/>
      <c r="F12" s="956"/>
      <c r="G12" s="956"/>
      <c r="H12" s="957"/>
      <c r="I12" s="958"/>
      <c r="J12" s="959"/>
    </row>
    <row r="13" spans="1:11" x14ac:dyDescent="0.2">
      <c r="A13" s="139" t="s">
        <v>11</v>
      </c>
      <c r="B13" s="143" t="s">
        <v>19</v>
      </c>
      <c r="C13" s="141">
        <v>2397</v>
      </c>
      <c r="D13" s="142" t="s">
        <v>20</v>
      </c>
      <c r="E13" s="960">
        <v>30.61</v>
      </c>
      <c r="F13" s="960">
        <v>3.48</v>
      </c>
      <c r="G13" s="960">
        <v>14.46</v>
      </c>
      <c r="H13" s="960">
        <v>0</v>
      </c>
      <c r="I13" s="961">
        <f>E13+F13+G13+H13</f>
        <v>48.55</v>
      </c>
      <c r="J13" s="962">
        <f>I13*C13</f>
        <v>116374.35</v>
      </c>
      <c r="K13" s="146"/>
    </row>
    <row r="14" spans="1:11" ht="12" customHeight="1" x14ac:dyDescent="0.2">
      <c r="A14" s="139"/>
      <c r="B14" s="140"/>
      <c r="C14" s="141"/>
      <c r="D14" s="142"/>
      <c r="E14" s="957"/>
      <c r="F14" s="956"/>
      <c r="G14" s="956"/>
      <c r="H14" s="957"/>
      <c r="I14" s="958"/>
      <c r="J14" s="959"/>
    </row>
    <row r="15" spans="1:11" ht="12" customHeight="1" x14ac:dyDescent="0.2">
      <c r="A15" s="139" t="s">
        <v>12</v>
      </c>
      <c r="B15" s="143" t="s">
        <v>21</v>
      </c>
      <c r="C15" s="141">
        <v>2868</v>
      </c>
      <c r="D15" s="142" t="s">
        <v>20</v>
      </c>
      <c r="E15" s="960">
        <v>30.37</v>
      </c>
      <c r="F15" s="960">
        <v>3.48</v>
      </c>
      <c r="G15" s="960">
        <v>14.46</v>
      </c>
      <c r="H15" s="960">
        <v>0</v>
      </c>
      <c r="I15" s="961">
        <f>E15+F15+G15+H15</f>
        <v>48.31</v>
      </c>
      <c r="J15" s="962">
        <f>I15*C15</f>
        <v>138553.07999999999</v>
      </c>
      <c r="K15" s="146"/>
    </row>
    <row r="16" spans="1:11" ht="12" customHeight="1" x14ac:dyDescent="0.2">
      <c r="A16" s="139"/>
      <c r="B16" s="140"/>
      <c r="C16" s="141"/>
      <c r="D16" s="142"/>
      <c r="E16" s="957"/>
      <c r="F16" s="956"/>
      <c r="G16" s="956"/>
      <c r="H16" s="957"/>
      <c r="I16" s="958"/>
      <c r="J16" s="959"/>
    </row>
    <row r="17" spans="1:11" ht="12" customHeight="1" x14ac:dyDescent="0.2">
      <c r="A17" s="139" t="s">
        <v>13</v>
      </c>
      <c r="B17" s="143" t="s">
        <v>1120</v>
      </c>
      <c r="C17" s="141">
        <v>256</v>
      </c>
      <c r="D17" s="142" t="s">
        <v>20</v>
      </c>
      <c r="E17" s="960">
        <v>30.37</v>
      </c>
      <c r="F17" s="960">
        <v>3.48</v>
      </c>
      <c r="G17" s="960">
        <v>14.46</v>
      </c>
      <c r="H17" s="960">
        <v>0</v>
      </c>
      <c r="I17" s="961">
        <f>E17+F17+G17+H17</f>
        <v>48.31</v>
      </c>
      <c r="J17" s="962">
        <f>I17*C17</f>
        <v>12367.36</v>
      </c>
      <c r="K17" s="146"/>
    </row>
    <row r="18" spans="1:11" ht="12" customHeight="1" x14ac:dyDescent="0.2">
      <c r="A18" s="139"/>
      <c r="B18" s="140"/>
      <c r="C18" s="141"/>
      <c r="D18" s="142"/>
      <c r="E18" s="957"/>
      <c r="F18" s="956"/>
      <c r="G18" s="956"/>
      <c r="H18" s="957"/>
      <c r="I18" s="958"/>
      <c r="J18" s="959"/>
    </row>
    <row r="19" spans="1:11" ht="12" customHeight="1" x14ac:dyDescent="0.2">
      <c r="A19" s="139" t="s">
        <v>14</v>
      </c>
      <c r="B19" s="143" t="s">
        <v>22</v>
      </c>
      <c r="C19" s="141">
        <v>1890</v>
      </c>
      <c r="D19" s="142" t="s">
        <v>20</v>
      </c>
      <c r="E19" s="960">
        <v>23.93</v>
      </c>
      <c r="F19" s="960">
        <v>3.48</v>
      </c>
      <c r="G19" s="960">
        <v>14.46</v>
      </c>
      <c r="H19" s="960">
        <v>0</v>
      </c>
      <c r="I19" s="961">
        <f>E19+F19+G19+H19</f>
        <v>41.87</v>
      </c>
      <c r="J19" s="962">
        <f>I19*C19</f>
        <v>79134.3</v>
      </c>
      <c r="K19" s="146"/>
    </row>
    <row r="20" spans="1:11" ht="12" customHeight="1" x14ac:dyDescent="0.2">
      <c r="A20" s="139"/>
      <c r="B20" s="143"/>
      <c r="C20" s="141"/>
      <c r="D20" s="142"/>
      <c r="E20" s="957"/>
      <c r="F20" s="956"/>
      <c r="G20" s="956"/>
      <c r="H20" s="957"/>
      <c r="I20" s="958"/>
      <c r="J20" s="959"/>
    </row>
    <row r="21" spans="1:11" ht="12" customHeight="1" x14ac:dyDescent="0.2">
      <c r="A21" s="139" t="s">
        <v>15</v>
      </c>
      <c r="B21" s="143" t="s">
        <v>23</v>
      </c>
      <c r="C21" s="141">
        <v>206</v>
      </c>
      <c r="D21" s="142" t="s">
        <v>20</v>
      </c>
      <c r="E21" s="960">
        <v>24.06</v>
      </c>
      <c r="F21" s="960">
        <v>3.48</v>
      </c>
      <c r="G21" s="960">
        <v>14.46</v>
      </c>
      <c r="H21" s="960">
        <v>0</v>
      </c>
      <c r="I21" s="961">
        <f>E21+F21+G21+H21</f>
        <v>42</v>
      </c>
      <c r="J21" s="962">
        <f>I21*C21</f>
        <v>8652</v>
      </c>
      <c r="K21" s="146"/>
    </row>
    <row r="22" spans="1:11" ht="12" customHeight="1" x14ac:dyDescent="0.2">
      <c r="A22" s="139"/>
      <c r="B22" s="143"/>
      <c r="C22" s="141"/>
      <c r="D22" s="142"/>
      <c r="E22" s="957"/>
      <c r="F22" s="956"/>
      <c r="G22" s="956"/>
      <c r="H22" s="957"/>
      <c r="I22" s="958"/>
      <c r="J22" s="959"/>
    </row>
    <row r="23" spans="1:11" x14ac:dyDescent="0.2">
      <c r="A23" s="139" t="s">
        <v>28</v>
      </c>
      <c r="B23" s="143" t="s">
        <v>24</v>
      </c>
      <c r="C23" s="141">
        <v>340</v>
      </c>
      <c r="D23" s="142" t="s">
        <v>25</v>
      </c>
      <c r="E23" s="960">
        <v>4.28</v>
      </c>
      <c r="F23" s="960">
        <v>0.69</v>
      </c>
      <c r="G23" s="960">
        <v>2.89</v>
      </c>
      <c r="H23" s="960">
        <v>0</v>
      </c>
      <c r="I23" s="961">
        <f>E23+F23+G23+H23</f>
        <v>7.86</v>
      </c>
      <c r="J23" s="962">
        <f>I23*C23</f>
        <v>2672.4</v>
      </c>
      <c r="K23" s="146"/>
    </row>
    <row r="24" spans="1:11" ht="20.25" customHeight="1" x14ac:dyDescent="0.2">
      <c r="A24" s="139"/>
      <c r="B24" s="143"/>
      <c r="C24" s="141"/>
      <c r="D24" s="142"/>
      <c r="E24" s="957"/>
      <c r="F24" s="956"/>
      <c r="G24" s="956"/>
      <c r="H24" s="957"/>
      <c r="I24" s="958"/>
      <c r="J24" s="959"/>
    </row>
    <row r="25" spans="1:11" ht="15" x14ac:dyDescent="0.2">
      <c r="A25" s="139"/>
      <c r="B25" s="144" t="s">
        <v>26</v>
      </c>
      <c r="C25" s="141"/>
      <c r="D25" s="142"/>
      <c r="E25" s="963"/>
      <c r="F25" s="964"/>
      <c r="G25" s="956"/>
      <c r="H25" s="957"/>
      <c r="I25" s="958"/>
      <c r="J25" s="959"/>
    </row>
    <row r="26" spans="1:11" ht="12" customHeight="1" x14ac:dyDescent="0.2">
      <c r="A26" s="139"/>
      <c r="B26" s="144"/>
      <c r="C26" s="141"/>
      <c r="D26" s="142"/>
      <c r="E26" s="963"/>
      <c r="F26" s="964"/>
      <c r="G26" s="956"/>
      <c r="H26" s="957"/>
      <c r="I26" s="958"/>
      <c r="J26" s="959"/>
    </row>
    <row r="27" spans="1:11" ht="28.5" x14ac:dyDescent="0.2">
      <c r="A27" s="139"/>
      <c r="B27" s="41" t="s">
        <v>27</v>
      </c>
      <c r="C27" s="141"/>
      <c r="D27" s="142"/>
      <c r="E27" s="963"/>
      <c r="F27" s="964"/>
      <c r="G27" s="956"/>
      <c r="H27" s="957"/>
      <c r="I27" s="958"/>
      <c r="J27" s="959"/>
    </row>
    <row r="28" spans="1:11" ht="12" customHeight="1" x14ac:dyDescent="0.2">
      <c r="A28" s="139"/>
      <c r="B28" s="59"/>
      <c r="C28" s="141"/>
      <c r="D28" s="142"/>
      <c r="E28" s="963"/>
      <c r="F28" s="964"/>
      <c r="G28" s="956"/>
      <c r="H28" s="957"/>
      <c r="I28" s="958"/>
      <c r="J28" s="959"/>
    </row>
    <row r="29" spans="1:11" x14ac:dyDescent="0.2">
      <c r="A29" s="139" t="s">
        <v>40</v>
      </c>
      <c r="B29" s="39" t="s">
        <v>29</v>
      </c>
      <c r="C29" s="145">
        <v>994930</v>
      </c>
      <c r="D29" s="142" t="s">
        <v>30</v>
      </c>
      <c r="E29" s="960">
        <v>1.64</v>
      </c>
      <c r="F29" s="960">
        <v>0.09</v>
      </c>
      <c r="G29" s="960">
        <v>0.35</v>
      </c>
      <c r="H29" s="960">
        <v>0</v>
      </c>
      <c r="I29" s="961">
        <f>E29+F29+G29+H29</f>
        <v>2.08</v>
      </c>
      <c r="J29" s="962">
        <f>I29*C29</f>
        <v>2069454.4</v>
      </c>
      <c r="K29" s="146"/>
    </row>
    <row r="30" spans="1:11" ht="15" x14ac:dyDescent="0.2">
      <c r="A30" s="139"/>
      <c r="B30" s="143"/>
      <c r="C30" s="147"/>
      <c r="D30" s="142"/>
      <c r="E30" s="963"/>
      <c r="F30" s="964"/>
      <c r="G30" s="956"/>
      <c r="H30" s="957"/>
      <c r="I30" s="958"/>
      <c r="J30" s="959"/>
    </row>
    <row r="31" spans="1:11" ht="15" x14ac:dyDescent="0.2">
      <c r="A31" s="139"/>
      <c r="B31" s="143"/>
      <c r="C31" s="148"/>
      <c r="D31" s="142"/>
      <c r="E31" s="963"/>
      <c r="F31" s="964"/>
      <c r="G31" s="956"/>
      <c r="H31" s="957"/>
      <c r="I31" s="958"/>
      <c r="J31" s="959"/>
    </row>
    <row r="32" spans="1:11" ht="15" x14ac:dyDescent="0.2">
      <c r="A32" s="139"/>
      <c r="B32" s="143"/>
      <c r="C32" s="147"/>
      <c r="D32" s="142"/>
      <c r="E32" s="963"/>
      <c r="F32" s="964"/>
      <c r="G32" s="956"/>
      <c r="H32" s="957"/>
      <c r="I32" s="958"/>
      <c r="J32" s="959"/>
    </row>
    <row r="33" spans="1:10" ht="15" x14ac:dyDescent="0.2">
      <c r="A33" s="139"/>
      <c r="B33" s="143"/>
      <c r="C33" s="147"/>
      <c r="D33" s="142"/>
      <c r="E33" s="963"/>
      <c r="F33" s="964"/>
      <c r="G33" s="956"/>
      <c r="H33" s="957"/>
      <c r="I33" s="958"/>
      <c r="J33" s="959"/>
    </row>
    <row r="34" spans="1:10" ht="15" x14ac:dyDescent="0.2">
      <c r="A34" s="139"/>
      <c r="B34" s="143"/>
      <c r="C34" s="147"/>
      <c r="D34" s="142"/>
      <c r="E34" s="963"/>
      <c r="F34" s="964"/>
      <c r="G34" s="956"/>
      <c r="H34" s="957"/>
      <c r="I34" s="958"/>
      <c r="J34" s="959"/>
    </row>
    <row r="35" spans="1:10" ht="15" x14ac:dyDescent="0.2">
      <c r="A35" s="139"/>
      <c r="B35" s="143"/>
      <c r="C35" s="147"/>
      <c r="D35" s="142"/>
      <c r="E35" s="963"/>
      <c r="F35" s="964"/>
      <c r="G35" s="956"/>
      <c r="H35" s="957"/>
      <c r="I35" s="958"/>
      <c r="J35" s="959"/>
    </row>
    <row r="36" spans="1:10" ht="15" x14ac:dyDescent="0.2">
      <c r="A36" s="139"/>
      <c r="B36" s="143"/>
      <c r="C36" s="148"/>
      <c r="D36" s="142"/>
      <c r="E36" s="963"/>
      <c r="F36" s="964"/>
      <c r="G36" s="956"/>
      <c r="H36" s="957"/>
      <c r="I36" s="958"/>
      <c r="J36" s="959"/>
    </row>
    <row r="37" spans="1:10" ht="15" x14ac:dyDescent="0.2">
      <c r="A37" s="139"/>
      <c r="B37" s="143"/>
      <c r="C37" s="148"/>
      <c r="D37" s="142"/>
      <c r="E37" s="957"/>
      <c r="F37" s="956"/>
      <c r="G37" s="956"/>
      <c r="H37" s="957"/>
      <c r="I37" s="958"/>
      <c r="J37" s="959"/>
    </row>
    <row r="38" spans="1:10" ht="15" x14ac:dyDescent="0.2">
      <c r="A38" s="139"/>
      <c r="B38" s="143"/>
      <c r="C38" s="148"/>
      <c r="D38" s="142"/>
      <c r="E38" s="957"/>
      <c r="F38" s="957"/>
      <c r="G38" s="956"/>
      <c r="H38" s="957"/>
      <c r="I38" s="958"/>
      <c r="J38" s="959"/>
    </row>
    <row r="39" spans="1:10" ht="15" x14ac:dyDescent="0.2">
      <c r="A39" s="139"/>
      <c r="B39" s="143"/>
      <c r="C39" s="148"/>
      <c r="D39" s="142"/>
      <c r="E39" s="957"/>
      <c r="F39" s="956"/>
      <c r="G39" s="956"/>
      <c r="H39" s="957"/>
      <c r="I39" s="958"/>
      <c r="J39" s="959"/>
    </row>
    <row r="40" spans="1:10" ht="15" x14ac:dyDescent="0.2">
      <c r="A40" s="139"/>
      <c r="B40" s="143"/>
      <c r="C40" s="148"/>
      <c r="D40" s="142"/>
      <c r="E40" s="957"/>
      <c r="F40" s="956"/>
      <c r="G40" s="956"/>
      <c r="H40" s="957"/>
      <c r="I40" s="958"/>
      <c r="J40" s="965"/>
    </row>
    <row r="41" spans="1:10" ht="15" x14ac:dyDescent="0.2">
      <c r="A41" s="139"/>
      <c r="B41" s="143"/>
      <c r="C41" s="148"/>
      <c r="D41" s="142"/>
      <c r="E41" s="957"/>
      <c r="F41" s="956"/>
      <c r="G41" s="956"/>
      <c r="H41" s="957"/>
      <c r="I41" s="958"/>
      <c r="J41" s="965"/>
    </row>
    <row r="42" spans="1:10" ht="15" x14ac:dyDescent="0.2">
      <c r="A42" s="139"/>
      <c r="B42" s="143"/>
      <c r="C42" s="148"/>
      <c r="D42" s="142"/>
      <c r="E42" s="957"/>
      <c r="F42" s="956"/>
      <c r="G42" s="956"/>
      <c r="H42" s="957"/>
      <c r="I42" s="958"/>
      <c r="J42" s="965"/>
    </row>
    <row r="43" spans="1:10" ht="15" x14ac:dyDescent="0.2">
      <c r="A43" s="139"/>
      <c r="B43" s="143"/>
      <c r="C43" s="148"/>
      <c r="D43" s="142"/>
      <c r="E43" s="957"/>
      <c r="F43" s="956"/>
      <c r="G43" s="956"/>
      <c r="H43" s="957"/>
      <c r="I43" s="958"/>
      <c r="J43" s="965"/>
    </row>
    <row r="44" spans="1:10" ht="15" x14ac:dyDescent="0.2">
      <c r="A44" s="139"/>
      <c r="B44" s="143"/>
      <c r="C44" s="148"/>
      <c r="D44" s="142"/>
      <c r="E44" s="957"/>
      <c r="F44" s="956"/>
      <c r="G44" s="956"/>
      <c r="H44" s="957"/>
      <c r="I44" s="958"/>
      <c r="J44" s="965"/>
    </row>
    <row r="45" spans="1:10" ht="15" x14ac:dyDescent="0.2">
      <c r="A45" s="139"/>
      <c r="B45" s="143"/>
      <c r="C45" s="148"/>
      <c r="D45" s="142"/>
      <c r="E45" s="957"/>
      <c r="F45" s="956"/>
      <c r="G45" s="956"/>
      <c r="H45" s="957"/>
      <c r="I45" s="958"/>
      <c r="J45" s="965"/>
    </row>
    <row r="46" spans="1:10" ht="15" x14ac:dyDescent="0.2">
      <c r="A46" s="139"/>
      <c r="B46" s="143"/>
      <c r="C46" s="141"/>
      <c r="D46" s="142"/>
      <c r="E46" s="957"/>
      <c r="F46" s="956"/>
      <c r="G46" s="956"/>
      <c r="H46" s="957"/>
      <c r="I46" s="958"/>
      <c r="J46" s="965"/>
    </row>
    <row r="47" spans="1:10" ht="15.75" thickBot="1" x14ac:dyDescent="0.25">
      <c r="A47" s="149"/>
      <c r="B47" s="150" t="s">
        <v>31</v>
      </c>
      <c r="C47" s="151"/>
      <c r="D47" s="152"/>
      <c r="E47" s="966"/>
      <c r="F47" s="967"/>
      <c r="G47" s="967"/>
      <c r="H47" s="966"/>
      <c r="I47" s="968"/>
      <c r="J47" s="968">
        <f>SUM(J12:J44)</f>
        <v>2427207.89</v>
      </c>
    </row>
    <row r="48" spans="1:10" ht="15.75" thickTop="1" x14ac:dyDescent="0.2">
      <c r="A48" s="139"/>
      <c r="B48" s="143"/>
      <c r="C48" s="141"/>
      <c r="D48" s="142"/>
      <c r="E48" s="963"/>
      <c r="F48" s="964"/>
      <c r="G48" s="956"/>
      <c r="H48" s="957"/>
      <c r="I48" s="958"/>
      <c r="J48" s="959"/>
    </row>
    <row r="49" spans="1:11" ht="15.75" x14ac:dyDescent="0.2">
      <c r="A49" s="134"/>
      <c r="B49" s="144" t="s">
        <v>32</v>
      </c>
      <c r="C49" s="141"/>
      <c r="D49" s="142"/>
      <c r="E49" s="957"/>
      <c r="F49" s="956"/>
      <c r="G49" s="956"/>
      <c r="H49" s="957"/>
      <c r="I49" s="958"/>
      <c r="J49" s="959"/>
    </row>
    <row r="50" spans="1:11" ht="15.75" x14ac:dyDescent="0.2">
      <c r="A50" s="134"/>
      <c r="B50" s="143"/>
      <c r="C50" s="141"/>
      <c r="D50" s="142"/>
      <c r="E50" s="957"/>
      <c r="F50" s="956"/>
      <c r="G50" s="956"/>
      <c r="H50" s="957"/>
      <c r="I50" s="958"/>
      <c r="J50" s="959"/>
    </row>
    <row r="51" spans="1:11" ht="42.75" x14ac:dyDescent="0.2">
      <c r="A51" s="134"/>
      <c r="B51" s="41" t="s">
        <v>1321</v>
      </c>
      <c r="C51" s="141"/>
      <c r="D51" s="142"/>
      <c r="E51" s="957"/>
      <c r="F51" s="956"/>
      <c r="G51" s="956"/>
      <c r="H51" s="957"/>
      <c r="I51" s="958"/>
      <c r="J51" s="959"/>
    </row>
    <row r="52" spans="1:11" ht="12" customHeight="1" x14ac:dyDescent="0.2">
      <c r="A52" s="134"/>
      <c r="B52" s="143"/>
      <c r="C52" s="141"/>
      <c r="D52" s="142"/>
      <c r="E52" s="957"/>
      <c r="F52" s="956"/>
      <c r="G52" s="956"/>
      <c r="H52" s="957"/>
      <c r="I52" s="958"/>
      <c r="J52" s="959"/>
    </row>
    <row r="53" spans="1:11" x14ac:dyDescent="0.2">
      <c r="A53" s="139" t="s">
        <v>11</v>
      </c>
      <c r="B53" s="143" t="s">
        <v>33</v>
      </c>
      <c r="C53" s="141">
        <v>1395</v>
      </c>
      <c r="D53" s="142" t="s">
        <v>34</v>
      </c>
      <c r="E53" s="960">
        <v>247.04</v>
      </c>
      <c r="F53" s="960">
        <v>15.75</v>
      </c>
      <c r="G53" s="960">
        <v>12.83</v>
      </c>
      <c r="H53" s="960">
        <v>0</v>
      </c>
      <c r="I53" s="961">
        <f>E53+F53+G53+H53</f>
        <v>275.62</v>
      </c>
      <c r="J53" s="962">
        <f>I53*C53</f>
        <v>384489.9</v>
      </c>
      <c r="K53" s="146"/>
    </row>
    <row r="54" spans="1:11" ht="15.75" x14ac:dyDescent="0.2">
      <c r="A54" s="134"/>
      <c r="B54" s="143"/>
      <c r="C54" s="141"/>
      <c r="D54" s="142"/>
      <c r="E54" s="957"/>
      <c r="F54" s="956"/>
      <c r="G54" s="956"/>
      <c r="H54" s="957"/>
      <c r="I54" s="958"/>
      <c r="J54" s="959"/>
    </row>
    <row r="55" spans="1:11" ht="42.75" x14ac:dyDescent="0.2">
      <c r="A55" s="134"/>
      <c r="B55" s="41" t="s">
        <v>1322</v>
      </c>
      <c r="C55" s="141"/>
      <c r="D55" s="142"/>
      <c r="E55" s="957"/>
      <c r="F55" s="956"/>
      <c r="G55" s="956"/>
      <c r="H55" s="957"/>
      <c r="I55" s="958"/>
      <c r="J55" s="959"/>
    </row>
    <row r="56" spans="1:11" ht="12" customHeight="1" x14ac:dyDescent="0.2">
      <c r="A56" s="134"/>
      <c r="B56" s="153"/>
      <c r="C56" s="141"/>
      <c r="D56" s="142"/>
      <c r="E56" s="957"/>
      <c r="F56" s="956"/>
      <c r="G56" s="956"/>
      <c r="H56" s="957"/>
      <c r="I56" s="958"/>
      <c r="J56" s="959"/>
    </row>
    <row r="57" spans="1:11" x14ac:dyDescent="0.2">
      <c r="A57" s="139" t="s">
        <v>12</v>
      </c>
      <c r="B57" s="154" t="s">
        <v>35</v>
      </c>
      <c r="C57" s="141">
        <v>3459</v>
      </c>
      <c r="D57" s="142" t="s">
        <v>34</v>
      </c>
      <c r="E57" s="960">
        <v>240.28</v>
      </c>
      <c r="F57" s="960">
        <v>14.38</v>
      </c>
      <c r="G57" s="960">
        <v>11.71</v>
      </c>
      <c r="H57" s="960">
        <v>0</v>
      </c>
      <c r="I57" s="961">
        <f>E57+F57+G57+H57</f>
        <v>266.37</v>
      </c>
      <c r="J57" s="962">
        <f>I57*C57</f>
        <v>921373.83</v>
      </c>
      <c r="K57" s="146"/>
    </row>
    <row r="58" spans="1:11" ht="12" customHeight="1" x14ac:dyDescent="0.2">
      <c r="A58" s="134"/>
      <c r="B58" s="143"/>
      <c r="C58" s="141"/>
      <c r="D58" s="142"/>
      <c r="E58" s="957"/>
      <c r="F58" s="956"/>
      <c r="G58" s="956"/>
      <c r="H58" s="957"/>
      <c r="I58" s="958"/>
      <c r="J58" s="959"/>
    </row>
    <row r="59" spans="1:11" x14ac:dyDescent="0.2">
      <c r="A59" s="139" t="s">
        <v>13</v>
      </c>
      <c r="B59" s="143" t="s">
        <v>36</v>
      </c>
      <c r="C59" s="141">
        <v>2590</v>
      </c>
      <c r="D59" s="142" t="s">
        <v>34</v>
      </c>
      <c r="E59" s="960">
        <v>240.28</v>
      </c>
      <c r="F59" s="960">
        <v>14.38</v>
      </c>
      <c r="G59" s="960">
        <v>11.71</v>
      </c>
      <c r="H59" s="960">
        <v>0</v>
      </c>
      <c r="I59" s="961">
        <f>E59+F59+G59+H59</f>
        <v>266.37</v>
      </c>
      <c r="J59" s="962">
        <f>I59*C59</f>
        <v>689898.3</v>
      </c>
      <c r="K59" s="146"/>
    </row>
    <row r="60" spans="1:11" ht="12" customHeight="1" x14ac:dyDescent="0.2">
      <c r="A60" s="134"/>
      <c r="B60" s="143"/>
      <c r="C60" s="141"/>
      <c r="D60" s="142"/>
      <c r="E60" s="957"/>
      <c r="F60" s="956"/>
      <c r="G60" s="956"/>
      <c r="H60" s="957"/>
      <c r="I60" s="958"/>
      <c r="J60" s="959"/>
    </row>
    <row r="61" spans="1:11" x14ac:dyDescent="0.2">
      <c r="A61" s="139" t="s">
        <v>14</v>
      </c>
      <c r="B61" s="143" t="s">
        <v>37</v>
      </c>
      <c r="C61" s="141">
        <v>717</v>
      </c>
      <c r="D61" s="142" t="s">
        <v>34</v>
      </c>
      <c r="E61" s="960">
        <v>240.28</v>
      </c>
      <c r="F61" s="960">
        <v>14.38</v>
      </c>
      <c r="G61" s="960">
        <v>11.71</v>
      </c>
      <c r="H61" s="960">
        <v>0</v>
      </c>
      <c r="I61" s="961">
        <f>E61+F61+G61+H61</f>
        <v>266.37</v>
      </c>
      <c r="J61" s="962">
        <f>I61*C61</f>
        <v>190987.29</v>
      </c>
      <c r="K61" s="146"/>
    </row>
    <row r="62" spans="1:11" ht="12" customHeight="1" x14ac:dyDescent="0.2">
      <c r="A62" s="134"/>
      <c r="B62" s="143"/>
      <c r="C62" s="141"/>
      <c r="D62" s="142"/>
      <c r="E62" s="957"/>
      <c r="F62" s="956"/>
      <c r="G62" s="956"/>
      <c r="H62" s="957"/>
      <c r="I62" s="958"/>
      <c r="J62" s="959"/>
    </row>
    <row r="63" spans="1:11" x14ac:dyDescent="0.2">
      <c r="A63" s="139" t="s">
        <v>15</v>
      </c>
      <c r="B63" s="143" t="s">
        <v>1121</v>
      </c>
      <c r="C63" s="141">
        <v>12</v>
      </c>
      <c r="D63" s="142" t="s">
        <v>34</v>
      </c>
      <c r="E63" s="960">
        <v>240.28</v>
      </c>
      <c r="F63" s="960">
        <v>14.38</v>
      </c>
      <c r="G63" s="960">
        <v>11.71</v>
      </c>
      <c r="H63" s="960">
        <v>0</v>
      </c>
      <c r="I63" s="961">
        <f>E63+F63+G63+H63</f>
        <v>266.37</v>
      </c>
      <c r="J63" s="962">
        <f>I63*C63</f>
        <v>3196.44</v>
      </c>
      <c r="K63" s="146"/>
    </row>
    <row r="64" spans="1:11" ht="15.75" x14ac:dyDescent="0.2">
      <c r="A64" s="134"/>
      <c r="B64" s="143"/>
      <c r="C64" s="141"/>
      <c r="D64" s="142"/>
      <c r="E64" s="957"/>
      <c r="F64" s="956"/>
      <c r="G64" s="956"/>
      <c r="H64" s="957"/>
      <c r="I64" s="958"/>
      <c r="J64" s="959"/>
    </row>
    <row r="65" spans="1:11" ht="42.75" x14ac:dyDescent="0.2">
      <c r="A65" s="134"/>
      <c r="B65" s="41" t="s">
        <v>1323</v>
      </c>
      <c r="C65" s="141"/>
      <c r="D65" s="142"/>
      <c r="E65" s="957"/>
      <c r="F65" s="956"/>
      <c r="G65" s="956"/>
      <c r="H65" s="957"/>
      <c r="I65" s="958"/>
      <c r="J65" s="959"/>
    </row>
    <row r="66" spans="1:11" ht="12" customHeight="1" x14ac:dyDescent="0.2">
      <c r="A66" s="134"/>
      <c r="B66" s="143"/>
      <c r="C66" s="141"/>
      <c r="D66" s="142"/>
      <c r="E66" s="957"/>
      <c r="F66" s="956"/>
      <c r="G66" s="956"/>
      <c r="H66" s="957"/>
      <c r="I66" s="958"/>
      <c r="J66" s="959"/>
    </row>
    <row r="67" spans="1:11" x14ac:dyDescent="0.2">
      <c r="A67" s="139" t="s">
        <v>28</v>
      </c>
      <c r="B67" s="143" t="s">
        <v>38</v>
      </c>
      <c r="C67" s="141">
        <v>17</v>
      </c>
      <c r="D67" s="142" t="s">
        <v>34</v>
      </c>
      <c r="E67" s="960">
        <v>257.05</v>
      </c>
      <c r="F67" s="960">
        <v>14.38</v>
      </c>
      <c r="G67" s="960">
        <v>11.71</v>
      </c>
      <c r="H67" s="960">
        <v>0</v>
      </c>
      <c r="I67" s="961">
        <f>E67+F67+G67+H67</f>
        <v>283.14</v>
      </c>
      <c r="J67" s="962">
        <f>I67*C67</f>
        <v>4813.38</v>
      </c>
      <c r="K67" s="146"/>
    </row>
    <row r="68" spans="1:11" ht="12" customHeight="1" x14ac:dyDescent="0.2">
      <c r="A68" s="134"/>
      <c r="B68" s="143"/>
      <c r="C68" s="141"/>
      <c r="D68" s="142"/>
      <c r="E68" s="957"/>
      <c r="F68" s="956"/>
      <c r="G68" s="956"/>
      <c r="H68" s="957"/>
      <c r="I68" s="958"/>
      <c r="J68" s="959"/>
    </row>
    <row r="69" spans="1:11" x14ac:dyDescent="0.2">
      <c r="A69" s="139" t="s">
        <v>40</v>
      </c>
      <c r="B69" s="143" t="s">
        <v>39</v>
      </c>
      <c r="C69" s="141">
        <v>11</v>
      </c>
      <c r="D69" s="142" t="s">
        <v>34</v>
      </c>
      <c r="E69" s="960">
        <v>257.05</v>
      </c>
      <c r="F69" s="960">
        <v>14.38</v>
      </c>
      <c r="G69" s="960">
        <v>11.71</v>
      </c>
      <c r="H69" s="960">
        <v>0</v>
      </c>
      <c r="I69" s="961">
        <f>E69+F69+G69+H69</f>
        <v>283.14</v>
      </c>
      <c r="J69" s="962">
        <f>I69*C69</f>
        <v>3114.54</v>
      </c>
      <c r="K69" s="146"/>
    </row>
    <row r="70" spans="1:11" ht="12" customHeight="1" x14ac:dyDescent="0.2">
      <c r="A70" s="134"/>
      <c r="B70" s="143"/>
      <c r="C70" s="141"/>
      <c r="D70" s="142"/>
      <c r="E70" s="957"/>
      <c r="F70" s="956"/>
      <c r="G70" s="956"/>
      <c r="H70" s="957"/>
      <c r="I70" s="958"/>
      <c r="J70" s="959"/>
    </row>
    <row r="71" spans="1:11" x14ac:dyDescent="0.2">
      <c r="A71" s="139" t="s">
        <v>42</v>
      </c>
      <c r="B71" s="155" t="s">
        <v>41</v>
      </c>
      <c r="C71" s="141">
        <v>805</v>
      </c>
      <c r="D71" s="142" t="s">
        <v>34</v>
      </c>
      <c r="E71" s="960">
        <v>257.05</v>
      </c>
      <c r="F71" s="960">
        <v>14.38</v>
      </c>
      <c r="G71" s="960">
        <v>11.71</v>
      </c>
      <c r="H71" s="960">
        <v>0</v>
      </c>
      <c r="I71" s="961">
        <f>E71+F71+G71+H71</f>
        <v>283.14</v>
      </c>
      <c r="J71" s="962">
        <f>I71*C71</f>
        <v>227927.7</v>
      </c>
      <c r="K71" s="146"/>
    </row>
    <row r="72" spans="1:11" ht="15" x14ac:dyDescent="0.2">
      <c r="A72" s="139"/>
      <c r="B72" s="155"/>
      <c r="C72" s="141"/>
      <c r="D72" s="142"/>
      <c r="E72" s="957"/>
      <c r="F72" s="956"/>
      <c r="G72" s="956"/>
      <c r="H72" s="957"/>
      <c r="I72" s="958"/>
      <c r="J72" s="959"/>
    </row>
    <row r="73" spans="1:11" ht="28.5" x14ac:dyDescent="0.2">
      <c r="A73" s="134"/>
      <c r="B73" s="156" t="s">
        <v>1324</v>
      </c>
      <c r="C73" s="141"/>
      <c r="D73" s="157"/>
      <c r="E73" s="957"/>
      <c r="F73" s="956"/>
      <c r="G73" s="956"/>
      <c r="H73" s="957"/>
      <c r="I73" s="958"/>
      <c r="J73" s="959"/>
    </row>
    <row r="74" spans="1:11" ht="12" customHeight="1" x14ac:dyDescent="0.2">
      <c r="A74" s="134"/>
      <c r="B74" s="158"/>
      <c r="C74" s="141"/>
      <c r="D74" s="157"/>
      <c r="E74" s="957"/>
      <c r="F74" s="956"/>
      <c r="G74" s="956"/>
      <c r="H74" s="957"/>
      <c r="I74" s="958"/>
      <c r="J74" s="959"/>
    </row>
    <row r="75" spans="1:11" x14ac:dyDescent="0.2">
      <c r="A75" s="139" t="s">
        <v>51</v>
      </c>
      <c r="B75" s="158" t="s">
        <v>43</v>
      </c>
      <c r="C75" s="141">
        <v>13020</v>
      </c>
      <c r="D75" s="157" t="s">
        <v>20</v>
      </c>
      <c r="E75" s="960">
        <v>0</v>
      </c>
      <c r="F75" s="960">
        <v>0</v>
      </c>
      <c r="G75" s="960">
        <v>0</v>
      </c>
      <c r="H75" s="960">
        <v>4.3899999999999997</v>
      </c>
      <c r="I75" s="961">
        <f>E75+F75+G75+H75</f>
        <v>4.3899999999999997</v>
      </c>
      <c r="J75" s="962">
        <f>I75*C75</f>
        <v>57157.8</v>
      </c>
      <c r="K75" s="146"/>
    </row>
    <row r="76" spans="1:11" ht="15" x14ac:dyDescent="0.2">
      <c r="A76" s="139"/>
      <c r="B76" s="158"/>
      <c r="C76" s="141"/>
      <c r="D76" s="142"/>
      <c r="E76" s="957"/>
      <c r="F76" s="956"/>
      <c r="G76" s="956"/>
      <c r="H76" s="957"/>
      <c r="I76" s="958"/>
      <c r="J76" s="965"/>
    </row>
    <row r="77" spans="1:11" ht="15" x14ac:dyDescent="0.2">
      <c r="A77" s="139"/>
      <c r="B77" s="158"/>
      <c r="C77" s="141"/>
      <c r="D77" s="142"/>
      <c r="E77" s="957"/>
      <c r="F77" s="956"/>
      <c r="G77" s="956"/>
      <c r="H77" s="957"/>
      <c r="I77" s="958"/>
      <c r="J77" s="965"/>
    </row>
    <row r="78" spans="1:11" ht="15" x14ac:dyDescent="0.2">
      <c r="A78" s="139"/>
      <c r="B78" s="158"/>
      <c r="C78" s="141"/>
      <c r="D78" s="142"/>
      <c r="E78" s="957"/>
      <c r="F78" s="956"/>
      <c r="G78" s="956"/>
      <c r="H78" s="957"/>
      <c r="I78" s="958"/>
      <c r="J78" s="965"/>
    </row>
    <row r="79" spans="1:11" ht="15" x14ac:dyDescent="0.2">
      <c r="A79" s="139"/>
      <c r="B79" s="158"/>
      <c r="C79" s="141"/>
      <c r="D79" s="142"/>
      <c r="E79" s="957"/>
      <c r="F79" s="956"/>
      <c r="G79" s="956"/>
      <c r="H79" s="957"/>
      <c r="I79" s="958"/>
      <c r="J79" s="965"/>
    </row>
    <row r="80" spans="1:11" ht="9" customHeight="1" x14ac:dyDescent="0.2">
      <c r="A80" s="134"/>
      <c r="B80" s="143"/>
      <c r="C80" s="141"/>
      <c r="D80" s="142"/>
      <c r="E80" s="957"/>
      <c r="F80" s="956"/>
      <c r="G80" s="956"/>
      <c r="H80" s="957"/>
      <c r="I80" s="958"/>
      <c r="J80" s="965"/>
    </row>
    <row r="81" spans="1:11" ht="15.75" thickBot="1" x14ac:dyDescent="0.25">
      <c r="A81" s="149"/>
      <c r="B81" s="150" t="s">
        <v>31</v>
      </c>
      <c r="C81" s="151"/>
      <c r="D81" s="152"/>
      <c r="E81" s="966"/>
      <c r="F81" s="967"/>
      <c r="G81" s="967"/>
      <c r="H81" s="966"/>
      <c r="I81" s="968"/>
      <c r="J81" s="968">
        <f>SUM(J51:J78)</f>
        <v>2482959.1800000002</v>
      </c>
    </row>
    <row r="82" spans="1:11" ht="15.75" thickTop="1" x14ac:dyDescent="0.2">
      <c r="A82" s="159"/>
      <c r="B82" s="160"/>
      <c r="C82" s="161"/>
      <c r="D82" s="161"/>
      <c r="E82" s="969"/>
      <c r="F82" s="970"/>
      <c r="G82" s="970"/>
      <c r="H82" s="969"/>
      <c r="I82" s="971"/>
      <c r="J82" s="972"/>
    </row>
    <row r="83" spans="1:11" ht="15" x14ac:dyDescent="0.2">
      <c r="A83" s="162"/>
      <c r="B83" s="144" t="s">
        <v>44</v>
      </c>
      <c r="C83" s="141"/>
      <c r="D83" s="142"/>
      <c r="E83" s="957"/>
      <c r="F83" s="956"/>
      <c r="G83" s="956"/>
      <c r="H83" s="957"/>
      <c r="I83" s="958"/>
      <c r="J83" s="973"/>
    </row>
    <row r="84" spans="1:11" ht="15.75" x14ac:dyDescent="0.2">
      <c r="A84" s="163"/>
      <c r="B84" s="143"/>
      <c r="C84" s="141"/>
      <c r="D84" s="142"/>
      <c r="E84" s="957"/>
      <c r="F84" s="956"/>
      <c r="G84" s="956"/>
      <c r="H84" s="957"/>
      <c r="I84" s="958"/>
      <c r="J84" s="974"/>
    </row>
    <row r="85" spans="1:11" ht="29.25" customHeight="1" x14ac:dyDescent="0.2">
      <c r="A85" s="162"/>
      <c r="B85" s="164" t="s">
        <v>1315</v>
      </c>
      <c r="C85" s="141"/>
      <c r="D85" s="142"/>
      <c r="E85" s="957"/>
      <c r="F85" s="956"/>
      <c r="G85" s="956"/>
      <c r="H85" s="957"/>
      <c r="I85" s="958"/>
      <c r="J85" s="974"/>
    </row>
    <row r="86" spans="1:11" ht="15" x14ac:dyDescent="0.2">
      <c r="A86" s="162"/>
      <c r="B86" s="140"/>
      <c r="C86" s="141"/>
      <c r="D86" s="142"/>
      <c r="E86" s="957"/>
      <c r="F86" s="956"/>
      <c r="G86" s="956"/>
      <c r="H86" s="957"/>
      <c r="I86" s="958"/>
      <c r="J86" s="974"/>
    </row>
    <row r="87" spans="1:11" x14ac:dyDescent="0.2">
      <c r="A87" s="162" t="s">
        <v>11</v>
      </c>
      <c r="B87" s="143" t="s">
        <v>45</v>
      </c>
      <c r="C87" s="141">
        <v>1</v>
      </c>
      <c r="D87" s="165" t="s">
        <v>46</v>
      </c>
      <c r="E87" s="960">
        <v>0</v>
      </c>
      <c r="F87" s="960">
        <v>0</v>
      </c>
      <c r="G87" s="960">
        <v>0</v>
      </c>
      <c r="H87" s="960">
        <v>110.84</v>
      </c>
      <c r="I87" s="961">
        <f>E87+F87+G87+H87</f>
        <v>110.84</v>
      </c>
      <c r="J87" s="962">
        <f>I87*C87</f>
        <v>110.84</v>
      </c>
      <c r="K87" s="146"/>
    </row>
    <row r="88" spans="1:11" ht="15.75" x14ac:dyDescent="0.2">
      <c r="A88" s="134"/>
      <c r="B88" s="143"/>
      <c r="C88" s="141"/>
      <c r="D88" s="142"/>
      <c r="E88" s="957"/>
      <c r="F88" s="956"/>
      <c r="G88" s="956"/>
      <c r="H88" s="957"/>
      <c r="I88" s="958"/>
      <c r="J88" s="959"/>
    </row>
    <row r="89" spans="1:11" ht="15.75" x14ac:dyDescent="0.2">
      <c r="A89" s="134"/>
      <c r="B89" s="166" t="s">
        <v>47</v>
      </c>
      <c r="C89" s="141"/>
      <c r="D89" s="142"/>
      <c r="E89" s="957"/>
      <c r="F89" s="956"/>
      <c r="G89" s="956"/>
      <c r="H89" s="957"/>
      <c r="I89" s="958"/>
      <c r="J89" s="959"/>
    </row>
    <row r="90" spans="1:11" ht="15.75" x14ac:dyDescent="0.2">
      <c r="A90" s="134"/>
      <c r="B90" s="166"/>
      <c r="C90" s="141"/>
      <c r="D90" s="142"/>
      <c r="E90" s="957"/>
      <c r="F90" s="956"/>
      <c r="G90" s="956"/>
      <c r="H90" s="957"/>
      <c r="I90" s="958"/>
      <c r="J90" s="959"/>
    </row>
    <row r="91" spans="1:11" ht="57" x14ac:dyDescent="0.2">
      <c r="A91" s="134"/>
      <c r="B91" s="167" t="s">
        <v>1316</v>
      </c>
      <c r="C91" s="141"/>
      <c r="D91" s="142"/>
      <c r="E91" s="957"/>
      <c r="F91" s="956"/>
      <c r="G91" s="956"/>
      <c r="H91" s="957"/>
      <c r="I91" s="958"/>
      <c r="J91" s="959"/>
    </row>
    <row r="92" spans="1:11" ht="15.75" x14ac:dyDescent="0.2">
      <c r="A92" s="134"/>
      <c r="B92" s="167"/>
      <c r="C92" s="141"/>
      <c r="D92" s="142"/>
      <c r="E92" s="957"/>
      <c r="F92" s="956"/>
      <c r="G92" s="956"/>
      <c r="H92" s="957"/>
      <c r="I92" s="958"/>
      <c r="J92" s="959"/>
    </row>
    <row r="93" spans="1:11" x14ac:dyDescent="0.2">
      <c r="A93" s="139" t="s">
        <v>12</v>
      </c>
      <c r="B93" s="155" t="s">
        <v>1317</v>
      </c>
      <c r="C93" s="141">
        <v>646</v>
      </c>
      <c r="D93" s="142" t="s">
        <v>34</v>
      </c>
      <c r="E93" s="960">
        <v>240.28</v>
      </c>
      <c r="F93" s="960">
        <v>14.38</v>
      </c>
      <c r="G93" s="960">
        <v>11.71</v>
      </c>
      <c r="H93" s="960">
        <v>0</v>
      </c>
      <c r="I93" s="961">
        <f>E93+F93+G93+H93</f>
        <v>266.37</v>
      </c>
      <c r="J93" s="962">
        <f>I93*C93</f>
        <v>172075.02</v>
      </c>
      <c r="K93" s="146"/>
    </row>
    <row r="94" spans="1:11" ht="15.75" x14ac:dyDescent="0.2">
      <c r="A94" s="134"/>
      <c r="B94" s="143"/>
      <c r="C94" s="141"/>
      <c r="D94" s="142"/>
      <c r="E94" s="957"/>
      <c r="F94" s="956"/>
      <c r="G94" s="956"/>
      <c r="H94" s="957"/>
      <c r="I94" s="958"/>
      <c r="J94" s="959"/>
    </row>
    <row r="95" spans="1:11" ht="57" x14ac:dyDescent="0.2">
      <c r="A95" s="134"/>
      <c r="B95" s="167" t="s">
        <v>1318</v>
      </c>
      <c r="C95" s="141"/>
      <c r="D95" s="142"/>
      <c r="E95" s="957"/>
      <c r="F95" s="956"/>
      <c r="G95" s="956"/>
      <c r="H95" s="957"/>
      <c r="I95" s="958"/>
      <c r="J95" s="959"/>
    </row>
    <row r="96" spans="1:11" ht="15.75" x14ac:dyDescent="0.2">
      <c r="A96" s="134"/>
      <c r="B96" s="143"/>
      <c r="C96" s="141"/>
      <c r="D96" s="142"/>
      <c r="E96" s="957"/>
      <c r="F96" s="956"/>
      <c r="G96" s="956"/>
      <c r="H96" s="957"/>
      <c r="I96" s="958"/>
      <c r="J96" s="959"/>
    </row>
    <row r="97" spans="1:11" x14ac:dyDescent="0.2">
      <c r="A97" s="139" t="s">
        <v>13</v>
      </c>
      <c r="B97" s="143" t="s">
        <v>1319</v>
      </c>
      <c r="C97" s="141">
        <v>6626</v>
      </c>
      <c r="D97" s="142" t="s">
        <v>20</v>
      </c>
      <c r="E97" s="960">
        <v>21.99</v>
      </c>
      <c r="F97" s="960">
        <v>2.92</v>
      </c>
      <c r="G97" s="960">
        <v>2.76</v>
      </c>
      <c r="H97" s="960">
        <v>0</v>
      </c>
      <c r="I97" s="961">
        <f>E97+F97+G97+H97</f>
        <v>27.67</v>
      </c>
      <c r="J97" s="962">
        <f>I97*C97</f>
        <v>183341.42</v>
      </c>
      <c r="K97" s="146"/>
    </row>
    <row r="98" spans="1:11" ht="15.75" x14ac:dyDescent="0.2">
      <c r="A98" s="134"/>
      <c r="B98" s="143"/>
      <c r="C98" s="141"/>
      <c r="D98" s="142"/>
      <c r="E98" s="957"/>
      <c r="F98" s="956"/>
      <c r="G98" s="956"/>
      <c r="H98" s="957"/>
      <c r="I98" s="958"/>
      <c r="J98" s="959"/>
    </row>
    <row r="99" spans="1:11" ht="15.75" x14ac:dyDescent="0.2">
      <c r="A99" s="134"/>
      <c r="B99" s="143"/>
      <c r="C99" s="141"/>
      <c r="D99" s="142"/>
      <c r="E99" s="957"/>
      <c r="F99" s="956"/>
      <c r="G99" s="956"/>
      <c r="H99" s="957"/>
      <c r="I99" s="958"/>
      <c r="J99" s="959"/>
    </row>
    <row r="100" spans="1:11" ht="15.75" x14ac:dyDescent="0.2">
      <c r="A100" s="134"/>
      <c r="B100" s="143"/>
      <c r="C100" s="141"/>
      <c r="D100" s="142"/>
      <c r="E100" s="957"/>
      <c r="F100" s="956"/>
      <c r="G100" s="956"/>
      <c r="H100" s="957"/>
      <c r="I100" s="958"/>
      <c r="J100" s="959"/>
    </row>
    <row r="101" spans="1:11" ht="15.75" x14ac:dyDescent="0.2">
      <c r="A101" s="134"/>
      <c r="B101" s="143"/>
      <c r="C101" s="141"/>
      <c r="D101" s="142"/>
      <c r="E101" s="957"/>
      <c r="F101" s="956"/>
      <c r="G101" s="956"/>
      <c r="H101" s="957"/>
      <c r="I101" s="958"/>
      <c r="J101" s="959"/>
    </row>
    <row r="102" spans="1:11" ht="15.75" x14ac:dyDescent="0.2">
      <c r="A102" s="134"/>
      <c r="B102" s="143"/>
      <c r="C102" s="141"/>
      <c r="D102" s="142"/>
      <c r="E102" s="957"/>
      <c r="F102" s="956"/>
      <c r="G102" s="956"/>
      <c r="H102" s="957"/>
      <c r="I102" s="958"/>
      <c r="J102" s="959"/>
    </row>
    <row r="103" spans="1:11" ht="15.75" x14ac:dyDescent="0.2">
      <c r="A103" s="134"/>
      <c r="B103" s="143"/>
      <c r="C103" s="141"/>
      <c r="D103" s="142"/>
      <c r="E103" s="957"/>
      <c r="F103" s="956"/>
      <c r="G103" s="956"/>
      <c r="H103" s="957"/>
      <c r="I103" s="958"/>
      <c r="J103" s="959"/>
    </row>
    <row r="104" spans="1:11" ht="15.75" x14ac:dyDescent="0.2">
      <c r="A104" s="134"/>
      <c r="B104" s="143"/>
      <c r="C104" s="141"/>
      <c r="D104" s="142"/>
      <c r="E104" s="957"/>
      <c r="F104" s="956"/>
      <c r="G104" s="956"/>
      <c r="H104" s="957"/>
      <c r="I104" s="958"/>
      <c r="J104" s="959"/>
    </row>
    <row r="105" spans="1:11" ht="15.75" x14ac:dyDescent="0.2">
      <c r="A105" s="134"/>
      <c r="B105" s="143"/>
      <c r="C105" s="141"/>
      <c r="D105" s="142"/>
      <c r="E105" s="957"/>
      <c r="F105" s="956"/>
      <c r="G105" s="956"/>
      <c r="H105" s="957"/>
      <c r="I105" s="958"/>
      <c r="J105" s="959"/>
    </row>
    <row r="106" spans="1:11" ht="15.75" x14ac:dyDescent="0.2">
      <c r="A106" s="134"/>
      <c r="B106" s="143"/>
      <c r="C106" s="141"/>
      <c r="D106" s="142"/>
      <c r="E106" s="957"/>
      <c r="F106" s="956"/>
      <c r="G106" s="956"/>
      <c r="H106" s="957"/>
      <c r="I106" s="958"/>
      <c r="J106" s="959"/>
    </row>
    <row r="107" spans="1:11" ht="15.75" x14ac:dyDescent="0.2">
      <c r="A107" s="134"/>
      <c r="B107" s="143"/>
      <c r="C107" s="141"/>
      <c r="D107" s="142"/>
      <c r="E107" s="957"/>
      <c r="F107" s="956"/>
      <c r="G107" s="956"/>
      <c r="H107" s="957"/>
      <c r="I107" s="958"/>
      <c r="J107" s="959"/>
    </row>
    <row r="108" spans="1:11" ht="15.75" x14ac:dyDescent="0.2">
      <c r="A108" s="134"/>
      <c r="B108" s="143"/>
      <c r="C108" s="141"/>
      <c r="D108" s="142"/>
      <c r="E108" s="957"/>
      <c r="F108" s="956"/>
      <c r="G108" s="956"/>
      <c r="H108" s="957"/>
      <c r="I108" s="958"/>
      <c r="J108" s="959"/>
    </row>
    <row r="109" spans="1:11" ht="15.75" x14ac:dyDescent="0.2">
      <c r="A109" s="134"/>
      <c r="B109" s="143"/>
      <c r="C109" s="141"/>
      <c r="D109" s="142"/>
      <c r="E109" s="957"/>
      <c r="F109" s="956"/>
      <c r="G109" s="956"/>
      <c r="H109" s="957"/>
      <c r="I109" s="958"/>
      <c r="J109" s="959"/>
    </row>
    <row r="110" spans="1:11" ht="15.75" x14ac:dyDescent="0.2">
      <c r="A110" s="134"/>
      <c r="B110" s="143"/>
      <c r="C110" s="141"/>
      <c r="D110" s="142"/>
      <c r="E110" s="957"/>
      <c r="F110" s="956"/>
      <c r="G110" s="956"/>
      <c r="H110" s="957"/>
      <c r="I110" s="958"/>
      <c r="J110" s="959"/>
    </row>
    <row r="111" spans="1:11" ht="13.5" customHeight="1" x14ac:dyDescent="0.2">
      <c r="A111" s="134"/>
      <c r="B111" s="143"/>
      <c r="C111" s="141"/>
      <c r="D111" s="142"/>
      <c r="E111" s="957"/>
      <c r="F111" s="956"/>
      <c r="G111" s="956"/>
      <c r="H111" s="957"/>
      <c r="I111" s="958"/>
      <c r="J111" s="959"/>
    </row>
    <row r="112" spans="1:11" ht="15.75" thickBot="1" x14ac:dyDescent="0.25">
      <c r="A112" s="149"/>
      <c r="B112" s="150" t="s">
        <v>31</v>
      </c>
      <c r="C112" s="151"/>
      <c r="D112" s="152"/>
      <c r="E112" s="966"/>
      <c r="F112" s="967"/>
      <c r="G112" s="967"/>
      <c r="H112" s="966"/>
      <c r="I112" s="968"/>
      <c r="J112" s="968">
        <f>SUM(J83:J110)</f>
        <v>355527.28</v>
      </c>
    </row>
    <row r="113" spans="1:10" ht="15" thickTop="1" x14ac:dyDescent="0.2">
      <c r="A113" s="98"/>
      <c r="B113" s="19"/>
      <c r="C113" s="10"/>
      <c r="D113" s="20"/>
      <c r="E113" s="975"/>
      <c r="F113" s="975"/>
      <c r="G113" s="975"/>
      <c r="H113" s="960"/>
      <c r="I113" s="961"/>
      <c r="J113" s="962"/>
    </row>
    <row r="114" spans="1:10" x14ac:dyDescent="0.2">
      <c r="A114" s="99"/>
      <c r="B114" s="21" t="s">
        <v>48</v>
      </c>
      <c r="C114" s="10"/>
      <c r="D114" s="20"/>
      <c r="E114" s="975"/>
      <c r="F114" s="975"/>
      <c r="G114" s="975"/>
      <c r="H114" s="960"/>
      <c r="I114" s="961"/>
      <c r="J114" s="962"/>
    </row>
    <row r="115" spans="1:10" x14ac:dyDescent="0.2">
      <c r="A115" s="99"/>
      <c r="B115" s="21"/>
      <c r="C115" s="10"/>
      <c r="D115" s="20"/>
      <c r="E115" s="975"/>
      <c r="F115" s="975"/>
      <c r="G115" s="975"/>
      <c r="H115" s="960"/>
      <c r="I115" s="961"/>
      <c r="J115" s="962"/>
    </row>
    <row r="116" spans="1:10" ht="99.75" x14ac:dyDescent="0.2">
      <c r="A116" s="99"/>
      <c r="B116" s="22" t="s">
        <v>49</v>
      </c>
      <c r="C116" s="10"/>
      <c r="D116" s="20"/>
      <c r="E116" s="975"/>
      <c r="F116" s="975"/>
      <c r="G116" s="975"/>
      <c r="H116" s="960"/>
      <c r="I116" s="961"/>
      <c r="J116" s="962"/>
    </row>
    <row r="117" spans="1:10" x14ac:dyDescent="0.2">
      <c r="A117" s="100"/>
      <c r="B117" s="23"/>
      <c r="C117" s="9"/>
      <c r="D117" s="20"/>
      <c r="E117" s="975"/>
      <c r="F117" s="975"/>
      <c r="G117" s="975"/>
      <c r="H117" s="960"/>
      <c r="I117" s="961"/>
      <c r="J117" s="962"/>
    </row>
    <row r="118" spans="1:10" s="931" customFormat="1" ht="15" x14ac:dyDescent="0.2">
      <c r="A118" s="927"/>
      <c r="B118" s="928" t="s">
        <v>26</v>
      </c>
      <c r="C118" s="929"/>
      <c r="D118" s="930"/>
      <c r="E118" s="976"/>
      <c r="F118" s="976"/>
      <c r="G118" s="976"/>
      <c r="H118" s="977"/>
      <c r="I118" s="978"/>
      <c r="J118" s="979"/>
    </row>
    <row r="119" spans="1:10" s="931" customFormat="1" ht="15" x14ac:dyDescent="0.2">
      <c r="A119" s="927"/>
      <c r="B119" s="928"/>
      <c r="C119" s="929"/>
      <c r="D119" s="930"/>
      <c r="E119" s="976"/>
      <c r="F119" s="976"/>
      <c r="G119" s="976"/>
      <c r="H119" s="977"/>
      <c r="I119" s="978"/>
      <c r="J119" s="979"/>
    </row>
    <row r="120" spans="1:10" s="931" customFormat="1" ht="28.5" x14ac:dyDescent="0.2">
      <c r="A120" s="927"/>
      <c r="B120" s="932" t="s">
        <v>27</v>
      </c>
      <c r="C120" s="929"/>
      <c r="D120" s="930"/>
      <c r="E120" s="976"/>
      <c r="F120" s="976"/>
      <c r="G120" s="976"/>
      <c r="H120" s="977"/>
      <c r="I120" s="978"/>
      <c r="J120" s="979"/>
    </row>
    <row r="121" spans="1:10" s="931" customFormat="1" x14ac:dyDescent="0.2">
      <c r="A121" s="927"/>
      <c r="B121" s="933"/>
      <c r="C121" s="929"/>
      <c r="D121" s="930"/>
      <c r="E121" s="976"/>
      <c r="F121" s="976"/>
      <c r="G121" s="976"/>
      <c r="H121" s="977"/>
      <c r="I121" s="978"/>
      <c r="J121" s="979"/>
    </row>
    <row r="122" spans="1:10" s="931" customFormat="1" x14ac:dyDescent="0.2">
      <c r="A122" s="100" t="s">
        <v>11</v>
      </c>
      <c r="B122" s="934" t="s">
        <v>29</v>
      </c>
      <c r="C122" s="935">
        <v>729555</v>
      </c>
      <c r="D122" s="936" t="s">
        <v>30</v>
      </c>
      <c r="E122" s="977">
        <v>1.64</v>
      </c>
      <c r="F122" s="977">
        <v>0.09</v>
      </c>
      <c r="G122" s="977">
        <v>0.35</v>
      </c>
      <c r="H122" s="977">
        <v>0</v>
      </c>
      <c r="I122" s="978">
        <f>E122+F122+G122+H122</f>
        <v>2.08</v>
      </c>
      <c r="J122" s="979">
        <f>I122*C122</f>
        <v>1517474.4</v>
      </c>
    </row>
    <row r="123" spans="1:10" x14ac:dyDescent="0.2">
      <c r="A123" s="100"/>
      <c r="B123" s="23"/>
      <c r="C123" s="9"/>
      <c r="D123" s="20"/>
      <c r="E123" s="975"/>
      <c r="F123" s="975"/>
      <c r="G123" s="975"/>
      <c r="H123" s="960"/>
      <c r="I123" s="961"/>
      <c r="J123" s="962"/>
    </row>
    <row r="124" spans="1:10" x14ac:dyDescent="0.2">
      <c r="A124" s="100" t="s">
        <v>12</v>
      </c>
      <c r="B124" s="23"/>
      <c r="C124" s="9"/>
      <c r="D124" s="20"/>
      <c r="E124" s="975"/>
      <c r="F124" s="975"/>
      <c r="G124" s="975"/>
      <c r="H124" s="960"/>
      <c r="I124" s="961"/>
      <c r="J124" s="962"/>
    </row>
    <row r="125" spans="1:10" x14ac:dyDescent="0.2">
      <c r="A125" s="100"/>
      <c r="B125" s="23"/>
      <c r="C125" s="9"/>
      <c r="D125" s="20"/>
      <c r="E125" s="975"/>
      <c r="F125" s="975"/>
      <c r="G125" s="975"/>
      <c r="H125" s="960"/>
      <c r="I125" s="961"/>
      <c r="J125" s="962"/>
    </row>
    <row r="126" spans="1:10" x14ac:dyDescent="0.2">
      <c r="A126" s="100" t="s">
        <v>13</v>
      </c>
      <c r="B126" s="23"/>
      <c r="C126" s="9"/>
      <c r="D126" s="20"/>
      <c r="E126" s="975"/>
      <c r="F126" s="975"/>
      <c r="G126" s="975"/>
      <c r="H126" s="960"/>
      <c r="I126" s="961"/>
      <c r="J126" s="962"/>
    </row>
    <row r="127" spans="1:10" x14ac:dyDescent="0.2">
      <c r="A127" s="100"/>
      <c r="B127" s="23"/>
      <c r="C127" s="9"/>
      <c r="D127" s="20"/>
      <c r="E127" s="975"/>
      <c r="F127" s="975"/>
      <c r="G127" s="975"/>
      <c r="H127" s="960"/>
      <c r="I127" s="961"/>
      <c r="J127" s="962"/>
    </row>
    <row r="128" spans="1:10" x14ac:dyDescent="0.2">
      <c r="A128" s="100" t="s">
        <v>14</v>
      </c>
      <c r="B128" s="23"/>
      <c r="C128" s="9"/>
      <c r="D128" s="20"/>
      <c r="E128" s="975"/>
      <c r="F128" s="975"/>
      <c r="G128" s="975"/>
      <c r="H128" s="960"/>
      <c r="I128" s="961"/>
      <c r="J128" s="962"/>
    </row>
    <row r="129" spans="1:10" x14ac:dyDescent="0.2">
      <c r="A129" s="100"/>
      <c r="B129" s="23"/>
      <c r="C129" s="9"/>
      <c r="D129" s="20"/>
      <c r="E129" s="975"/>
      <c r="F129" s="975"/>
      <c r="G129" s="975"/>
      <c r="H129" s="960"/>
      <c r="I129" s="961"/>
      <c r="J129" s="962"/>
    </row>
    <row r="130" spans="1:10" x14ac:dyDescent="0.2">
      <c r="A130" s="100" t="s">
        <v>15</v>
      </c>
      <c r="B130" s="23"/>
      <c r="C130" s="9"/>
      <c r="D130" s="20"/>
      <c r="E130" s="975"/>
      <c r="F130" s="975"/>
      <c r="G130" s="975"/>
      <c r="H130" s="960"/>
      <c r="I130" s="961"/>
      <c r="J130" s="962"/>
    </row>
    <row r="131" spans="1:10" x14ac:dyDescent="0.2">
      <c r="A131" s="100"/>
      <c r="B131" s="23"/>
      <c r="C131" s="9"/>
      <c r="D131" s="20"/>
      <c r="E131" s="975"/>
      <c r="F131" s="975"/>
      <c r="G131" s="975"/>
      <c r="H131" s="960"/>
      <c r="I131" s="961"/>
      <c r="J131" s="962"/>
    </row>
    <row r="132" spans="1:10" x14ac:dyDescent="0.2">
      <c r="A132" s="100" t="s">
        <v>28</v>
      </c>
      <c r="B132" s="23"/>
      <c r="C132" s="9"/>
      <c r="D132" s="20"/>
      <c r="E132" s="975"/>
      <c r="F132" s="975"/>
      <c r="G132" s="975"/>
      <c r="H132" s="960"/>
      <c r="I132" s="961"/>
      <c r="J132" s="962"/>
    </row>
    <row r="133" spans="1:10" x14ac:dyDescent="0.2">
      <c r="A133" s="100"/>
      <c r="B133" s="23"/>
      <c r="C133" s="9"/>
      <c r="D133" s="20"/>
      <c r="E133" s="975"/>
      <c r="F133" s="975"/>
      <c r="G133" s="975"/>
      <c r="H133" s="960"/>
      <c r="I133" s="961"/>
      <c r="J133" s="962"/>
    </row>
    <row r="134" spans="1:10" x14ac:dyDescent="0.2">
      <c r="A134" s="100" t="s">
        <v>40</v>
      </c>
      <c r="B134" s="23"/>
      <c r="C134" s="9"/>
      <c r="D134" s="20"/>
      <c r="E134" s="975"/>
      <c r="F134" s="975"/>
      <c r="G134" s="975"/>
      <c r="H134" s="960"/>
      <c r="I134" s="961"/>
      <c r="J134" s="962"/>
    </row>
    <row r="135" spans="1:10" x14ac:dyDescent="0.2">
      <c r="A135" s="100"/>
      <c r="B135" s="23"/>
      <c r="C135" s="9"/>
      <c r="D135" s="20"/>
      <c r="E135" s="975"/>
      <c r="F135" s="975"/>
      <c r="G135" s="975"/>
      <c r="H135" s="960"/>
      <c r="I135" s="961"/>
      <c r="J135" s="962"/>
    </row>
    <row r="136" spans="1:10" x14ac:dyDescent="0.2">
      <c r="A136" s="100" t="s">
        <v>42</v>
      </c>
      <c r="B136" s="23"/>
      <c r="C136" s="9"/>
      <c r="D136" s="20"/>
      <c r="E136" s="975"/>
      <c r="F136" s="975"/>
      <c r="G136" s="975"/>
      <c r="H136" s="960"/>
      <c r="I136" s="961"/>
      <c r="J136" s="962"/>
    </row>
    <row r="137" spans="1:10" ht="11.25" customHeight="1" x14ac:dyDescent="0.2">
      <c r="A137" s="100"/>
      <c r="B137" s="23"/>
      <c r="C137" s="9"/>
      <c r="D137" s="20"/>
      <c r="E137" s="975"/>
      <c r="F137" s="975"/>
      <c r="G137" s="975"/>
      <c r="H137" s="960"/>
      <c r="I137" s="961"/>
      <c r="J137" s="962"/>
    </row>
    <row r="138" spans="1:10" x14ac:dyDescent="0.2">
      <c r="A138" s="100" t="s">
        <v>51</v>
      </c>
      <c r="B138" s="23"/>
      <c r="C138" s="9"/>
      <c r="D138" s="20"/>
      <c r="E138" s="975"/>
      <c r="F138" s="975"/>
      <c r="G138" s="975"/>
      <c r="H138" s="960"/>
      <c r="I138" s="961"/>
      <c r="J138" s="962"/>
    </row>
    <row r="139" spans="1:10" ht="11.25" customHeight="1" x14ac:dyDescent="0.2">
      <c r="A139" s="100"/>
      <c r="B139" s="23"/>
      <c r="C139" s="9"/>
      <c r="D139" s="20"/>
      <c r="E139" s="975"/>
      <c r="F139" s="975"/>
      <c r="G139" s="975"/>
      <c r="H139" s="960"/>
      <c r="I139" s="961"/>
      <c r="J139" s="962"/>
    </row>
    <row r="140" spans="1:10" x14ac:dyDescent="0.2">
      <c r="A140" s="100" t="s">
        <v>52</v>
      </c>
      <c r="B140" s="168"/>
      <c r="C140" s="9"/>
      <c r="D140" s="20"/>
      <c r="E140" s="975"/>
      <c r="F140" s="975"/>
      <c r="G140" s="975"/>
      <c r="H140" s="960"/>
      <c r="I140" s="961"/>
      <c r="J140" s="962"/>
    </row>
    <row r="141" spans="1:10" ht="11.25" customHeight="1" x14ac:dyDescent="0.2">
      <c r="A141" s="100"/>
      <c r="B141" s="168"/>
      <c r="C141" s="9"/>
      <c r="D141" s="20"/>
      <c r="E141" s="975"/>
      <c r="F141" s="975"/>
      <c r="G141" s="975"/>
      <c r="H141" s="960"/>
      <c r="I141" s="961"/>
      <c r="J141" s="962"/>
    </row>
    <row r="142" spans="1:10" x14ac:dyDescent="0.2">
      <c r="A142" s="100" t="s">
        <v>53</v>
      </c>
      <c r="B142" s="168"/>
      <c r="C142" s="9"/>
      <c r="D142" s="20"/>
      <c r="E142" s="975"/>
      <c r="F142" s="975"/>
      <c r="G142" s="975"/>
      <c r="H142" s="960"/>
      <c r="I142" s="961"/>
      <c r="J142" s="962"/>
    </row>
    <row r="143" spans="1:10" ht="6.75" customHeight="1" x14ac:dyDescent="0.2">
      <c r="A143" s="100"/>
      <c r="B143" s="168"/>
      <c r="C143" s="9"/>
      <c r="D143" s="20"/>
      <c r="E143" s="975"/>
      <c r="F143" s="975"/>
      <c r="G143" s="975"/>
      <c r="H143" s="960"/>
      <c r="I143" s="961"/>
      <c r="J143" s="962"/>
    </row>
    <row r="144" spans="1:10" ht="6.75" customHeight="1" x14ac:dyDescent="0.2">
      <c r="A144" s="100"/>
      <c r="B144" s="168"/>
      <c r="C144" s="9"/>
      <c r="D144" s="20"/>
      <c r="E144" s="975"/>
      <c r="F144" s="975"/>
      <c r="G144" s="975"/>
      <c r="H144" s="960"/>
      <c r="I144" s="961"/>
      <c r="J144" s="962"/>
    </row>
    <row r="145" spans="1:10" ht="12" customHeight="1" x14ac:dyDescent="0.2">
      <c r="A145" s="100"/>
      <c r="B145" s="168"/>
      <c r="C145" s="9"/>
      <c r="D145" s="20"/>
      <c r="E145" s="975"/>
      <c r="F145" s="975"/>
      <c r="G145" s="975"/>
      <c r="H145" s="960"/>
      <c r="I145" s="961"/>
      <c r="J145" s="962"/>
    </row>
    <row r="146" spans="1:10" ht="9" customHeight="1" x14ac:dyDescent="0.2">
      <c r="A146" s="101"/>
      <c r="B146" s="25"/>
      <c r="C146" s="9"/>
      <c r="D146" s="20"/>
      <c r="E146" s="975"/>
      <c r="F146" s="975"/>
      <c r="G146" s="975"/>
      <c r="H146" s="960"/>
      <c r="I146" s="961"/>
      <c r="J146" s="962"/>
    </row>
    <row r="147" spans="1:10" s="169" customFormat="1" ht="15.75" thickBot="1" x14ac:dyDescent="0.25">
      <c r="A147" s="149"/>
      <c r="B147" s="150" t="s">
        <v>31</v>
      </c>
      <c r="C147" s="151"/>
      <c r="D147" s="151"/>
      <c r="E147" s="967"/>
      <c r="F147" s="967"/>
      <c r="G147" s="967"/>
      <c r="H147" s="966"/>
      <c r="I147" s="968"/>
      <c r="J147" s="968">
        <f>SUM(J116:J142)</f>
        <v>1517474.4</v>
      </c>
    </row>
    <row r="148" spans="1:10" ht="15" thickTop="1" x14ac:dyDescent="0.2">
      <c r="A148" s="101"/>
      <c r="B148" s="25"/>
      <c r="C148" s="9"/>
      <c r="D148" s="20"/>
      <c r="E148" s="975"/>
      <c r="F148" s="975"/>
      <c r="G148" s="975"/>
      <c r="H148" s="960"/>
      <c r="I148" s="961"/>
      <c r="J148" s="962"/>
    </row>
    <row r="149" spans="1:10" ht="15" x14ac:dyDescent="0.2">
      <c r="A149" s="100"/>
      <c r="B149" s="26" t="s">
        <v>54</v>
      </c>
      <c r="C149" s="27"/>
      <c r="D149" s="20"/>
      <c r="E149" s="975"/>
      <c r="F149" s="975"/>
      <c r="G149" s="975"/>
      <c r="H149" s="960"/>
      <c r="I149" s="961"/>
      <c r="J149" s="962"/>
    </row>
    <row r="150" spans="1:10" x14ac:dyDescent="0.2">
      <c r="A150" s="100"/>
      <c r="B150" s="23"/>
      <c r="C150" s="27"/>
      <c r="D150" s="20"/>
      <c r="E150" s="975"/>
      <c r="F150" s="975"/>
      <c r="G150" s="975"/>
      <c r="H150" s="960"/>
      <c r="I150" s="961"/>
      <c r="J150" s="962"/>
    </row>
    <row r="151" spans="1:10" x14ac:dyDescent="0.2">
      <c r="A151" s="100"/>
      <c r="B151" s="23" t="s">
        <v>55</v>
      </c>
      <c r="C151" s="27"/>
      <c r="D151" s="20"/>
      <c r="E151" s="975"/>
      <c r="F151" s="975"/>
      <c r="G151" s="975"/>
      <c r="H151" s="960"/>
      <c r="I151" s="961"/>
      <c r="J151" s="962">
        <f>J47</f>
        <v>2427207.89</v>
      </c>
    </row>
    <row r="152" spans="1:10" x14ac:dyDescent="0.2">
      <c r="A152" s="100"/>
      <c r="B152" s="23"/>
      <c r="C152" s="27"/>
      <c r="D152" s="20"/>
      <c r="E152" s="975"/>
      <c r="F152" s="975"/>
      <c r="G152" s="975"/>
      <c r="H152" s="960"/>
      <c r="I152" s="961"/>
      <c r="J152" s="962"/>
    </row>
    <row r="153" spans="1:10" x14ac:dyDescent="0.2">
      <c r="A153" s="100"/>
      <c r="B153" s="23" t="s">
        <v>56</v>
      </c>
      <c r="C153" s="27"/>
      <c r="D153" s="20"/>
      <c r="E153" s="975"/>
      <c r="F153" s="975"/>
      <c r="G153" s="975"/>
      <c r="H153" s="960"/>
      <c r="I153" s="961"/>
      <c r="J153" s="962">
        <f>J81</f>
        <v>2482959.1800000002</v>
      </c>
    </row>
    <row r="154" spans="1:10" x14ac:dyDescent="0.2">
      <c r="A154" s="100"/>
      <c r="B154" s="23"/>
      <c r="C154" s="27"/>
      <c r="D154" s="20"/>
      <c r="E154" s="975"/>
      <c r="F154" s="975"/>
      <c r="G154" s="975"/>
      <c r="H154" s="960"/>
      <c r="I154" s="961"/>
      <c r="J154" s="962"/>
    </row>
    <row r="155" spans="1:10" x14ac:dyDescent="0.2">
      <c r="A155" s="100"/>
      <c r="B155" s="23" t="s">
        <v>57</v>
      </c>
      <c r="C155" s="27"/>
      <c r="D155" s="20"/>
      <c r="E155" s="975"/>
      <c r="F155" s="975"/>
      <c r="G155" s="975"/>
      <c r="H155" s="960"/>
      <c r="I155" s="961"/>
      <c r="J155" s="962">
        <f>J112</f>
        <v>355527.28</v>
      </c>
    </row>
    <row r="156" spans="1:10" x14ac:dyDescent="0.2">
      <c r="A156" s="100"/>
      <c r="B156" s="23"/>
      <c r="C156" s="27"/>
      <c r="D156" s="20"/>
      <c r="E156" s="975"/>
      <c r="F156" s="975"/>
      <c r="G156" s="975"/>
      <c r="H156" s="960"/>
      <c r="I156" s="961"/>
      <c r="J156" s="962"/>
    </row>
    <row r="157" spans="1:10" x14ac:dyDescent="0.2">
      <c r="A157" s="100"/>
      <c r="B157" s="23" t="s">
        <v>58</v>
      </c>
      <c r="C157" s="27"/>
      <c r="D157" s="20"/>
      <c r="E157" s="975"/>
      <c r="F157" s="975"/>
      <c r="G157" s="975"/>
      <c r="H157" s="960"/>
      <c r="I157" s="961"/>
      <c r="J157" s="962">
        <f>J147</f>
        <v>1517474.4</v>
      </c>
    </row>
    <row r="158" spans="1:10" x14ac:dyDescent="0.2">
      <c r="A158" s="100"/>
      <c r="B158" s="23"/>
      <c r="C158" s="27"/>
      <c r="D158" s="20"/>
      <c r="E158" s="975"/>
      <c r="F158" s="975"/>
      <c r="G158" s="975"/>
      <c r="H158" s="960"/>
      <c r="I158" s="961"/>
      <c r="J158" s="962"/>
    </row>
    <row r="159" spans="1:10" x14ac:dyDescent="0.2">
      <c r="A159" s="100"/>
      <c r="B159" s="23"/>
      <c r="C159" s="27"/>
      <c r="D159" s="20"/>
      <c r="E159" s="975"/>
      <c r="F159" s="975"/>
      <c r="G159" s="975"/>
      <c r="H159" s="960"/>
      <c r="I159" s="961"/>
      <c r="J159" s="962"/>
    </row>
    <row r="160" spans="1:10" x14ac:dyDescent="0.2">
      <c r="A160" s="100"/>
      <c r="B160" s="23"/>
      <c r="C160" s="27"/>
      <c r="D160" s="20"/>
      <c r="E160" s="975"/>
      <c r="F160" s="975"/>
      <c r="G160" s="975"/>
      <c r="H160" s="960"/>
      <c r="I160" s="961"/>
      <c r="J160" s="962"/>
    </row>
    <row r="161" spans="1:10" x14ac:dyDescent="0.2">
      <c r="A161" s="100"/>
      <c r="B161" s="23"/>
      <c r="C161" s="27"/>
      <c r="D161" s="20"/>
      <c r="E161" s="975"/>
      <c r="F161" s="975"/>
      <c r="G161" s="975"/>
      <c r="H161" s="960"/>
      <c r="I161" s="961"/>
      <c r="J161" s="962"/>
    </row>
    <row r="162" spans="1:10" x14ac:dyDescent="0.2">
      <c r="A162" s="100"/>
      <c r="B162" s="23"/>
      <c r="C162" s="27"/>
      <c r="D162" s="20"/>
      <c r="E162" s="975"/>
      <c r="F162" s="975"/>
      <c r="G162" s="975"/>
      <c r="H162" s="960"/>
      <c r="I162" s="961"/>
      <c r="J162" s="962"/>
    </row>
    <row r="163" spans="1:10" x14ac:dyDescent="0.2">
      <c r="A163" s="100"/>
      <c r="B163" s="23"/>
      <c r="C163" s="27"/>
      <c r="D163" s="20"/>
      <c r="E163" s="975"/>
      <c r="F163" s="975"/>
      <c r="G163" s="975"/>
      <c r="H163" s="960"/>
      <c r="I163" s="961"/>
      <c r="J163" s="962"/>
    </row>
    <row r="164" spans="1:10" x14ac:dyDescent="0.2">
      <c r="A164" s="100"/>
      <c r="B164" s="23"/>
      <c r="C164" s="27"/>
      <c r="D164" s="20"/>
      <c r="E164" s="975"/>
      <c r="F164" s="975"/>
      <c r="G164" s="975"/>
      <c r="H164" s="960"/>
      <c r="I164" s="961"/>
      <c r="J164" s="962"/>
    </row>
    <row r="165" spans="1:10" x14ac:dyDescent="0.2">
      <c r="A165" s="100"/>
      <c r="B165" s="23"/>
      <c r="C165" s="27"/>
      <c r="D165" s="20"/>
      <c r="E165" s="975"/>
      <c r="F165" s="975"/>
      <c r="G165" s="975"/>
      <c r="H165" s="960"/>
      <c r="I165" s="961"/>
      <c r="J165" s="962"/>
    </row>
    <row r="166" spans="1:10" x14ac:dyDescent="0.2">
      <c r="A166" s="100"/>
      <c r="B166" s="23"/>
      <c r="C166" s="27"/>
      <c r="D166" s="20"/>
      <c r="E166" s="975"/>
      <c r="F166" s="975"/>
      <c r="G166" s="975"/>
      <c r="H166" s="960"/>
      <c r="I166" s="961"/>
      <c r="J166" s="962"/>
    </row>
    <row r="167" spans="1:10" x14ac:dyDescent="0.2">
      <c r="A167" s="100"/>
      <c r="B167" s="23"/>
      <c r="C167" s="27"/>
      <c r="D167" s="20"/>
      <c r="E167" s="975"/>
      <c r="F167" s="975"/>
      <c r="G167" s="975"/>
      <c r="H167" s="960"/>
      <c r="I167" s="961"/>
      <c r="J167" s="962"/>
    </row>
    <row r="168" spans="1:10" x14ac:dyDescent="0.2">
      <c r="A168" s="100"/>
      <c r="B168" s="23"/>
      <c r="C168" s="27"/>
      <c r="D168" s="20"/>
      <c r="E168" s="975"/>
      <c r="F168" s="975"/>
      <c r="G168" s="975"/>
      <c r="H168" s="960"/>
      <c r="I168" s="961"/>
      <c r="J168" s="962"/>
    </row>
    <row r="169" spans="1:10" x14ac:dyDescent="0.2">
      <c r="A169" s="100"/>
      <c r="B169" s="23"/>
      <c r="C169" s="27"/>
      <c r="D169" s="20"/>
      <c r="E169" s="975"/>
      <c r="F169" s="975"/>
      <c r="G169" s="975"/>
      <c r="H169" s="960"/>
      <c r="I169" s="961"/>
      <c r="J169" s="962"/>
    </row>
    <row r="170" spans="1:10" x14ac:dyDescent="0.2">
      <c r="A170" s="100"/>
      <c r="B170" s="23"/>
      <c r="C170" s="27"/>
      <c r="D170" s="20"/>
      <c r="E170" s="975"/>
      <c r="F170" s="975"/>
      <c r="G170" s="975"/>
      <c r="H170" s="960"/>
      <c r="I170" s="961"/>
      <c r="J170" s="962"/>
    </row>
    <row r="171" spans="1:10" x14ac:dyDescent="0.2">
      <c r="A171" s="100"/>
      <c r="B171" s="23"/>
      <c r="C171" s="27"/>
      <c r="D171" s="20"/>
      <c r="E171" s="975"/>
      <c r="F171" s="975"/>
      <c r="G171" s="975"/>
      <c r="H171" s="960"/>
      <c r="I171" s="961"/>
      <c r="J171" s="962"/>
    </row>
    <row r="172" spans="1:10" x14ac:dyDescent="0.2">
      <c r="A172" s="100"/>
      <c r="B172" s="23"/>
      <c r="C172" s="27"/>
      <c r="D172" s="20"/>
      <c r="E172" s="975"/>
      <c r="F172" s="975"/>
      <c r="G172" s="975"/>
      <c r="H172" s="960"/>
      <c r="I172" s="961"/>
      <c r="J172" s="962"/>
    </row>
    <row r="173" spans="1:10" x14ac:dyDescent="0.2">
      <c r="A173" s="100"/>
      <c r="B173" s="23"/>
      <c r="C173" s="27"/>
      <c r="D173" s="20"/>
      <c r="E173" s="975"/>
      <c r="F173" s="975"/>
      <c r="G173" s="975"/>
      <c r="H173" s="960"/>
      <c r="I173" s="961"/>
      <c r="J173" s="962"/>
    </row>
    <row r="174" spans="1:10" x14ac:dyDescent="0.2">
      <c r="A174" s="100"/>
      <c r="B174" s="23"/>
      <c r="C174" s="27"/>
      <c r="D174" s="20"/>
      <c r="E174" s="975"/>
      <c r="F174" s="975"/>
      <c r="G174" s="975"/>
      <c r="H174" s="960"/>
      <c r="I174" s="961"/>
      <c r="J174" s="962"/>
    </row>
    <row r="175" spans="1:10" x14ac:dyDescent="0.2">
      <c r="A175" s="101"/>
      <c r="B175" s="25"/>
      <c r="C175" s="28"/>
      <c r="D175" s="20"/>
      <c r="E175" s="975"/>
      <c r="F175" s="975"/>
      <c r="G175" s="975"/>
      <c r="H175" s="960"/>
      <c r="I175" s="961"/>
      <c r="J175" s="962"/>
    </row>
    <row r="176" spans="1:10" x14ac:dyDescent="0.2">
      <c r="A176" s="101"/>
      <c r="B176" s="25"/>
      <c r="C176" s="28"/>
      <c r="D176" s="20"/>
      <c r="E176" s="975"/>
      <c r="F176" s="975"/>
      <c r="G176" s="975"/>
      <c r="H176" s="960"/>
      <c r="I176" s="961"/>
      <c r="J176" s="962"/>
    </row>
    <row r="177" spans="1:10" x14ac:dyDescent="0.2">
      <c r="A177" s="101"/>
      <c r="B177" s="25"/>
      <c r="C177" s="28"/>
      <c r="D177" s="20"/>
      <c r="E177" s="975"/>
      <c r="F177" s="975"/>
      <c r="G177" s="975"/>
      <c r="H177" s="960"/>
      <c r="I177" s="961"/>
      <c r="J177" s="962"/>
    </row>
    <row r="178" spans="1:10" x14ac:dyDescent="0.2">
      <c r="A178" s="101"/>
      <c r="B178" s="25"/>
      <c r="C178" s="28"/>
      <c r="D178" s="20"/>
      <c r="E178" s="975"/>
      <c r="F178" s="975"/>
      <c r="G178" s="975"/>
      <c r="H178" s="960"/>
      <c r="I178" s="961"/>
      <c r="J178" s="962"/>
    </row>
    <row r="179" spans="1:10" x14ac:dyDescent="0.2">
      <c r="A179" s="101"/>
      <c r="B179" s="25"/>
      <c r="C179" s="28"/>
      <c r="D179" s="20"/>
      <c r="E179" s="975"/>
      <c r="F179" s="975"/>
      <c r="G179" s="975"/>
      <c r="H179" s="960"/>
      <c r="I179" s="961"/>
      <c r="J179" s="962"/>
    </row>
    <row r="180" spans="1:10" x14ac:dyDescent="0.2">
      <c r="A180" s="101"/>
      <c r="B180" s="25"/>
      <c r="C180" s="28"/>
      <c r="D180" s="20"/>
      <c r="E180" s="975"/>
      <c r="F180" s="975"/>
      <c r="G180" s="975"/>
      <c r="H180" s="960"/>
      <c r="I180" s="961"/>
      <c r="J180" s="962"/>
    </row>
    <row r="181" spans="1:10" ht="15.75" x14ac:dyDescent="0.25">
      <c r="A181" s="134"/>
      <c r="B181" s="137"/>
      <c r="C181" s="136"/>
      <c r="D181" s="20"/>
      <c r="E181" s="975"/>
      <c r="F181" s="975"/>
      <c r="G181" s="975"/>
      <c r="H181" s="960"/>
      <c r="I181" s="961"/>
      <c r="J181" s="962"/>
    </row>
    <row r="182" spans="1:10" ht="15.75" x14ac:dyDescent="0.25">
      <c r="A182" s="134"/>
      <c r="B182" s="137"/>
      <c r="C182" s="136"/>
      <c r="D182" s="20"/>
      <c r="E182" s="975"/>
      <c r="F182" s="975"/>
      <c r="G182" s="975"/>
      <c r="H182" s="960"/>
      <c r="I182" s="961"/>
      <c r="J182" s="962"/>
    </row>
    <row r="183" spans="1:10" ht="14.25" customHeight="1" x14ac:dyDescent="0.25">
      <c r="A183" s="134"/>
      <c r="B183" s="137"/>
      <c r="C183" s="136"/>
      <c r="D183" s="20"/>
      <c r="E183" s="975"/>
      <c r="F183" s="975"/>
      <c r="G183" s="975"/>
      <c r="H183" s="960"/>
      <c r="I183" s="961"/>
      <c r="J183" s="962"/>
    </row>
    <row r="184" spans="1:10" ht="14.25" customHeight="1" x14ac:dyDescent="0.25">
      <c r="A184" s="134"/>
      <c r="B184" s="137"/>
      <c r="C184" s="136"/>
      <c r="D184" s="20"/>
      <c r="E184" s="975"/>
      <c r="F184" s="975"/>
      <c r="G184" s="975"/>
      <c r="H184" s="960"/>
      <c r="I184" s="961"/>
      <c r="J184" s="962"/>
    </row>
    <row r="185" spans="1:10" ht="13.5" customHeight="1" x14ac:dyDescent="0.25">
      <c r="A185" s="134"/>
      <c r="B185" s="137"/>
      <c r="C185" s="136"/>
      <c r="D185" s="20"/>
      <c r="E185" s="975"/>
      <c r="F185" s="975"/>
      <c r="G185" s="975"/>
      <c r="H185" s="960"/>
      <c r="I185" s="961"/>
      <c r="J185" s="962"/>
    </row>
    <row r="186" spans="1:10" s="169" customFormat="1" ht="30.75" thickBot="1" x14ac:dyDescent="0.25">
      <c r="A186" s="170"/>
      <c r="B186" s="171" t="s">
        <v>59</v>
      </c>
      <c r="C186" s="172"/>
      <c r="D186" s="151"/>
      <c r="E186" s="967"/>
      <c r="F186" s="967"/>
      <c r="G186" s="967"/>
      <c r="H186" s="966"/>
      <c r="I186" s="968"/>
      <c r="J186" s="968">
        <f>SUM(J149:J182)</f>
        <v>6783168.75</v>
      </c>
    </row>
    <row r="187" spans="1:10" ht="15" thickTop="1" x14ac:dyDescent="0.2"/>
  </sheetData>
  <autoFilter ref="A5:J186" xr:uid="{B73172B8-8B9A-4F8B-85CA-F5422125759B}">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4" manualBreakCount="4">
    <brk id="47" max="9" man="1"/>
    <brk id="81" max="9" man="1"/>
    <brk id="112" max="9" man="1"/>
    <brk id="147" max="16383" man="1"/>
  </rowBreaks>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68DF4-704C-4023-AEBD-5B03B972692E}">
  <sheetPr codeName="Sheet3"/>
  <dimension ref="A1:K161"/>
  <sheetViews>
    <sheetView showGridLines="0" showZeros="0" view="pageBreakPreview" zoomScale="85" zoomScaleSheetLayoutView="85" workbookViewId="0">
      <pane ySplit="7" topLeftCell="A149"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60</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096"/>
      <c r="B7" s="1097"/>
      <c r="C7" s="129" t="s">
        <v>11</v>
      </c>
      <c r="D7" s="1099"/>
      <c r="E7" s="953" t="s">
        <v>12</v>
      </c>
      <c r="F7" s="953" t="s">
        <v>13</v>
      </c>
      <c r="G7" s="953" t="s">
        <v>14</v>
      </c>
      <c r="H7" s="954" t="s">
        <v>15</v>
      </c>
      <c r="I7" s="955" t="s">
        <v>16</v>
      </c>
      <c r="J7" s="955" t="s">
        <v>17</v>
      </c>
    </row>
    <row r="8" spans="1:11" ht="12.75" customHeight="1" thickTop="1" x14ac:dyDescent="0.25">
      <c r="A8" s="191"/>
      <c r="B8" s="173"/>
      <c r="C8" s="174"/>
      <c r="D8" s="18"/>
      <c r="E8" s="956"/>
      <c r="F8" s="956"/>
      <c r="G8" s="956"/>
      <c r="H8" s="957"/>
      <c r="I8" s="958"/>
      <c r="J8" s="959"/>
    </row>
    <row r="9" spans="1:11" s="8" customFormat="1" ht="15" x14ac:dyDescent="0.2">
      <c r="A9" s="192"/>
      <c r="B9" s="175" t="s">
        <v>61</v>
      </c>
      <c r="C9" s="7"/>
      <c r="D9" s="20"/>
      <c r="E9" s="975"/>
      <c r="F9" s="975"/>
      <c r="G9" s="975"/>
      <c r="H9" s="960"/>
      <c r="I9" s="961"/>
      <c r="J9" s="962"/>
    </row>
    <row r="10" spans="1:11" s="8" customFormat="1" x14ac:dyDescent="0.2">
      <c r="A10" s="192"/>
      <c r="B10" s="176"/>
      <c r="C10" s="9"/>
      <c r="D10" s="20"/>
      <c r="E10" s="975"/>
      <c r="F10" s="975"/>
      <c r="G10" s="975"/>
      <c r="H10" s="960"/>
      <c r="I10" s="961"/>
      <c r="J10" s="962"/>
    </row>
    <row r="11" spans="1:11" s="201" customFormat="1" ht="42.75" x14ac:dyDescent="0.2">
      <c r="A11" s="198"/>
      <c r="B11" s="29" t="s">
        <v>1325</v>
      </c>
      <c r="C11" s="199"/>
      <c r="D11" s="200"/>
      <c r="E11" s="1042"/>
      <c r="F11" s="1041"/>
      <c r="G11" s="1041"/>
      <c r="H11" s="1042"/>
      <c r="I11" s="1043"/>
      <c r="J11" s="1088"/>
    </row>
    <row r="12" spans="1:11" s="8" customFormat="1" ht="10.5" customHeight="1" x14ac:dyDescent="0.2">
      <c r="A12" s="98"/>
      <c r="B12" s="177"/>
      <c r="C12" s="11"/>
      <c r="D12" s="30"/>
      <c r="E12" s="960"/>
      <c r="F12" s="975"/>
      <c r="G12" s="975"/>
      <c r="H12" s="960"/>
      <c r="I12" s="961"/>
      <c r="J12" s="962"/>
    </row>
    <row r="13" spans="1:11" s="8" customFormat="1" x14ac:dyDescent="0.2">
      <c r="A13" s="98" t="s">
        <v>11</v>
      </c>
      <c r="B13" s="177" t="s">
        <v>1165</v>
      </c>
      <c r="C13" s="178">
        <v>59</v>
      </c>
      <c r="D13" s="30" t="s">
        <v>20</v>
      </c>
      <c r="E13" s="960">
        <v>90.05</v>
      </c>
      <c r="F13" s="960">
        <v>12.49</v>
      </c>
      <c r="G13" s="960">
        <v>35.19</v>
      </c>
      <c r="H13" s="960">
        <v>31.38</v>
      </c>
      <c r="I13" s="961">
        <f>E13+F13+G13+H13</f>
        <v>169.11</v>
      </c>
      <c r="J13" s="962">
        <f>I13*C13</f>
        <v>9977.49</v>
      </c>
      <c r="K13" s="146"/>
    </row>
    <row r="14" spans="1:11" s="8" customFormat="1" ht="10.5" customHeight="1" x14ac:dyDescent="0.2">
      <c r="A14" s="98"/>
      <c r="B14" s="177"/>
      <c r="C14" s="11"/>
      <c r="D14" s="30"/>
      <c r="E14" s="960"/>
      <c r="F14" s="975"/>
      <c r="G14" s="975"/>
      <c r="H14" s="960"/>
      <c r="I14" s="961"/>
      <c r="J14" s="962"/>
    </row>
    <row r="15" spans="1:11" s="8" customFormat="1" x14ac:dyDescent="0.2">
      <c r="A15" s="98" t="s">
        <v>12</v>
      </c>
      <c r="B15" s="177" t="s">
        <v>1166</v>
      </c>
      <c r="C15" s="178">
        <v>76</v>
      </c>
      <c r="D15" s="30" t="s">
        <v>20</v>
      </c>
      <c r="E15" s="960">
        <v>90.05</v>
      </c>
      <c r="F15" s="960">
        <v>12.49</v>
      </c>
      <c r="G15" s="960">
        <v>35.19</v>
      </c>
      <c r="H15" s="960">
        <v>31.38</v>
      </c>
      <c r="I15" s="961">
        <f>E15+F15+G15+H15</f>
        <v>169.11</v>
      </c>
      <c r="J15" s="962">
        <f>I15*C15</f>
        <v>12852.36</v>
      </c>
      <c r="K15" s="146"/>
    </row>
    <row r="16" spans="1:11" s="8" customFormat="1" ht="10.5" customHeight="1" x14ac:dyDescent="0.2">
      <c r="A16" s="98"/>
      <c r="B16" s="177"/>
      <c r="C16" s="11"/>
      <c r="D16" s="30"/>
      <c r="E16" s="960"/>
      <c r="F16" s="975"/>
      <c r="G16" s="975"/>
      <c r="H16" s="960"/>
      <c r="I16" s="961"/>
      <c r="J16" s="962"/>
    </row>
    <row r="17" spans="1:11" s="8" customFormat="1" x14ac:dyDescent="0.2">
      <c r="A17" s="98" t="s">
        <v>13</v>
      </c>
      <c r="B17" s="177" t="s">
        <v>1168</v>
      </c>
      <c r="C17" s="178">
        <v>39</v>
      </c>
      <c r="D17" s="30" t="s">
        <v>20</v>
      </c>
      <c r="E17" s="960">
        <v>90.05</v>
      </c>
      <c r="F17" s="960">
        <v>12.49</v>
      </c>
      <c r="G17" s="960">
        <v>35.19</v>
      </c>
      <c r="H17" s="960">
        <v>31.38</v>
      </c>
      <c r="I17" s="961">
        <f>E17+F17+G17+H17</f>
        <v>169.11</v>
      </c>
      <c r="J17" s="962">
        <f>I17*C17</f>
        <v>6595.29</v>
      </c>
      <c r="K17" s="146"/>
    </row>
    <row r="18" spans="1:11" s="8" customFormat="1" ht="10.5" customHeight="1" x14ac:dyDescent="0.2">
      <c r="A18" s="98"/>
      <c r="B18" s="177"/>
      <c r="C18" s="11"/>
      <c r="D18" s="30"/>
      <c r="E18" s="960"/>
      <c r="F18" s="975"/>
      <c r="G18" s="975"/>
      <c r="H18" s="960"/>
      <c r="I18" s="961"/>
      <c r="J18" s="962"/>
    </row>
    <row r="19" spans="1:11" s="8" customFormat="1" x14ac:dyDescent="0.2">
      <c r="A19" s="98" t="s">
        <v>14</v>
      </c>
      <c r="B19" s="177" t="s">
        <v>1169</v>
      </c>
      <c r="C19" s="178">
        <v>365</v>
      </c>
      <c r="D19" s="30" t="s">
        <v>20</v>
      </c>
      <c r="E19" s="960">
        <v>72.540000000000006</v>
      </c>
      <c r="F19" s="960">
        <v>13.09</v>
      </c>
      <c r="G19" s="960">
        <v>35.69</v>
      </c>
      <c r="H19" s="960">
        <v>0</v>
      </c>
      <c r="I19" s="961">
        <f>E19+F19+G19+H19</f>
        <v>121.32</v>
      </c>
      <c r="J19" s="962">
        <f>I19*C19</f>
        <v>44281.8</v>
      </c>
      <c r="K19" s="146"/>
    </row>
    <row r="20" spans="1:11" s="8" customFormat="1" ht="10.5" customHeight="1" x14ac:dyDescent="0.2">
      <c r="A20" s="98"/>
      <c r="B20" s="177"/>
      <c r="C20" s="11"/>
      <c r="D20" s="30"/>
      <c r="E20" s="960"/>
      <c r="F20" s="975"/>
      <c r="G20" s="975"/>
      <c r="H20" s="960"/>
      <c r="I20" s="961"/>
      <c r="J20" s="962"/>
    </row>
    <row r="21" spans="1:11" s="8" customFormat="1" x14ac:dyDescent="0.2">
      <c r="A21" s="98"/>
      <c r="B21" s="29" t="s">
        <v>62</v>
      </c>
      <c r="C21" s="11"/>
      <c r="D21" s="30"/>
      <c r="E21" s="960"/>
      <c r="F21" s="975"/>
      <c r="G21" s="975"/>
      <c r="H21" s="960"/>
      <c r="I21" s="961"/>
      <c r="J21" s="962"/>
      <c r="K21" s="146"/>
    </row>
    <row r="22" spans="1:11" s="8" customFormat="1" ht="10.5" customHeight="1" x14ac:dyDescent="0.2">
      <c r="A22" s="98"/>
      <c r="B22" s="177"/>
      <c r="C22" s="11"/>
      <c r="D22" s="30"/>
      <c r="E22" s="960"/>
      <c r="F22" s="975"/>
      <c r="G22" s="975"/>
      <c r="H22" s="960"/>
      <c r="I22" s="961"/>
      <c r="J22" s="962"/>
    </row>
    <row r="23" spans="1:11" s="8" customFormat="1" x14ac:dyDescent="0.2">
      <c r="A23" s="194" t="s">
        <v>15</v>
      </c>
      <c r="B23" s="177" t="s">
        <v>63</v>
      </c>
      <c r="C23" s="178">
        <v>1273</v>
      </c>
      <c r="D23" s="30" t="s">
        <v>20</v>
      </c>
      <c r="E23" s="960">
        <v>55.8</v>
      </c>
      <c r="F23" s="960">
        <v>12.79</v>
      </c>
      <c r="G23" s="960">
        <v>35.44</v>
      </c>
      <c r="H23" s="960">
        <v>0</v>
      </c>
      <c r="I23" s="961">
        <f>E23+F23+G23+H23</f>
        <v>104.03</v>
      </c>
      <c r="J23" s="962">
        <f>I23*C23</f>
        <v>132430.19</v>
      </c>
      <c r="K23" s="146"/>
    </row>
    <row r="24" spans="1:11" s="8" customFormat="1" ht="10.5" customHeight="1" x14ac:dyDescent="0.2">
      <c r="A24" s="98"/>
      <c r="B24" s="177"/>
      <c r="C24" s="31"/>
      <c r="D24" s="30"/>
      <c r="E24" s="960"/>
      <c r="F24" s="975"/>
      <c r="G24" s="975"/>
      <c r="H24" s="960"/>
      <c r="I24" s="961"/>
      <c r="J24" s="962"/>
    </row>
    <row r="25" spans="1:11" s="8" customFormat="1" x14ac:dyDescent="0.2">
      <c r="A25" s="98" t="s">
        <v>28</v>
      </c>
      <c r="B25" s="177" t="s">
        <v>1110</v>
      </c>
      <c r="C25" s="178">
        <v>75</v>
      </c>
      <c r="D25" s="30" t="s">
        <v>20</v>
      </c>
      <c r="E25" s="960">
        <v>109.1</v>
      </c>
      <c r="F25" s="960">
        <v>25.57</v>
      </c>
      <c r="G25" s="960">
        <v>70.89</v>
      </c>
      <c r="H25" s="960">
        <v>0</v>
      </c>
      <c r="I25" s="961">
        <f>E25+F25+G25+H25</f>
        <v>205.56</v>
      </c>
      <c r="J25" s="962">
        <f>I25*C25</f>
        <v>15417</v>
      </c>
      <c r="K25" s="146"/>
    </row>
    <row r="26" spans="1:11" s="8" customFormat="1" ht="10.5" customHeight="1" x14ac:dyDescent="0.2">
      <c r="A26" s="98"/>
      <c r="B26" s="177"/>
      <c r="C26" s="31"/>
      <c r="D26" s="30"/>
      <c r="E26" s="960"/>
      <c r="F26" s="975"/>
      <c r="G26" s="975"/>
      <c r="H26" s="960"/>
      <c r="I26" s="961"/>
      <c r="J26" s="962"/>
    </row>
    <row r="27" spans="1:11" s="8" customFormat="1" x14ac:dyDescent="0.2">
      <c r="A27" s="194" t="s">
        <v>40</v>
      </c>
      <c r="B27" s="177" t="s">
        <v>1109</v>
      </c>
      <c r="C27" s="178">
        <v>1504</v>
      </c>
      <c r="D27" s="30" t="s">
        <v>20</v>
      </c>
      <c r="E27" s="960">
        <v>54.74</v>
      </c>
      <c r="F27" s="960">
        <v>12.79</v>
      </c>
      <c r="G27" s="960">
        <v>35.44</v>
      </c>
      <c r="H27" s="960">
        <v>0</v>
      </c>
      <c r="I27" s="961">
        <f>E27+F27+G27+H27</f>
        <v>102.97</v>
      </c>
      <c r="J27" s="962">
        <f>I27*C27</f>
        <v>154866.88</v>
      </c>
      <c r="K27" s="146"/>
    </row>
    <row r="28" spans="1:11" s="8" customFormat="1" ht="10.5" customHeight="1" x14ac:dyDescent="0.2">
      <c r="A28" s="98"/>
      <c r="B28" s="177"/>
      <c r="C28" s="31"/>
      <c r="D28" s="30"/>
      <c r="E28" s="960"/>
      <c r="F28" s="975"/>
      <c r="G28" s="975"/>
      <c r="H28" s="960"/>
      <c r="I28" s="961"/>
      <c r="J28" s="962"/>
    </row>
    <row r="29" spans="1:11" s="8" customFormat="1" x14ac:dyDescent="0.2">
      <c r="A29" s="98"/>
      <c r="B29" s="29" t="s">
        <v>64</v>
      </c>
      <c r="C29" s="31"/>
      <c r="D29" s="30"/>
      <c r="E29" s="960"/>
      <c r="F29" s="975"/>
      <c r="G29" s="975"/>
      <c r="H29" s="960"/>
      <c r="I29" s="961"/>
      <c r="J29" s="962"/>
      <c r="K29" s="146"/>
    </row>
    <row r="30" spans="1:11" s="8" customFormat="1" ht="10.5" customHeight="1" x14ac:dyDescent="0.2">
      <c r="A30" s="98"/>
      <c r="B30" s="179"/>
      <c r="C30" s="31"/>
      <c r="D30" s="30"/>
      <c r="E30" s="960"/>
      <c r="F30" s="975"/>
      <c r="G30" s="975"/>
      <c r="H30" s="960"/>
      <c r="I30" s="961"/>
      <c r="J30" s="962"/>
    </row>
    <row r="31" spans="1:11" s="8" customFormat="1" x14ac:dyDescent="0.2">
      <c r="A31" s="194" t="str">
        <f>IF(D31&gt;0,IF(INDEX(A22:A30,MATCH(REPT("z",255),A22:A30))="H","J",IF(INDEX(A22:A30,MATCH(REPT("z",255),A22:A30))="N","P",CHAR(CODE(INDEX(A22:A30,MATCH(REPT("z",255),A22:A30)))+1))),)</f>
        <v>H</v>
      </c>
      <c r="B31" s="177" t="s">
        <v>65</v>
      </c>
      <c r="C31" s="178">
        <v>120</v>
      </c>
      <c r="D31" s="30" t="s">
        <v>20</v>
      </c>
      <c r="E31" s="960">
        <v>48.66</v>
      </c>
      <c r="F31" s="960">
        <v>12.49</v>
      </c>
      <c r="G31" s="960">
        <v>35.19</v>
      </c>
      <c r="H31" s="960">
        <v>0</v>
      </c>
      <c r="I31" s="961">
        <f>E31+F31+G31+H31</f>
        <v>96.34</v>
      </c>
      <c r="J31" s="962">
        <f>I31*C31</f>
        <v>11560.8</v>
      </c>
      <c r="K31" s="146"/>
    </row>
    <row r="32" spans="1:11" s="8" customFormat="1" ht="10.5" customHeight="1" x14ac:dyDescent="0.2">
      <c r="A32" s="98"/>
      <c r="B32" s="179"/>
      <c r="C32" s="31"/>
      <c r="D32" s="30"/>
      <c r="E32" s="960"/>
      <c r="F32" s="975"/>
      <c r="G32" s="975"/>
      <c r="H32" s="960"/>
      <c r="I32" s="961"/>
      <c r="J32" s="962"/>
    </row>
    <row r="33" spans="1:11" s="8" customFormat="1" x14ac:dyDescent="0.2">
      <c r="A33" s="194" t="str">
        <f>IF(D33&gt;0,IF(INDEX(A24:A32,MATCH(REPT("z",255),A24:A32))="H","J",IF(INDEX(A24:A32,MATCH(REPT("z",255),A24:A32))="N","P",CHAR(CODE(INDEX(A24:A32,MATCH(REPT("z",255),A24:A32)))+1))),)</f>
        <v>J</v>
      </c>
      <c r="B33" s="177" t="s">
        <v>66</v>
      </c>
      <c r="C33" s="178">
        <v>852</v>
      </c>
      <c r="D33" s="30" t="s">
        <v>20</v>
      </c>
      <c r="E33" s="960">
        <v>55.8</v>
      </c>
      <c r="F33" s="960">
        <v>12.79</v>
      </c>
      <c r="G33" s="960">
        <v>35.44</v>
      </c>
      <c r="H33" s="960">
        <v>0</v>
      </c>
      <c r="I33" s="961">
        <f>E33+F33+G33+H33</f>
        <v>104.03</v>
      </c>
      <c r="J33" s="962">
        <f>I33*C33</f>
        <v>88633.56</v>
      </c>
      <c r="K33" s="146"/>
    </row>
    <row r="34" spans="1:11" s="8" customFormat="1" ht="10.5" customHeight="1" x14ac:dyDescent="0.2">
      <c r="A34" s="98"/>
      <c r="B34" s="180"/>
      <c r="C34" s="31"/>
      <c r="D34" s="30"/>
      <c r="E34" s="960"/>
      <c r="F34" s="975"/>
      <c r="G34" s="975"/>
      <c r="H34" s="960"/>
      <c r="I34" s="961"/>
      <c r="J34" s="962"/>
    </row>
    <row r="35" spans="1:11" s="8" customFormat="1" x14ac:dyDescent="0.2">
      <c r="A35" s="194" t="s">
        <v>52</v>
      </c>
      <c r="B35" s="177" t="s">
        <v>1111</v>
      </c>
      <c r="C35" s="178">
        <v>121</v>
      </c>
      <c r="D35" s="30" t="s">
        <v>20</v>
      </c>
      <c r="E35" s="960">
        <v>55.8</v>
      </c>
      <c r="F35" s="960">
        <v>11.61</v>
      </c>
      <c r="G35" s="960">
        <v>34.049999999999997</v>
      </c>
      <c r="H35" s="960">
        <v>0</v>
      </c>
      <c r="I35" s="961">
        <f>E35+F35+G35+H35</f>
        <v>101.46</v>
      </c>
      <c r="J35" s="962">
        <f>I35*C35</f>
        <v>12276.66</v>
      </c>
      <c r="K35" s="146"/>
    </row>
    <row r="36" spans="1:11" s="8" customFormat="1" ht="10.5" customHeight="1" x14ac:dyDescent="0.2">
      <c r="A36" s="98"/>
      <c r="B36" s="180"/>
      <c r="C36" s="31"/>
      <c r="D36" s="30"/>
      <c r="E36" s="960"/>
      <c r="F36" s="975"/>
      <c r="G36" s="975"/>
      <c r="H36" s="960"/>
      <c r="I36" s="961"/>
      <c r="J36" s="962"/>
    </row>
    <row r="37" spans="1:11" s="8" customFormat="1" x14ac:dyDescent="0.2">
      <c r="A37" s="194" t="s">
        <v>53</v>
      </c>
      <c r="B37" s="177" t="s">
        <v>67</v>
      </c>
      <c r="C37" s="178">
        <v>163</v>
      </c>
      <c r="D37" s="30" t="s">
        <v>20</v>
      </c>
      <c r="E37" s="960">
        <v>55.8</v>
      </c>
      <c r="F37" s="960">
        <v>12.79</v>
      </c>
      <c r="G37" s="960">
        <v>35.44</v>
      </c>
      <c r="H37" s="960">
        <v>0</v>
      </c>
      <c r="I37" s="961">
        <f>E37+F37+G37+H37</f>
        <v>104.03</v>
      </c>
      <c r="J37" s="962">
        <f>I37*C37</f>
        <v>16956.89</v>
      </c>
      <c r="K37" s="146"/>
    </row>
    <row r="38" spans="1:11" s="8" customFormat="1" ht="10.5" customHeight="1" x14ac:dyDescent="0.2">
      <c r="A38" s="98"/>
      <c r="B38" s="180"/>
      <c r="C38" s="31"/>
      <c r="D38" s="30"/>
      <c r="E38" s="960"/>
      <c r="F38" s="975"/>
      <c r="G38" s="975"/>
      <c r="H38" s="960"/>
      <c r="I38" s="961"/>
      <c r="J38" s="962"/>
    </row>
    <row r="39" spans="1:11" s="8" customFormat="1" x14ac:dyDescent="0.2">
      <c r="A39" s="194" t="s">
        <v>173</v>
      </c>
      <c r="B39" s="177" t="s">
        <v>68</v>
      </c>
      <c r="C39" s="178">
        <v>71</v>
      </c>
      <c r="D39" s="30" t="s">
        <v>20</v>
      </c>
      <c r="E39" s="960">
        <v>109.1</v>
      </c>
      <c r="F39" s="960">
        <v>25.57</v>
      </c>
      <c r="G39" s="960">
        <v>70.89</v>
      </c>
      <c r="H39" s="960">
        <v>0</v>
      </c>
      <c r="I39" s="961">
        <f>E39+F39+G39+H39</f>
        <v>205.56</v>
      </c>
      <c r="J39" s="962">
        <f>I39*C39</f>
        <v>14594.76</v>
      </c>
      <c r="K39" s="146"/>
    </row>
    <row r="40" spans="1:11" s="8" customFormat="1" ht="10.5" customHeight="1" x14ac:dyDescent="0.2">
      <c r="A40" s="98"/>
      <c r="B40" s="180"/>
      <c r="C40" s="31"/>
      <c r="D40" s="30"/>
      <c r="E40" s="960"/>
      <c r="F40" s="975"/>
      <c r="G40" s="975"/>
      <c r="H40" s="960"/>
      <c r="I40" s="961"/>
      <c r="J40" s="962"/>
    </row>
    <row r="41" spans="1:11" s="8" customFormat="1" x14ac:dyDescent="0.2">
      <c r="A41" s="194" t="str">
        <f>IF(D41&gt;0,IF(INDEX(A29:A40,MATCH(REPT("z",255),A29:A40))="H","J",IF(INDEX(A29:A40,MATCH(REPT("z",255),A29:A40))="N","P",CHAR(CODE(INDEX(A29:A40,MATCH(REPT("z",255),A29:A40)))+1))),)</f>
        <v>N</v>
      </c>
      <c r="B41" s="177" t="s">
        <v>69</v>
      </c>
      <c r="C41" s="178">
        <v>406</v>
      </c>
      <c r="D41" s="30" t="s">
        <v>20</v>
      </c>
      <c r="E41" s="960">
        <v>90.05</v>
      </c>
      <c r="F41" s="960">
        <v>12.49</v>
      </c>
      <c r="G41" s="960">
        <v>35.19</v>
      </c>
      <c r="H41" s="960">
        <v>31.38</v>
      </c>
      <c r="I41" s="961">
        <f>E41+F41+G41+H41</f>
        <v>169.11</v>
      </c>
      <c r="J41" s="962">
        <f>I41*C41</f>
        <v>68658.66</v>
      </c>
      <c r="K41" s="146"/>
    </row>
    <row r="42" spans="1:11" s="8" customFormat="1" ht="10.5" customHeight="1" x14ac:dyDescent="0.2">
      <c r="A42" s="98"/>
      <c r="B42" s="180"/>
      <c r="C42" s="31"/>
      <c r="D42" s="30"/>
      <c r="E42" s="960"/>
      <c r="F42" s="975"/>
      <c r="G42" s="975"/>
      <c r="H42" s="960"/>
      <c r="I42" s="961"/>
      <c r="J42" s="962"/>
    </row>
    <row r="43" spans="1:11" s="8" customFormat="1" x14ac:dyDescent="0.2">
      <c r="A43" s="98"/>
      <c r="B43" s="29" t="s">
        <v>70</v>
      </c>
      <c r="C43" s="31"/>
      <c r="D43" s="30"/>
      <c r="E43" s="960"/>
      <c r="F43" s="975"/>
      <c r="G43" s="975"/>
      <c r="H43" s="960"/>
      <c r="I43" s="961"/>
      <c r="J43" s="962"/>
    </row>
    <row r="44" spans="1:11" s="8" customFormat="1" ht="10.5" customHeight="1" x14ac:dyDescent="0.2">
      <c r="A44" s="98"/>
      <c r="B44" s="195"/>
      <c r="C44" s="31"/>
      <c r="D44" s="32"/>
      <c r="E44" s="960"/>
      <c r="F44" s="975"/>
      <c r="G44" s="975"/>
      <c r="H44" s="960"/>
      <c r="I44" s="961"/>
      <c r="J44" s="962"/>
    </row>
    <row r="45" spans="1:11" s="8" customFormat="1" x14ac:dyDescent="0.2">
      <c r="A45" s="194" t="str">
        <f>IF(D45&gt;0,IF(INDEX(A29:A42,MATCH(REPT("z",255),A29:A42))="H","J",IF(INDEX(A29:A42,MATCH(REPT("z",255),A29:A42))="N","P",CHAR(CODE(INDEX(A29:A42,MATCH(REPT("z",255),A29:A42)))+1))),)</f>
        <v>P</v>
      </c>
      <c r="B45" s="177" t="s">
        <v>71</v>
      </c>
      <c r="C45" s="178">
        <v>11</v>
      </c>
      <c r="D45" s="30" t="s">
        <v>20</v>
      </c>
      <c r="E45" s="960">
        <v>49.54</v>
      </c>
      <c r="F45" s="960">
        <v>12.49</v>
      </c>
      <c r="G45" s="960">
        <v>35.19</v>
      </c>
      <c r="H45" s="960">
        <v>0</v>
      </c>
      <c r="I45" s="961">
        <f>E45+F45+G45+H45</f>
        <v>97.22</v>
      </c>
      <c r="J45" s="962">
        <f>I45*C45</f>
        <v>1069.42</v>
      </c>
      <c r="K45" s="146"/>
    </row>
    <row r="46" spans="1:11" s="8" customFormat="1" ht="10.5" customHeight="1" x14ac:dyDescent="0.2">
      <c r="A46" s="98"/>
      <c r="B46" s="195"/>
      <c r="C46" s="31"/>
      <c r="D46" s="32"/>
      <c r="E46" s="960"/>
      <c r="F46" s="975"/>
      <c r="G46" s="975"/>
      <c r="H46" s="960"/>
      <c r="I46" s="961"/>
      <c r="J46" s="962"/>
    </row>
    <row r="47" spans="1:11" s="8" customFormat="1" x14ac:dyDescent="0.2">
      <c r="A47" s="194" t="s">
        <v>206</v>
      </c>
      <c r="B47" s="177" t="s">
        <v>72</v>
      </c>
      <c r="C47" s="178">
        <v>2018</v>
      </c>
      <c r="D47" s="30" t="s">
        <v>20</v>
      </c>
      <c r="E47" s="960">
        <v>55.8</v>
      </c>
      <c r="F47" s="960">
        <v>12.79</v>
      </c>
      <c r="G47" s="960">
        <v>35.44</v>
      </c>
      <c r="H47" s="960">
        <v>0</v>
      </c>
      <c r="I47" s="961">
        <f>E47+F47+G47+H47</f>
        <v>104.03</v>
      </c>
      <c r="J47" s="962">
        <f>I47*C47</f>
        <v>209932.54</v>
      </c>
      <c r="K47" s="146"/>
    </row>
    <row r="48" spans="1:11" s="8" customFormat="1" x14ac:dyDescent="0.2">
      <c r="A48" s="194"/>
      <c r="B48" s="177"/>
      <c r="C48" s="178"/>
      <c r="D48" s="30"/>
      <c r="E48" s="960"/>
      <c r="F48" s="975"/>
      <c r="G48" s="975"/>
      <c r="H48" s="960"/>
      <c r="I48" s="961"/>
      <c r="J48" s="962"/>
    </row>
    <row r="49" spans="1:11" s="8" customFormat="1" ht="17.25" customHeight="1" x14ac:dyDescent="0.2">
      <c r="A49" s="194"/>
      <c r="B49" s="177"/>
      <c r="C49" s="178"/>
      <c r="D49" s="30"/>
      <c r="E49" s="960"/>
      <c r="F49" s="975"/>
      <c r="G49" s="975"/>
      <c r="H49" s="960"/>
      <c r="I49" s="961"/>
      <c r="J49" s="962"/>
    </row>
    <row r="50" spans="1:11" s="183" customFormat="1" ht="15.75" thickBot="1" x14ac:dyDescent="0.25">
      <c r="A50" s="196"/>
      <c r="B50" s="181" t="s">
        <v>31</v>
      </c>
      <c r="C50" s="182"/>
      <c r="D50" s="182"/>
      <c r="E50" s="967"/>
      <c r="F50" s="967"/>
      <c r="G50" s="967"/>
      <c r="H50" s="966"/>
      <c r="I50" s="991"/>
      <c r="J50" s="991">
        <f>SUM(J11:J49)</f>
        <v>800104.3</v>
      </c>
    </row>
    <row r="51" spans="1:11" s="8" customFormat="1" ht="15" thickTop="1" x14ac:dyDescent="0.2">
      <c r="A51" s="194"/>
      <c r="B51" s="177"/>
      <c r="C51" s="178"/>
      <c r="D51" s="30"/>
      <c r="E51" s="960"/>
      <c r="F51" s="975"/>
      <c r="G51" s="975"/>
      <c r="H51" s="960"/>
      <c r="I51" s="961"/>
      <c r="J51" s="962"/>
    </row>
    <row r="52" spans="1:11" s="8" customFormat="1" ht="15" x14ac:dyDescent="0.25">
      <c r="A52" s="194"/>
      <c r="B52" s="202" t="s">
        <v>73</v>
      </c>
      <c r="C52" s="178"/>
      <c r="D52" s="30"/>
      <c r="E52" s="960"/>
      <c r="F52" s="975"/>
      <c r="G52" s="975"/>
      <c r="H52" s="960"/>
      <c r="I52" s="961"/>
      <c r="J52" s="962"/>
    </row>
    <row r="53" spans="1:11" s="8" customFormat="1" x14ac:dyDescent="0.2">
      <c r="A53" s="194"/>
      <c r="B53" s="203"/>
      <c r="C53" s="178"/>
      <c r="D53" s="30"/>
      <c r="E53" s="960"/>
      <c r="F53" s="975"/>
      <c r="G53" s="975"/>
      <c r="H53" s="960"/>
      <c r="I53" s="961"/>
      <c r="J53" s="962"/>
    </row>
    <row r="54" spans="1:11" s="8" customFormat="1" ht="42.75" x14ac:dyDescent="0.2">
      <c r="A54" s="194"/>
      <c r="B54" s="204" t="s">
        <v>74</v>
      </c>
      <c r="C54" s="178"/>
      <c r="D54" s="30"/>
      <c r="E54" s="960"/>
      <c r="F54" s="975"/>
      <c r="G54" s="975"/>
      <c r="H54" s="960"/>
      <c r="I54" s="961"/>
      <c r="J54" s="962"/>
    </row>
    <row r="55" spans="1:11" s="8" customFormat="1" x14ac:dyDescent="0.2">
      <c r="A55" s="194"/>
      <c r="B55" s="177"/>
      <c r="C55" s="178"/>
      <c r="D55" s="30"/>
      <c r="E55" s="960"/>
      <c r="F55" s="975"/>
      <c r="G55" s="975"/>
      <c r="H55" s="960"/>
      <c r="I55" s="961"/>
      <c r="J55" s="962"/>
    </row>
    <row r="56" spans="1:11" s="8" customFormat="1" x14ac:dyDescent="0.2">
      <c r="A56" s="194"/>
      <c r="B56" s="29" t="s">
        <v>75</v>
      </c>
      <c r="C56" s="178"/>
      <c r="D56" s="30"/>
      <c r="E56" s="960"/>
      <c r="F56" s="975"/>
      <c r="G56" s="975"/>
      <c r="H56" s="960"/>
      <c r="I56" s="961"/>
      <c r="J56" s="962"/>
    </row>
    <row r="57" spans="1:11" s="8" customFormat="1" x14ac:dyDescent="0.2">
      <c r="A57" s="194"/>
      <c r="B57" s="177"/>
      <c r="C57" s="178"/>
      <c r="D57" s="30"/>
      <c r="E57" s="960"/>
      <c r="F57" s="975"/>
      <c r="G57" s="975"/>
      <c r="H57" s="960"/>
      <c r="I57" s="961"/>
      <c r="J57" s="962"/>
    </row>
    <row r="58" spans="1:11" s="8" customFormat="1" x14ac:dyDescent="0.2">
      <c r="A58" s="194" t="s">
        <v>11</v>
      </c>
      <c r="B58" s="177" t="s">
        <v>76</v>
      </c>
      <c r="C58" s="178">
        <v>95</v>
      </c>
      <c r="D58" s="30" t="s">
        <v>20</v>
      </c>
      <c r="E58" s="960">
        <v>72.540000000000006</v>
      </c>
      <c r="F58" s="960">
        <v>13.09</v>
      </c>
      <c r="G58" s="960">
        <v>35.69</v>
      </c>
      <c r="H58" s="960">
        <v>0</v>
      </c>
      <c r="I58" s="961">
        <f>E58+F58+G58+H58</f>
        <v>121.32</v>
      </c>
      <c r="J58" s="962">
        <f>I58*C58</f>
        <v>11525.4</v>
      </c>
      <c r="K58" s="146"/>
    </row>
    <row r="59" spans="1:11" s="8" customFormat="1" x14ac:dyDescent="0.2">
      <c r="A59" s="194"/>
      <c r="B59" s="177"/>
      <c r="C59" s="178"/>
      <c r="D59" s="30"/>
      <c r="E59" s="960"/>
      <c r="F59" s="975"/>
      <c r="G59" s="975"/>
      <c r="H59" s="960"/>
      <c r="I59" s="961"/>
      <c r="J59" s="962"/>
    </row>
    <row r="60" spans="1:11" s="8" customFormat="1" x14ac:dyDescent="0.2">
      <c r="A60" s="194" t="str">
        <f>IF(D60&gt;0,IF(INDEX(A29:A59,MATCH(REPT("z",255),A29:A59))="H","J",IF(INDEX(A29:A59,MATCH(REPT("z",255),A29:A59))="N","P",CHAR(CODE(INDEX(A29:A59,MATCH(REPT("z",255),A29:A59)))+1))),)</f>
        <v>B</v>
      </c>
      <c r="B60" s="177" t="s">
        <v>77</v>
      </c>
      <c r="C60" s="178">
        <v>374</v>
      </c>
      <c r="D60" s="30" t="s">
        <v>20</v>
      </c>
      <c r="E60" s="960">
        <v>90.05</v>
      </c>
      <c r="F60" s="960">
        <v>12.49</v>
      </c>
      <c r="G60" s="960">
        <v>35.19</v>
      </c>
      <c r="H60" s="960">
        <v>0</v>
      </c>
      <c r="I60" s="961">
        <f>E60+F60+G60+H60</f>
        <v>137.72999999999999</v>
      </c>
      <c r="J60" s="962">
        <f>I60*C60</f>
        <v>51511.02</v>
      </c>
      <c r="K60" s="146"/>
    </row>
    <row r="61" spans="1:11" s="8" customFormat="1" x14ac:dyDescent="0.2">
      <c r="A61" s="194"/>
      <c r="B61" s="177"/>
      <c r="C61" s="178"/>
      <c r="D61" s="30"/>
      <c r="E61" s="960"/>
      <c r="F61" s="975"/>
      <c r="G61" s="975"/>
      <c r="H61" s="960"/>
      <c r="I61" s="961"/>
      <c r="J61" s="989"/>
    </row>
    <row r="62" spans="1:11" s="8" customFormat="1" x14ac:dyDescent="0.2">
      <c r="A62" s="194" t="str">
        <f>IF(D62&gt;0,IF(INDEX(A31:A61,MATCH(REPT("z",255),A31:A61))="H","J",IF(INDEX(A31:A61,MATCH(REPT("z",255),A31:A61))="N","P",CHAR(CODE(INDEX(A31:A61,MATCH(REPT("z",255),A31:A61)))+1))),)</f>
        <v>C</v>
      </c>
      <c r="B62" s="177" t="s">
        <v>78</v>
      </c>
      <c r="C62" s="178">
        <v>28</v>
      </c>
      <c r="D62" s="30" t="s">
        <v>20</v>
      </c>
      <c r="E62" s="960">
        <v>90.05</v>
      </c>
      <c r="F62" s="960">
        <v>12.49</v>
      </c>
      <c r="G62" s="960">
        <v>35.19</v>
      </c>
      <c r="H62" s="960">
        <v>31.38</v>
      </c>
      <c r="I62" s="961">
        <f>E62+F62+G62+H62</f>
        <v>169.11</v>
      </c>
      <c r="J62" s="962">
        <f>I62*C62</f>
        <v>4735.08</v>
      </c>
      <c r="K62" s="146"/>
    </row>
    <row r="63" spans="1:11" s="8" customFormat="1" x14ac:dyDescent="0.2">
      <c r="A63" s="194"/>
      <c r="B63" s="177"/>
      <c r="C63" s="178"/>
      <c r="D63" s="30"/>
      <c r="E63" s="960"/>
      <c r="F63" s="975"/>
      <c r="G63" s="975"/>
      <c r="H63" s="960"/>
      <c r="I63" s="961"/>
      <c r="J63" s="962"/>
    </row>
    <row r="64" spans="1:11" s="8" customFormat="1" x14ac:dyDescent="0.2">
      <c r="A64" s="194" t="str">
        <f>IF(D64&gt;0,IF(INDEX(A33:A63,MATCH(REPT("z",255),A33:A63))="H","J",IF(INDEX(A33:A63,MATCH(REPT("z",255),A33:A63))="N","P",CHAR(CODE(INDEX(A33:A63,MATCH(REPT("z",255),A33:A63)))+1))),)</f>
        <v>D</v>
      </c>
      <c r="B64" s="177" t="s">
        <v>79</v>
      </c>
      <c r="C64" s="178">
        <v>335</v>
      </c>
      <c r="D64" s="30" t="s">
        <v>20</v>
      </c>
      <c r="E64" s="960">
        <v>90.05</v>
      </c>
      <c r="F64" s="960">
        <v>12.49</v>
      </c>
      <c r="G64" s="960">
        <v>35.19</v>
      </c>
      <c r="H64" s="960">
        <v>31.38</v>
      </c>
      <c r="I64" s="961">
        <f>E64+F64+G64+H64</f>
        <v>169.11</v>
      </c>
      <c r="J64" s="962">
        <f>I64*C64</f>
        <v>56651.85</v>
      </c>
      <c r="K64" s="146"/>
    </row>
    <row r="65" spans="1:11" s="8" customFormat="1" x14ac:dyDescent="0.2">
      <c r="A65" s="194"/>
      <c r="B65" s="177"/>
      <c r="C65" s="178"/>
      <c r="D65" s="30"/>
      <c r="E65" s="960"/>
      <c r="F65" s="975"/>
      <c r="G65" s="975"/>
      <c r="H65" s="960"/>
      <c r="I65" s="961"/>
      <c r="J65" s="962"/>
    </row>
    <row r="66" spans="1:11" s="8" customFormat="1" x14ac:dyDescent="0.2">
      <c r="A66" s="194" t="str">
        <f>IF(D66&gt;0,IF(INDEX(A37:A65,MATCH(REPT("z",255),A37:A65))="H","J",IF(INDEX(A37:A65,MATCH(REPT("z",255),A37:A65))="N","P",CHAR(CODE(INDEX(A37:A65,MATCH(REPT("z",255),A37:A65)))+1))),)</f>
        <v>E</v>
      </c>
      <c r="B66" s="177" t="s">
        <v>80</v>
      </c>
      <c r="C66" s="178">
        <v>79</v>
      </c>
      <c r="D66" s="30" t="s">
        <v>20</v>
      </c>
      <c r="E66" s="960">
        <v>90.05</v>
      </c>
      <c r="F66" s="960">
        <v>12.49</v>
      </c>
      <c r="G66" s="960">
        <v>35.19</v>
      </c>
      <c r="H66" s="960">
        <v>31.38</v>
      </c>
      <c r="I66" s="961">
        <f>E66+F66+G66+H66</f>
        <v>169.11</v>
      </c>
      <c r="J66" s="962">
        <f>I66*C66</f>
        <v>13359.69</v>
      </c>
      <c r="K66" s="146"/>
    </row>
    <row r="67" spans="1:11" s="8" customFormat="1" x14ac:dyDescent="0.2">
      <c r="A67" s="193"/>
      <c r="B67" s="177"/>
      <c r="C67" s="31"/>
      <c r="D67" s="30"/>
      <c r="E67" s="960"/>
      <c r="F67" s="975"/>
      <c r="G67" s="975"/>
      <c r="H67" s="960"/>
      <c r="I67" s="961"/>
      <c r="J67" s="962"/>
    </row>
    <row r="68" spans="1:11" s="8" customFormat="1" x14ac:dyDescent="0.2">
      <c r="A68" s="193"/>
      <c r="B68" s="29" t="s">
        <v>81</v>
      </c>
      <c r="C68" s="31"/>
      <c r="D68" s="30"/>
      <c r="E68" s="960"/>
      <c r="F68" s="975"/>
      <c r="G68" s="975"/>
      <c r="H68" s="960"/>
      <c r="I68" s="961"/>
      <c r="J68" s="962"/>
    </row>
    <row r="69" spans="1:11" s="8" customFormat="1" x14ac:dyDescent="0.2">
      <c r="A69" s="193"/>
      <c r="B69" s="177"/>
      <c r="C69" s="31"/>
      <c r="D69" s="30"/>
      <c r="E69" s="960"/>
      <c r="F69" s="975"/>
      <c r="G69" s="975"/>
      <c r="H69" s="960"/>
      <c r="I69" s="961"/>
      <c r="J69" s="962"/>
    </row>
    <row r="70" spans="1:11" s="8" customFormat="1" x14ac:dyDescent="0.2">
      <c r="A70" s="194" t="str">
        <f>IF(D70&gt;0,IF(INDEX(A39:A69,MATCH(REPT("z",255),A39:A69))="H","J",IF(INDEX(A39:A69,MATCH(REPT("z",255),A39:A69))="N","P",CHAR(CODE(INDEX(A39:A69,MATCH(REPT("z",255),A39:A69)))+1))),)</f>
        <v>F</v>
      </c>
      <c r="B70" s="177" t="s">
        <v>82</v>
      </c>
      <c r="C70" s="178">
        <v>87</v>
      </c>
      <c r="D70" s="30" t="s">
        <v>20</v>
      </c>
      <c r="E70" s="960">
        <v>55.8</v>
      </c>
      <c r="F70" s="960">
        <v>12.79</v>
      </c>
      <c r="G70" s="960">
        <v>35.44</v>
      </c>
      <c r="H70" s="960">
        <v>0</v>
      </c>
      <c r="I70" s="961">
        <f>E70+F70+G70+H70</f>
        <v>104.03</v>
      </c>
      <c r="J70" s="962">
        <f>I70*C70</f>
        <v>9050.61</v>
      </c>
      <c r="K70" s="146"/>
    </row>
    <row r="71" spans="1:11" s="8" customFormat="1" x14ac:dyDescent="0.2">
      <c r="A71" s="193"/>
      <c r="B71" s="177"/>
      <c r="C71" s="31"/>
      <c r="D71" s="30"/>
      <c r="E71" s="960"/>
      <c r="F71" s="975"/>
      <c r="G71" s="975"/>
      <c r="H71" s="960"/>
      <c r="I71" s="961"/>
      <c r="J71" s="962"/>
    </row>
    <row r="72" spans="1:11" ht="30" customHeight="1" x14ac:dyDescent="0.2">
      <c r="A72" s="98"/>
      <c r="B72" s="29" t="s">
        <v>1326</v>
      </c>
      <c r="C72" s="10"/>
      <c r="D72" s="33"/>
      <c r="E72" s="960"/>
      <c r="F72" s="975"/>
      <c r="G72" s="975"/>
      <c r="H72" s="960"/>
      <c r="I72" s="961"/>
      <c r="J72" s="962"/>
    </row>
    <row r="73" spans="1:11" x14ac:dyDescent="0.2">
      <c r="A73" s="98"/>
      <c r="B73" s="19"/>
      <c r="C73" s="10"/>
      <c r="D73" s="20"/>
      <c r="E73" s="975"/>
      <c r="F73" s="975"/>
      <c r="G73" s="975"/>
      <c r="H73" s="960"/>
      <c r="I73" s="961"/>
      <c r="J73" s="962"/>
    </row>
    <row r="74" spans="1:11" x14ac:dyDescent="0.2">
      <c r="A74" s="194" t="str">
        <f>IF(D74&gt;0,IF(INDEX(A43:A73,MATCH(REPT("z",255),A43:A73))="H","J",IF(INDEX(A43:A73,MATCH(REPT("z",255),A43:A73))="N","P",CHAR(CODE(INDEX(A43:A73,MATCH(REPT("z",255),A43:A73)))+1))),)</f>
        <v>G</v>
      </c>
      <c r="B74" s="19" t="s">
        <v>83</v>
      </c>
      <c r="C74" s="10">
        <v>172</v>
      </c>
      <c r="D74" s="20" t="s">
        <v>25</v>
      </c>
      <c r="E74" s="960">
        <v>20.52</v>
      </c>
      <c r="F74" s="960">
        <v>6.56</v>
      </c>
      <c r="G74" s="960">
        <v>18.14</v>
      </c>
      <c r="H74" s="960">
        <v>0</v>
      </c>
      <c r="I74" s="961">
        <f>E74+F74+G74+H74</f>
        <v>45.22</v>
      </c>
      <c r="J74" s="962">
        <f>I74*C74</f>
        <v>7777.84</v>
      </c>
      <c r="K74" s="146"/>
    </row>
    <row r="75" spans="1:11" x14ac:dyDescent="0.2">
      <c r="A75" s="98"/>
      <c r="B75" s="19"/>
      <c r="C75" s="10"/>
      <c r="D75" s="20"/>
      <c r="E75" s="975"/>
      <c r="F75" s="975"/>
      <c r="G75" s="975"/>
      <c r="H75" s="960"/>
      <c r="I75" s="961"/>
      <c r="J75" s="962"/>
    </row>
    <row r="76" spans="1:11" x14ac:dyDescent="0.2">
      <c r="A76" s="194" t="str">
        <f>IF(D76&gt;0,IF(INDEX(A45:A75,MATCH(REPT("z",255),A45:A75))="H","J",IF(INDEX(A45:A75,MATCH(REPT("z",255),A45:A75))="N","P",CHAR(CODE(INDEX(A45:A75,MATCH(REPT("z",255),A45:A75)))+1))),)</f>
        <v>H</v>
      </c>
      <c r="B76" s="19" t="s">
        <v>84</v>
      </c>
      <c r="C76" s="10">
        <v>10</v>
      </c>
      <c r="D76" s="20" t="s">
        <v>25</v>
      </c>
      <c r="E76" s="960">
        <v>24.85</v>
      </c>
      <c r="F76" s="960">
        <v>7.78</v>
      </c>
      <c r="G76" s="960">
        <v>21.5</v>
      </c>
      <c r="H76" s="960">
        <v>0</v>
      </c>
      <c r="I76" s="961">
        <f>E76+F76+G76+H76</f>
        <v>54.13</v>
      </c>
      <c r="J76" s="962">
        <f>I76*C76</f>
        <v>541.29999999999995</v>
      </c>
      <c r="K76" s="146"/>
    </row>
    <row r="77" spans="1:11" x14ac:dyDescent="0.2">
      <c r="A77" s="98"/>
      <c r="B77" s="19"/>
      <c r="C77" s="10"/>
      <c r="D77" s="20"/>
      <c r="E77" s="975"/>
      <c r="F77" s="975"/>
      <c r="G77" s="975"/>
      <c r="H77" s="960"/>
      <c r="I77" s="961"/>
      <c r="J77" s="962"/>
    </row>
    <row r="78" spans="1:11" x14ac:dyDescent="0.2">
      <c r="A78" s="194" t="str">
        <f>IF(D78&gt;0,IF(INDEX(A47:A77,MATCH(REPT("z",255),A47:A77))="H","J",IF(INDEX(A47:A77,MATCH(REPT("z",255),A47:A77))="N","P",CHAR(CODE(INDEX(A47:A77,MATCH(REPT("z",255),A47:A77)))+1))),)</f>
        <v>J</v>
      </c>
      <c r="B78" s="19" t="s">
        <v>85</v>
      </c>
      <c r="C78" s="10">
        <v>2</v>
      </c>
      <c r="D78" s="20" t="s">
        <v>25</v>
      </c>
      <c r="E78" s="960">
        <v>29.19</v>
      </c>
      <c r="F78" s="960">
        <v>9.01</v>
      </c>
      <c r="G78" s="960">
        <v>24.86</v>
      </c>
      <c r="H78" s="960">
        <v>0</v>
      </c>
      <c r="I78" s="961">
        <f>E78+F78+G78+H78</f>
        <v>63.06</v>
      </c>
      <c r="J78" s="962">
        <f>I78*C78</f>
        <v>126.12</v>
      </c>
      <c r="K78" s="146"/>
    </row>
    <row r="79" spans="1:11" x14ac:dyDescent="0.2">
      <c r="A79" s="98"/>
      <c r="B79" s="19"/>
      <c r="C79" s="10"/>
      <c r="D79" s="20"/>
      <c r="E79" s="975"/>
      <c r="F79" s="975"/>
      <c r="G79" s="975"/>
      <c r="H79" s="960"/>
      <c r="I79" s="961"/>
      <c r="J79" s="962"/>
    </row>
    <row r="80" spans="1:11" x14ac:dyDescent="0.2">
      <c r="A80" s="194" t="str">
        <f>IF(D80&gt;0,IF(INDEX(A50:A79,MATCH(REPT("z",255),A50:A79))="H","J",IF(INDEX(A50:A79,MATCH(REPT("z",255),A50:A79))="N","P",CHAR(CODE(INDEX(A50:A79,MATCH(REPT("z",255),A50:A79)))+1))),)</f>
        <v>K</v>
      </c>
      <c r="B80" s="19" t="s">
        <v>86</v>
      </c>
      <c r="C80" s="10">
        <v>6</v>
      </c>
      <c r="D80" s="20" t="s">
        <v>25</v>
      </c>
      <c r="E80" s="960">
        <v>58.35</v>
      </c>
      <c r="F80" s="960">
        <v>14.07</v>
      </c>
      <c r="G80" s="960">
        <v>38.15</v>
      </c>
      <c r="H80" s="960">
        <v>0</v>
      </c>
      <c r="I80" s="961">
        <f>E80+F80+G80+H80</f>
        <v>110.57</v>
      </c>
      <c r="J80" s="962">
        <f>I80*C80</f>
        <v>663.42</v>
      </c>
      <c r="K80" s="146"/>
    </row>
    <row r="81" spans="1:10" x14ac:dyDescent="0.2">
      <c r="A81" s="194"/>
      <c r="B81" s="19"/>
      <c r="C81" s="10"/>
      <c r="D81" s="20"/>
      <c r="E81" s="975"/>
      <c r="F81" s="975"/>
      <c r="G81" s="975"/>
      <c r="H81" s="960"/>
      <c r="I81" s="961"/>
      <c r="J81" s="962"/>
    </row>
    <row r="82" spans="1:10" x14ac:dyDescent="0.2">
      <c r="A82" s="194"/>
      <c r="B82" s="19"/>
      <c r="C82" s="10"/>
      <c r="D82" s="20"/>
      <c r="E82" s="975"/>
      <c r="F82" s="975"/>
      <c r="G82" s="975"/>
      <c r="H82" s="960"/>
      <c r="I82" s="961"/>
      <c r="J82" s="962"/>
    </row>
    <row r="83" spans="1:10" x14ac:dyDescent="0.2">
      <c r="A83" s="194"/>
      <c r="B83" s="19"/>
      <c r="C83" s="10"/>
      <c r="D83" s="20"/>
      <c r="E83" s="975"/>
      <c r="F83" s="975"/>
      <c r="G83" s="975"/>
      <c r="H83" s="960"/>
      <c r="I83" s="961"/>
      <c r="J83" s="962"/>
    </row>
    <row r="84" spans="1:10" x14ac:dyDescent="0.2">
      <c r="A84" s="194"/>
      <c r="B84" s="19"/>
      <c r="C84" s="10"/>
      <c r="D84" s="20"/>
      <c r="E84" s="975"/>
      <c r="F84" s="975"/>
      <c r="G84" s="975"/>
      <c r="H84" s="960"/>
      <c r="I84" s="961"/>
      <c r="J84" s="962"/>
    </row>
    <row r="85" spans="1:10" x14ac:dyDescent="0.2">
      <c r="A85" s="194"/>
      <c r="B85" s="19"/>
      <c r="C85" s="10"/>
      <c r="D85" s="20"/>
      <c r="E85" s="975"/>
      <c r="F85" s="975"/>
      <c r="G85" s="975"/>
      <c r="H85" s="960"/>
      <c r="I85" s="961"/>
      <c r="J85" s="962"/>
    </row>
    <row r="86" spans="1:10" ht="16.5" customHeight="1" x14ac:dyDescent="0.2">
      <c r="A86" s="98"/>
      <c r="B86" s="19"/>
      <c r="C86" s="10"/>
      <c r="D86" s="20"/>
      <c r="E86" s="975"/>
      <c r="F86" s="975"/>
      <c r="G86" s="975"/>
      <c r="H86" s="960"/>
      <c r="I86" s="961"/>
      <c r="J86" s="962"/>
    </row>
    <row r="87" spans="1:10" s="183" customFormat="1" ht="15.75" thickBot="1" x14ac:dyDescent="0.25">
      <c r="A87" s="196"/>
      <c r="B87" s="181" t="s">
        <v>31</v>
      </c>
      <c r="C87" s="182"/>
      <c r="D87" s="182"/>
      <c r="E87" s="967"/>
      <c r="F87" s="967"/>
      <c r="G87" s="967"/>
      <c r="H87" s="966"/>
      <c r="I87" s="968"/>
      <c r="J87" s="968">
        <f>SUM(J54:J82)</f>
        <v>155942.32999999999</v>
      </c>
    </row>
    <row r="88" spans="1:10" s="183" customFormat="1" ht="15.75" thickTop="1" x14ac:dyDescent="0.2">
      <c r="A88" s="197"/>
      <c r="B88" s="184"/>
      <c r="C88" s="185"/>
      <c r="D88" s="185"/>
      <c r="E88" s="970"/>
      <c r="F88" s="970"/>
      <c r="G88" s="970"/>
      <c r="H88" s="969"/>
      <c r="I88" s="971"/>
      <c r="J88" s="972"/>
    </row>
    <row r="89" spans="1:10" x14ac:dyDescent="0.2">
      <c r="A89" s="99"/>
      <c r="B89" s="21" t="s">
        <v>48</v>
      </c>
      <c r="C89" s="10"/>
      <c r="D89" s="20"/>
      <c r="E89" s="975"/>
      <c r="F89" s="975"/>
      <c r="G89" s="975"/>
      <c r="H89" s="960"/>
      <c r="I89" s="961"/>
      <c r="J89" s="962"/>
    </row>
    <row r="90" spans="1:10" x14ac:dyDescent="0.2">
      <c r="A90" s="99"/>
      <c r="B90" s="21"/>
      <c r="C90" s="10"/>
      <c r="D90" s="20"/>
      <c r="E90" s="975"/>
      <c r="F90" s="975"/>
      <c r="G90" s="975"/>
      <c r="H90" s="960"/>
      <c r="I90" s="961"/>
      <c r="J90" s="962"/>
    </row>
    <row r="91" spans="1:10" ht="99.75" x14ac:dyDescent="0.2">
      <c r="A91" s="99"/>
      <c r="B91" s="22" t="s">
        <v>49</v>
      </c>
      <c r="C91" s="10"/>
      <c r="D91" s="20"/>
      <c r="E91" s="975"/>
      <c r="F91" s="975"/>
      <c r="G91" s="975"/>
      <c r="H91" s="960"/>
      <c r="I91" s="961"/>
      <c r="J91" s="962"/>
    </row>
    <row r="92" spans="1:10" x14ac:dyDescent="0.2">
      <c r="A92" s="100"/>
      <c r="B92" s="23"/>
      <c r="C92" s="9"/>
      <c r="D92" s="20"/>
      <c r="E92" s="975"/>
      <c r="F92" s="975"/>
      <c r="G92" s="975"/>
      <c r="H92" s="960"/>
      <c r="I92" s="961"/>
      <c r="J92" s="962"/>
    </row>
    <row r="93" spans="1:10" x14ac:dyDescent="0.2">
      <c r="A93" s="100" t="s">
        <v>11</v>
      </c>
      <c r="B93" s="187" t="s">
        <v>50</v>
      </c>
      <c r="C93" s="9"/>
      <c r="D93" s="20" t="s">
        <v>2</v>
      </c>
      <c r="E93" s="975"/>
      <c r="F93" s="975"/>
      <c r="G93" s="975"/>
      <c r="H93" s="960"/>
      <c r="I93" s="961"/>
      <c r="J93" s="962"/>
    </row>
    <row r="94" spans="1:10" x14ac:dyDescent="0.2">
      <c r="A94" s="100"/>
      <c r="B94" s="24"/>
      <c r="C94" s="9"/>
      <c r="D94" s="20"/>
      <c r="E94" s="975"/>
      <c r="F94" s="975"/>
      <c r="G94" s="975"/>
      <c r="H94" s="960"/>
      <c r="I94" s="961"/>
      <c r="J94" s="962"/>
    </row>
    <row r="95" spans="1:10" x14ac:dyDescent="0.2">
      <c r="A95" s="100" t="s">
        <v>12</v>
      </c>
      <c r="B95" s="187" t="s">
        <v>50</v>
      </c>
      <c r="C95" s="9"/>
      <c r="D95" s="20" t="s">
        <v>2</v>
      </c>
      <c r="E95" s="975"/>
      <c r="F95" s="975"/>
      <c r="G95" s="975"/>
      <c r="H95" s="960"/>
      <c r="I95" s="961"/>
      <c r="J95" s="962"/>
    </row>
    <row r="96" spans="1:10" x14ac:dyDescent="0.2">
      <c r="A96" s="100"/>
      <c r="B96" s="24"/>
      <c r="C96" s="9"/>
      <c r="D96" s="20"/>
      <c r="E96" s="975"/>
      <c r="F96" s="975"/>
      <c r="G96" s="975"/>
      <c r="H96" s="960"/>
      <c r="I96" s="961"/>
      <c r="J96" s="962"/>
    </row>
    <row r="97" spans="1:10" x14ac:dyDescent="0.2">
      <c r="A97" s="100" t="s">
        <v>13</v>
      </c>
      <c r="B97" s="187" t="s">
        <v>50</v>
      </c>
      <c r="C97" s="9"/>
      <c r="D97" s="20" t="s">
        <v>2</v>
      </c>
      <c r="E97" s="975"/>
      <c r="F97" s="975"/>
      <c r="G97" s="975"/>
      <c r="H97" s="960"/>
      <c r="I97" s="961"/>
      <c r="J97" s="962"/>
    </row>
    <row r="98" spans="1:10" x14ac:dyDescent="0.2">
      <c r="A98" s="100"/>
      <c r="B98" s="23"/>
      <c r="C98" s="9"/>
      <c r="D98" s="20"/>
      <c r="E98" s="975"/>
      <c r="F98" s="975"/>
      <c r="G98" s="975"/>
      <c r="H98" s="960"/>
      <c r="I98" s="961"/>
      <c r="J98" s="962"/>
    </row>
    <row r="99" spans="1:10" x14ac:dyDescent="0.2">
      <c r="A99" s="100" t="s">
        <v>14</v>
      </c>
      <c r="B99" s="187" t="s">
        <v>50</v>
      </c>
      <c r="C99" s="9"/>
      <c r="D99" s="20" t="s">
        <v>2</v>
      </c>
      <c r="E99" s="975"/>
      <c r="F99" s="975"/>
      <c r="G99" s="975"/>
      <c r="H99" s="960"/>
      <c r="I99" s="961"/>
      <c r="J99" s="962"/>
    </row>
    <row r="100" spans="1:10" x14ac:dyDescent="0.2">
      <c r="A100" s="100"/>
      <c r="B100" s="24"/>
      <c r="C100" s="9"/>
      <c r="D100" s="20"/>
      <c r="E100" s="975"/>
      <c r="F100" s="975"/>
      <c r="G100" s="975"/>
      <c r="H100" s="960"/>
      <c r="I100" s="961"/>
      <c r="J100" s="962"/>
    </row>
    <row r="101" spans="1:10" x14ac:dyDescent="0.2">
      <c r="A101" s="100" t="s">
        <v>15</v>
      </c>
      <c r="B101" s="187" t="s">
        <v>50</v>
      </c>
      <c r="C101" s="9"/>
      <c r="D101" s="20" t="s">
        <v>2</v>
      </c>
      <c r="E101" s="975"/>
      <c r="F101" s="975"/>
      <c r="G101" s="975"/>
      <c r="H101" s="960"/>
      <c r="I101" s="961"/>
      <c r="J101" s="962"/>
    </row>
    <row r="102" spans="1:10" x14ac:dyDescent="0.2">
      <c r="A102" s="100"/>
      <c r="B102" s="24"/>
      <c r="C102" s="9"/>
      <c r="D102" s="20"/>
      <c r="E102" s="975"/>
      <c r="F102" s="975"/>
      <c r="G102" s="975"/>
      <c r="H102" s="960"/>
      <c r="I102" s="961"/>
      <c r="J102" s="962"/>
    </row>
    <row r="103" spans="1:10" x14ac:dyDescent="0.2">
      <c r="A103" s="100" t="s">
        <v>28</v>
      </c>
      <c r="B103" s="187" t="s">
        <v>50</v>
      </c>
      <c r="C103" s="9"/>
      <c r="D103" s="20" t="s">
        <v>2</v>
      </c>
      <c r="E103" s="975"/>
      <c r="F103" s="975"/>
      <c r="G103" s="975"/>
      <c r="H103" s="960"/>
      <c r="I103" s="961"/>
      <c r="J103" s="962"/>
    </row>
    <row r="104" spans="1:10" x14ac:dyDescent="0.2">
      <c r="A104" s="100"/>
      <c r="B104" s="23"/>
      <c r="C104" s="9"/>
      <c r="D104" s="20"/>
      <c r="E104" s="975"/>
      <c r="F104" s="975"/>
      <c r="G104" s="975"/>
      <c r="H104" s="960"/>
      <c r="I104" s="961"/>
      <c r="J104" s="962"/>
    </row>
    <row r="105" spans="1:10" x14ac:dyDescent="0.2">
      <c r="A105" s="100" t="s">
        <v>40</v>
      </c>
      <c r="B105" s="187" t="s">
        <v>50</v>
      </c>
      <c r="C105" s="9"/>
      <c r="D105" s="20" t="s">
        <v>2</v>
      </c>
      <c r="E105" s="975"/>
      <c r="F105" s="975"/>
      <c r="G105" s="975"/>
      <c r="H105" s="960"/>
      <c r="I105" s="961"/>
      <c r="J105" s="962"/>
    </row>
    <row r="106" spans="1:10" x14ac:dyDescent="0.2">
      <c r="A106" s="100"/>
      <c r="B106" s="24"/>
      <c r="C106" s="9"/>
      <c r="D106" s="20"/>
      <c r="E106" s="975"/>
      <c r="F106" s="975"/>
      <c r="G106" s="975"/>
      <c r="H106" s="960"/>
      <c r="I106" s="961"/>
      <c r="J106" s="962"/>
    </row>
    <row r="107" spans="1:10" x14ac:dyDescent="0.2">
      <c r="A107" s="100" t="s">
        <v>42</v>
      </c>
      <c r="B107" s="187" t="s">
        <v>50</v>
      </c>
      <c r="C107" s="9"/>
      <c r="D107" s="20" t="s">
        <v>2</v>
      </c>
      <c r="E107" s="975"/>
      <c r="F107" s="975"/>
      <c r="G107" s="975"/>
      <c r="H107" s="960"/>
      <c r="I107" s="961"/>
      <c r="J107" s="962"/>
    </row>
    <row r="108" spans="1:10" x14ac:dyDescent="0.2">
      <c r="A108" s="100"/>
      <c r="B108" s="24"/>
      <c r="C108" s="9"/>
      <c r="D108" s="20"/>
      <c r="E108" s="975"/>
      <c r="F108" s="975"/>
      <c r="G108" s="975"/>
      <c r="H108" s="960"/>
      <c r="I108" s="961"/>
      <c r="J108" s="962"/>
    </row>
    <row r="109" spans="1:10" x14ac:dyDescent="0.2">
      <c r="A109" s="100" t="s">
        <v>51</v>
      </c>
      <c r="B109" s="187" t="s">
        <v>50</v>
      </c>
      <c r="C109" s="9"/>
      <c r="D109" s="20" t="s">
        <v>2</v>
      </c>
      <c r="E109" s="975"/>
      <c r="F109" s="975"/>
      <c r="G109" s="975"/>
      <c r="H109" s="960"/>
      <c r="I109" s="961"/>
      <c r="J109" s="962"/>
    </row>
    <row r="110" spans="1:10" x14ac:dyDescent="0.2">
      <c r="A110" s="100"/>
      <c r="B110" s="187"/>
      <c r="C110" s="9"/>
      <c r="D110" s="20"/>
      <c r="E110" s="975"/>
      <c r="F110" s="975"/>
      <c r="G110" s="975"/>
      <c r="H110" s="960"/>
      <c r="I110" s="961"/>
      <c r="J110" s="962"/>
    </row>
    <row r="111" spans="1:10" x14ac:dyDescent="0.2">
      <c r="A111" s="100" t="s">
        <v>52</v>
      </c>
      <c r="B111" s="187" t="s">
        <v>50</v>
      </c>
      <c r="C111" s="9"/>
      <c r="D111" s="20" t="s">
        <v>2</v>
      </c>
      <c r="E111" s="975"/>
      <c r="F111" s="975"/>
      <c r="G111" s="975"/>
      <c r="H111" s="960"/>
      <c r="I111" s="961"/>
      <c r="J111" s="962"/>
    </row>
    <row r="112" spans="1:10" x14ac:dyDescent="0.2">
      <c r="A112" s="100"/>
      <c r="B112" s="187"/>
      <c r="C112" s="9"/>
      <c r="D112" s="20"/>
      <c r="E112" s="975"/>
      <c r="F112" s="975"/>
      <c r="G112" s="975"/>
      <c r="H112" s="960"/>
      <c r="I112" s="961"/>
      <c r="J112" s="962"/>
    </row>
    <row r="113" spans="1:10" x14ac:dyDescent="0.2">
      <c r="A113" s="100" t="s">
        <v>53</v>
      </c>
      <c r="B113" s="187" t="s">
        <v>50</v>
      </c>
      <c r="C113" s="9"/>
      <c r="D113" s="20" t="s">
        <v>2</v>
      </c>
      <c r="E113" s="975"/>
      <c r="F113" s="975"/>
      <c r="G113" s="975"/>
      <c r="H113" s="960"/>
      <c r="I113" s="961"/>
      <c r="J113" s="962"/>
    </row>
    <row r="114" spans="1:10" x14ac:dyDescent="0.2">
      <c r="A114" s="100"/>
      <c r="B114" s="187"/>
      <c r="C114" s="9"/>
      <c r="D114" s="20"/>
      <c r="E114" s="975"/>
      <c r="F114" s="975"/>
      <c r="G114" s="975"/>
      <c r="H114" s="960"/>
      <c r="I114" s="961"/>
      <c r="J114" s="962"/>
    </row>
    <row r="115" spans="1:10" x14ac:dyDescent="0.2">
      <c r="A115" s="100"/>
      <c r="B115" s="187"/>
      <c r="C115" s="9"/>
      <c r="D115" s="20"/>
      <c r="E115" s="975"/>
      <c r="F115" s="975"/>
      <c r="G115" s="975"/>
      <c r="H115" s="960"/>
      <c r="I115" s="961"/>
      <c r="J115" s="962"/>
    </row>
    <row r="116" spans="1:10" x14ac:dyDescent="0.2">
      <c r="A116" s="100"/>
      <c r="B116" s="187"/>
      <c r="C116" s="9"/>
      <c r="D116" s="20"/>
      <c r="E116" s="975"/>
      <c r="F116" s="975"/>
      <c r="G116" s="975"/>
      <c r="H116" s="960"/>
      <c r="I116" s="961"/>
      <c r="J116" s="962"/>
    </row>
    <row r="117" spans="1:10" x14ac:dyDescent="0.2">
      <c r="A117" s="100"/>
      <c r="B117" s="187"/>
      <c r="C117" s="9"/>
      <c r="D117" s="20"/>
      <c r="E117" s="975"/>
      <c r="F117" s="975"/>
      <c r="G117" s="975"/>
      <c r="H117" s="960"/>
      <c r="I117" s="961"/>
      <c r="J117" s="962"/>
    </row>
    <row r="118" spans="1:10" x14ac:dyDescent="0.2">
      <c r="A118" s="100"/>
      <c r="B118" s="187"/>
      <c r="C118" s="9"/>
      <c r="D118" s="20"/>
      <c r="E118" s="975"/>
      <c r="F118" s="975"/>
      <c r="G118" s="975"/>
      <c r="H118" s="960"/>
      <c r="I118" s="961"/>
      <c r="J118" s="962"/>
    </row>
    <row r="119" spans="1:10" x14ac:dyDescent="0.2">
      <c r="A119" s="100"/>
      <c r="B119" s="187"/>
      <c r="C119" s="9"/>
      <c r="D119" s="20"/>
      <c r="E119" s="975"/>
      <c r="F119" s="975"/>
      <c r="G119" s="975"/>
      <c r="H119" s="960"/>
      <c r="I119" s="961"/>
      <c r="J119" s="962"/>
    </row>
    <row r="120" spans="1:10" ht="18" customHeight="1" x14ac:dyDescent="0.2">
      <c r="A120" s="101"/>
      <c r="B120" s="25"/>
      <c r="C120" s="9"/>
      <c r="D120" s="20"/>
      <c r="E120" s="975"/>
      <c r="F120" s="975"/>
      <c r="G120" s="975"/>
      <c r="H120" s="960"/>
      <c r="I120" s="961"/>
      <c r="J120" s="962"/>
    </row>
    <row r="121" spans="1:10" s="183" customFormat="1" ht="15.75" thickBot="1" x14ac:dyDescent="0.25">
      <c r="A121" s="196"/>
      <c r="B121" s="181" t="s">
        <v>31</v>
      </c>
      <c r="C121" s="182"/>
      <c r="D121" s="182"/>
      <c r="E121" s="967"/>
      <c r="F121" s="967"/>
      <c r="G121" s="967"/>
      <c r="H121" s="966"/>
      <c r="I121" s="968"/>
      <c r="J121" s="968"/>
    </row>
    <row r="122" spans="1:10" ht="15" thickTop="1" x14ac:dyDescent="0.2">
      <c r="A122" s="101"/>
      <c r="B122" s="25"/>
      <c r="C122" s="9"/>
      <c r="D122" s="20"/>
      <c r="E122" s="975"/>
      <c r="F122" s="975"/>
      <c r="G122" s="975"/>
      <c r="H122" s="960"/>
      <c r="I122" s="961"/>
      <c r="J122" s="962"/>
    </row>
    <row r="123" spans="1:10" ht="15" x14ac:dyDescent="0.2">
      <c r="A123" s="100"/>
      <c r="B123" s="26" t="s">
        <v>54</v>
      </c>
      <c r="C123" s="27"/>
      <c r="D123" s="20"/>
      <c r="E123" s="975"/>
      <c r="F123" s="975"/>
      <c r="G123" s="975"/>
      <c r="H123" s="960"/>
      <c r="I123" s="961"/>
      <c r="J123" s="962"/>
    </row>
    <row r="124" spans="1:10" x14ac:dyDescent="0.2">
      <c r="A124" s="100"/>
      <c r="B124" s="23"/>
      <c r="C124" s="27"/>
      <c r="D124" s="20"/>
      <c r="E124" s="975"/>
      <c r="F124" s="975"/>
      <c r="G124" s="975"/>
      <c r="H124" s="960"/>
      <c r="I124" s="961"/>
      <c r="J124" s="962"/>
    </row>
    <row r="125" spans="1:10" x14ac:dyDescent="0.2">
      <c r="A125" s="100"/>
      <c r="B125" s="23" t="s">
        <v>87</v>
      </c>
      <c r="C125" s="27"/>
      <c r="D125" s="20"/>
      <c r="E125" s="975"/>
      <c r="F125" s="975"/>
      <c r="G125" s="975"/>
      <c r="H125" s="960"/>
      <c r="I125" s="961"/>
      <c r="J125" s="962">
        <f>J50</f>
        <v>800104.3</v>
      </c>
    </row>
    <row r="126" spans="1:10" x14ac:dyDescent="0.2">
      <c r="A126" s="100"/>
      <c r="B126" s="23"/>
      <c r="C126" s="27"/>
      <c r="D126" s="20"/>
      <c r="E126" s="975"/>
      <c r="F126" s="975"/>
      <c r="G126" s="975"/>
      <c r="H126" s="960"/>
      <c r="I126" s="961"/>
      <c r="J126" s="962"/>
    </row>
    <row r="127" spans="1:10" x14ac:dyDescent="0.2">
      <c r="A127" s="100"/>
      <c r="B127" s="23" t="s">
        <v>88</v>
      </c>
      <c r="C127" s="27"/>
      <c r="D127" s="20"/>
      <c r="E127" s="975"/>
      <c r="F127" s="975"/>
      <c r="G127" s="975"/>
      <c r="H127" s="960"/>
      <c r="I127" s="961"/>
      <c r="J127" s="962">
        <f>J87</f>
        <v>155942.32999999999</v>
      </c>
    </row>
    <row r="128" spans="1:10" x14ac:dyDescent="0.2">
      <c r="A128" s="100"/>
      <c r="B128" s="23"/>
      <c r="C128" s="27"/>
      <c r="D128" s="20"/>
      <c r="E128" s="975"/>
      <c r="F128" s="975"/>
      <c r="G128" s="975"/>
      <c r="H128" s="960"/>
      <c r="I128" s="961"/>
      <c r="J128" s="962"/>
    </row>
    <row r="129" spans="1:10" x14ac:dyDescent="0.2">
      <c r="A129" s="100"/>
      <c r="B129" s="23" t="s">
        <v>89</v>
      </c>
      <c r="C129" s="27"/>
      <c r="D129" s="20"/>
      <c r="E129" s="975"/>
      <c r="F129" s="975"/>
      <c r="G129" s="975"/>
      <c r="H129" s="960"/>
      <c r="I129" s="961"/>
      <c r="J129" s="962"/>
    </row>
    <row r="130" spans="1:10" x14ac:dyDescent="0.2">
      <c r="A130" s="100"/>
      <c r="B130" s="23"/>
      <c r="C130" s="27"/>
      <c r="D130" s="20"/>
      <c r="E130" s="975"/>
      <c r="F130" s="975"/>
      <c r="G130" s="975"/>
      <c r="H130" s="960"/>
      <c r="I130" s="961"/>
      <c r="J130" s="962"/>
    </row>
    <row r="131" spans="1:10" x14ac:dyDescent="0.2">
      <c r="A131" s="100"/>
      <c r="B131" s="23"/>
      <c r="C131" s="27"/>
      <c r="D131" s="20"/>
      <c r="E131" s="975"/>
      <c r="F131" s="975"/>
      <c r="G131" s="975"/>
      <c r="H131" s="960"/>
      <c r="I131" s="961"/>
      <c r="J131" s="962"/>
    </row>
    <row r="132" spans="1:10" x14ac:dyDescent="0.2">
      <c r="A132" s="100"/>
      <c r="B132" s="23"/>
      <c r="C132" s="27"/>
      <c r="D132" s="20"/>
      <c r="E132" s="975"/>
      <c r="F132" s="975"/>
      <c r="G132" s="975"/>
      <c r="H132" s="960"/>
      <c r="I132" s="961"/>
      <c r="J132" s="962"/>
    </row>
    <row r="133" spans="1:10" x14ac:dyDescent="0.2">
      <c r="A133" s="100"/>
      <c r="B133" s="23"/>
      <c r="C133" s="27"/>
      <c r="D133" s="20"/>
      <c r="E133" s="975"/>
      <c r="F133" s="975"/>
      <c r="G133" s="975"/>
      <c r="H133" s="960"/>
      <c r="I133" s="961"/>
      <c r="J133" s="962"/>
    </row>
    <row r="134" spans="1:10" x14ac:dyDescent="0.2">
      <c r="A134" s="100"/>
      <c r="B134" s="23"/>
      <c r="C134" s="27"/>
      <c r="D134" s="20"/>
      <c r="E134" s="975"/>
      <c r="F134" s="975"/>
      <c r="G134" s="975"/>
      <c r="H134" s="960"/>
      <c r="I134" s="961"/>
      <c r="J134" s="962"/>
    </row>
    <row r="135" spans="1:10" x14ac:dyDescent="0.2">
      <c r="A135" s="100"/>
      <c r="B135" s="23"/>
      <c r="C135" s="27"/>
      <c r="D135" s="20"/>
      <c r="E135" s="975"/>
      <c r="F135" s="975"/>
      <c r="G135" s="975"/>
      <c r="H135" s="960"/>
      <c r="I135" s="961"/>
      <c r="J135" s="962"/>
    </row>
    <row r="136" spans="1:10" x14ac:dyDescent="0.2">
      <c r="A136" s="100"/>
      <c r="B136" s="23"/>
      <c r="C136" s="27"/>
      <c r="D136" s="20"/>
      <c r="E136" s="975"/>
      <c r="F136" s="975"/>
      <c r="G136" s="975"/>
      <c r="H136" s="960"/>
      <c r="I136" s="961"/>
      <c r="J136" s="962"/>
    </row>
    <row r="137" spans="1:10" x14ac:dyDescent="0.2">
      <c r="A137" s="100"/>
      <c r="B137" s="23"/>
      <c r="C137" s="27"/>
      <c r="D137" s="20"/>
      <c r="E137" s="975"/>
      <c r="F137" s="975"/>
      <c r="G137" s="975"/>
      <c r="H137" s="960"/>
      <c r="I137" s="961"/>
      <c r="J137" s="962"/>
    </row>
    <row r="138" spans="1:10" x14ac:dyDescent="0.2">
      <c r="A138" s="100"/>
      <c r="B138" s="23"/>
      <c r="C138" s="27"/>
      <c r="D138" s="20"/>
      <c r="E138" s="975"/>
      <c r="F138" s="975"/>
      <c r="G138" s="975"/>
      <c r="H138" s="960"/>
      <c r="I138" s="961"/>
      <c r="J138" s="962"/>
    </row>
    <row r="139" spans="1:10" x14ac:dyDescent="0.2">
      <c r="A139" s="100"/>
      <c r="B139" s="23"/>
      <c r="C139" s="27"/>
      <c r="D139" s="20"/>
      <c r="E139" s="975"/>
      <c r="F139" s="975"/>
      <c r="G139" s="975"/>
      <c r="H139" s="960"/>
      <c r="I139" s="961"/>
      <c r="J139" s="962"/>
    </row>
    <row r="140" spans="1:10" x14ac:dyDescent="0.2">
      <c r="A140" s="100"/>
      <c r="B140" s="23"/>
      <c r="C140" s="27"/>
      <c r="D140" s="20"/>
      <c r="E140" s="975"/>
      <c r="F140" s="975"/>
      <c r="G140" s="975"/>
      <c r="H140" s="960"/>
      <c r="I140" s="961"/>
      <c r="J140" s="962"/>
    </row>
    <row r="141" spans="1:10" x14ac:dyDescent="0.2">
      <c r="A141" s="100"/>
      <c r="B141" s="23"/>
      <c r="C141" s="27"/>
      <c r="D141" s="20"/>
      <c r="E141" s="975"/>
      <c r="F141" s="975"/>
      <c r="G141" s="975"/>
      <c r="H141" s="960"/>
      <c r="I141" s="961"/>
      <c r="J141" s="962"/>
    </row>
    <row r="142" spans="1:10" x14ac:dyDescent="0.2">
      <c r="A142" s="100"/>
      <c r="B142" s="23"/>
      <c r="C142" s="27"/>
      <c r="D142" s="20"/>
      <c r="E142" s="975"/>
      <c r="F142" s="975"/>
      <c r="G142" s="975"/>
      <c r="H142" s="960"/>
      <c r="I142" s="961"/>
      <c r="J142" s="962"/>
    </row>
    <row r="143" spans="1:10" x14ac:dyDescent="0.2">
      <c r="A143" s="100"/>
      <c r="B143" s="23"/>
      <c r="C143" s="27"/>
      <c r="D143" s="20"/>
      <c r="E143" s="975"/>
      <c r="F143" s="975"/>
      <c r="G143" s="975"/>
      <c r="H143" s="960"/>
      <c r="I143" s="961"/>
      <c r="J143" s="962"/>
    </row>
    <row r="144" spans="1:10" x14ac:dyDescent="0.2">
      <c r="A144" s="100"/>
      <c r="B144" s="23"/>
      <c r="C144" s="27"/>
      <c r="D144" s="20"/>
      <c r="E144" s="975"/>
      <c r="F144" s="975"/>
      <c r="G144" s="975"/>
      <c r="H144" s="960"/>
      <c r="I144" s="961"/>
      <c r="J144" s="962"/>
    </row>
    <row r="145" spans="1:10" x14ac:dyDescent="0.2">
      <c r="A145" s="100"/>
      <c r="B145" s="23"/>
      <c r="C145" s="27"/>
      <c r="D145" s="20"/>
      <c r="E145" s="975"/>
      <c r="F145" s="975"/>
      <c r="G145" s="975"/>
      <c r="H145" s="960"/>
      <c r="I145" s="961"/>
      <c r="J145" s="962"/>
    </row>
    <row r="146" spans="1:10" x14ac:dyDescent="0.2">
      <c r="A146" s="100"/>
      <c r="B146" s="23"/>
      <c r="C146" s="27"/>
      <c r="D146" s="20"/>
      <c r="E146" s="975"/>
      <c r="F146" s="975"/>
      <c r="G146" s="975"/>
      <c r="H146" s="960"/>
      <c r="I146" s="961"/>
      <c r="J146" s="962"/>
    </row>
    <row r="147" spans="1:10" x14ac:dyDescent="0.2">
      <c r="A147" s="100"/>
      <c r="B147" s="23"/>
      <c r="C147" s="27"/>
      <c r="D147" s="20"/>
      <c r="E147" s="975"/>
      <c r="F147" s="975"/>
      <c r="G147" s="975"/>
      <c r="H147" s="960"/>
      <c r="I147" s="961"/>
      <c r="J147" s="962"/>
    </row>
    <row r="148" spans="1:10" x14ac:dyDescent="0.2">
      <c r="A148" s="100"/>
      <c r="B148" s="23"/>
      <c r="C148" s="27"/>
      <c r="D148" s="20"/>
      <c r="E148" s="975"/>
      <c r="F148" s="975"/>
      <c r="G148" s="975"/>
      <c r="H148" s="960"/>
      <c r="I148" s="961"/>
      <c r="J148" s="962"/>
    </row>
    <row r="149" spans="1:10" x14ac:dyDescent="0.2">
      <c r="A149" s="100"/>
      <c r="B149" s="23"/>
      <c r="C149" s="27"/>
      <c r="D149" s="20"/>
      <c r="E149" s="975"/>
      <c r="F149" s="975"/>
      <c r="G149" s="975"/>
      <c r="H149" s="960"/>
      <c r="I149" s="961"/>
      <c r="J149" s="962"/>
    </row>
    <row r="150" spans="1:10" x14ac:dyDescent="0.2">
      <c r="A150" s="100"/>
      <c r="B150" s="23"/>
      <c r="C150" s="27"/>
      <c r="D150" s="20"/>
      <c r="E150" s="975"/>
      <c r="F150" s="975"/>
      <c r="G150" s="975"/>
      <c r="H150" s="960"/>
      <c r="I150" s="961"/>
      <c r="J150" s="962"/>
    </row>
    <row r="151" spans="1:10" x14ac:dyDescent="0.2">
      <c r="A151" s="100"/>
      <c r="B151" s="23"/>
      <c r="C151" s="27"/>
      <c r="D151" s="20"/>
      <c r="E151" s="975"/>
      <c r="F151" s="975"/>
      <c r="G151" s="975"/>
      <c r="H151" s="960"/>
      <c r="I151" s="961"/>
      <c r="J151" s="962"/>
    </row>
    <row r="152" spans="1:10" x14ac:dyDescent="0.2">
      <c r="A152" s="100"/>
      <c r="B152" s="23"/>
      <c r="C152" s="27"/>
      <c r="D152" s="20"/>
      <c r="E152" s="975"/>
      <c r="F152" s="975"/>
      <c r="G152" s="975"/>
      <c r="H152" s="960"/>
      <c r="I152" s="961"/>
      <c r="J152" s="962"/>
    </row>
    <row r="153" spans="1:10" x14ac:dyDescent="0.2">
      <c r="A153" s="100"/>
      <c r="B153" s="23"/>
      <c r="C153" s="27"/>
      <c r="D153" s="20"/>
      <c r="E153" s="975"/>
      <c r="F153" s="975"/>
      <c r="G153" s="975"/>
      <c r="H153" s="960"/>
      <c r="I153" s="961"/>
      <c r="J153" s="962"/>
    </row>
    <row r="154" spans="1:10" x14ac:dyDescent="0.2">
      <c r="A154" s="100"/>
      <c r="B154" s="23"/>
      <c r="C154" s="27"/>
      <c r="D154" s="20"/>
      <c r="E154" s="975"/>
      <c r="F154" s="975"/>
      <c r="G154" s="975"/>
      <c r="H154" s="960"/>
      <c r="I154" s="961"/>
      <c r="J154" s="962"/>
    </row>
    <row r="155" spans="1:10" x14ac:dyDescent="0.2">
      <c r="A155" s="100"/>
      <c r="B155" s="23"/>
      <c r="C155" s="27"/>
      <c r="D155" s="20"/>
      <c r="E155" s="975"/>
      <c r="F155" s="975"/>
      <c r="G155" s="975"/>
      <c r="H155" s="960"/>
      <c r="I155" s="961"/>
      <c r="J155" s="962"/>
    </row>
    <row r="156" spans="1:10" x14ac:dyDescent="0.2">
      <c r="A156" s="100"/>
      <c r="B156" s="23"/>
      <c r="C156" s="27"/>
      <c r="D156" s="20"/>
      <c r="E156" s="975"/>
      <c r="F156" s="975"/>
      <c r="G156" s="975"/>
      <c r="H156" s="960"/>
      <c r="I156" s="961"/>
      <c r="J156" s="962"/>
    </row>
    <row r="157" spans="1:10" x14ac:dyDescent="0.2">
      <c r="A157" s="100"/>
      <c r="B157" s="23"/>
      <c r="C157" s="27"/>
      <c r="D157" s="20"/>
      <c r="E157" s="975"/>
      <c r="F157" s="975"/>
      <c r="G157" s="975"/>
      <c r="H157" s="960"/>
      <c r="I157" s="961"/>
      <c r="J157" s="962"/>
    </row>
    <row r="158" spans="1:10" x14ac:dyDescent="0.2">
      <c r="A158" s="100"/>
      <c r="B158" s="23"/>
      <c r="C158" s="27"/>
      <c r="D158" s="20"/>
      <c r="E158" s="975"/>
      <c r="F158" s="975"/>
      <c r="G158" s="975"/>
      <c r="H158" s="960"/>
      <c r="I158" s="961"/>
      <c r="J158" s="962"/>
    </row>
    <row r="159" spans="1:10" ht="14.25" customHeight="1" x14ac:dyDescent="0.2">
      <c r="A159" s="101"/>
      <c r="B159" s="25"/>
      <c r="C159" s="28"/>
      <c r="D159" s="20"/>
      <c r="E159" s="975"/>
      <c r="F159" s="975"/>
      <c r="G159" s="975"/>
      <c r="H159" s="960"/>
      <c r="I159" s="961"/>
      <c r="J159" s="962"/>
    </row>
    <row r="160" spans="1:10" s="183" customFormat="1" ht="32.1" customHeight="1" thickBot="1" x14ac:dyDescent="0.25">
      <c r="A160" s="188"/>
      <c r="B160" s="189" t="str">
        <f>A3&amp;" 
TOTAL CARRIED TO SUMMARY (US$)"</f>
        <v>DIVISION 04 - MASONRY 
TOTAL CARRIED TO SUMMARY (US$)</v>
      </c>
      <c r="C160" s="190"/>
      <c r="D160" s="182"/>
      <c r="E160" s="967"/>
      <c r="F160" s="967"/>
      <c r="G160" s="967"/>
      <c r="H160" s="966"/>
      <c r="I160" s="968"/>
      <c r="J160" s="968">
        <f>SUM(J123:J156)</f>
        <v>956046.63</v>
      </c>
    </row>
    <row r="161" ht="15" thickTop="1" x14ac:dyDescent="0.2"/>
  </sheetData>
  <autoFilter ref="A5:J160" xr:uid="{F5C68DF4-704C-4023-AEBD-5B03B972692E}">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3" manualBreakCount="3">
    <brk id="50" max="9" man="1"/>
    <brk id="87" max="9" man="1"/>
    <brk id="121"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EA89E-E193-4725-A9C4-85C0AAC14283}">
  <sheetPr codeName="Sheet4"/>
  <dimension ref="A1:K147"/>
  <sheetViews>
    <sheetView showGridLines="0" showZeros="0" view="pageBreakPreview" zoomScale="85" zoomScaleSheetLayoutView="85" workbookViewId="0">
      <pane ySplit="7" topLeftCell="A130"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1" width="9.33203125" style="2" customWidth="1"/>
    <col min="12" max="16384" width="9.33203125" style="2"/>
  </cols>
  <sheetData>
    <row r="1" spans="1:11" s="1" customFormat="1" ht="15" x14ac:dyDescent="0.2">
      <c r="A1" s="1095" t="s">
        <v>0</v>
      </c>
      <c r="B1" s="1095"/>
      <c r="C1" s="1095"/>
      <c r="D1" s="1095"/>
      <c r="E1" s="1095"/>
      <c r="F1" s="1095"/>
      <c r="G1" s="1095"/>
      <c r="H1" s="1095"/>
      <c r="I1" s="1095"/>
      <c r="J1" s="1095"/>
    </row>
    <row r="2" spans="1:11" s="1" customFormat="1" ht="15" x14ac:dyDescent="0.2">
      <c r="A2" s="898"/>
      <c r="B2" s="898"/>
      <c r="C2" s="898"/>
      <c r="D2" s="898"/>
      <c r="E2" s="949"/>
      <c r="F2" s="949"/>
      <c r="G2" s="949"/>
      <c r="H2" s="949"/>
      <c r="I2" s="949"/>
      <c r="J2" s="949"/>
    </row>
    <row r="3" spans="1:11" s="1" customFormat="1" ht="15" x14ac:dyDescent="0.2">
      <c r="A3" s="1095" t="s">
        <v>90</v>
      </c>
      <c r="B3" s="1095"/>
      <c r="C3" s="1095"/>
      <c r="D3" s="1095"/>
      <c r="E3" s="1095"/>
      <c r="F3" s="1095"/>
      <c r="G3" s="1095"/>
      <c r="H3" s="1095"/>
      <c r="I3" s="1095"/>
      <c r="J3" s="1095"/>
    </row>
    <row r="4" spans="1:11" s="1" customFormat="1" ht="15.75"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096"/>
      <c r="B7" s="1097"/>
      <c r="C7" s="129" t="s">
        <v>11</v>
      </c>
      <c r="D7" s="1099"/>
      <c r="E7" s="953" t="s">
        <v>12</v>
      </c>
      <c r="F7" s="953" t="s">
        <v>13</v>
      </c>
      <c r="G7" s="953" t="s">
        <v>14</v>
      </c>
      <c r="H7" s="954" t="s">
        <v>15</v>
      </c>
      <c r="I7" s="955" t="s">
        <v>16</v>
      </c>
      <c r="J7" s="955" t="s">
        <v>17</v>
      </c>
    </row>
    <row r="8" spans="1:11" ht="16.5" thickTop="1" x14ac:dyDescent="0.25">
      <c r="A8" s="205"/>
      <c r="B8" s="206"/>
      <c r="C8" s="207"/>
      <c r="D8" s="18"/>
      <c r="E8" s="956"/>
      <c r="F8" s="956"/>
      <c r="G8" s="956"/>
      <c r="H8" s="957"/>
      <c r="I8" s="958"/>
      <c r="J8" s="959"/>
    </row>
    <row r="9" spans="1:11" s="8" customFormat="1" ht="15" x14ac:dyDescent="0.2">
      <c r="A9" s="98"/>
      <c r="B9" s="208" t="s">
        <v>91</v>
      </c>
      <c r="C9" s="10"/>
      <c r="D9" s="33"/>
      <c r="E9" s="960"/>
      <c r="F9" s="975"/>
      <c r="G9" s="975"/>
      <c r="H9" s="960"/>
      <c r="I9" s="961"/>
      <c r="J9" s="962"/>
    </row>
    <row r="10" spans="1:11" s="8" customFormat="1" x14ac:dyDescent="0.2">
      <c r="A10" s="98"/>
      <c r="B10" s="19"/>
      <c r="C10" s="10"/>
      <c r="D10" s="33"/>
      <c r="E10" s="960"/>
      <c r="F10" s="975"/>
      <c r="G10" s="975"/>
      <c r="H10" s="960"/>
      <c r="I10" s="961"/>
      <c r="J10" s="962"/>
    </row>
    <row r="11" spans="1:11" s="8" customFormat="1" ht="42.75" x14ac:dyDescent="0.2">
      <c r="A11" s="98"/>
      <c r="B11" s="209" t="s">
        <v>1327</v>
      </c>
      <c r="C11" s="210"/>
      <c r="D11" s="211"/>
      <c r="E11" s="960"/>
      <c r="F11" s="975"/>
      <c r="G11" s="975"/>
      <c r="H11" s="960"/>
      <c r="I11" s="961"/>
      <c r="J11" s="962"/>
    </row>
    <row r="12" spans="1:11" s="8" customFormat="1" x14ac:dyDescent="0.2">
      <c r="A12" s="98"/>
      <c r="B12" s="209"/>
      <c r="C12" s="210"/>
      <c r="D12" s="211"/>
      <c r="E12" s="960"/>
      <c r="F12" s="975"/>
      <c r="G12" s="975"/>
      <c r="H12" s="960"/>
      <c r="I12" s="961"/>
      <c r="J12" s="962"/>
    </row>
    <row r="13" spans="1:11" s="8" customFormat="1" x14ac:dyDescent="0.2">
      <c r="A13" s="98" t="s">
        <v>11</v>
      </c>
      <c r="B13" s="212" t="s">
        <v>92</v>
      </c>
      <c r="C13" s="210">
        <v>1498827</v>
      </c>
      <c r="D13" s="213" t="s">
        <v>30</v>
      </c>
      <c r="E13" s="960">
        <v>0</v>
      </c>
      <c r="F13" s="960">
        <v>0</v>
      </c>
      <c r="G13" s="960">
        <v>0</v>
      </c>
      <c r="H13" s="960">
        <v>8.83</v>
      </c>
      <c r="I13" s="961">
        <f>E13+F13+G13+H13</f>
        <v>8.83</v>
      </c>
      <c r="J13" s="962">
        <f>I13*C13</f>
        <v>13234642.41</v>
      </c>
      <c r="K13" s="146"/>
    </row>
    <row r="14" spans="1:11" s="8" customFormat="1" x14ac:dyDescent="0.2">
      <c r="A14" s="98"/>
      <c r="B14" s="212"/>
      <c r="C14" s="210"/>
      <c r="D14" s="211"/>
      <c r="E14" s="960"/>
      <c r="F14" s="975"/>
      <c r="G14" s="975"/>
      <c r="H14" s="960"/>
      <c r="I14" s="961"/>
      <c r="J14" s="962"/>
    </row>
    <row r="15" spans="1:11" s="8" customFormat="1" x14ac:dyDescent="0.2">
      <c r="A15" s="98" t="str">
        <f>IF(D15&gt;0,IF(INDEX(A9:A14,MATCH(REPT("z",255),A9:A14))="H","J",IF(INDEX(A9:A14,MATCH(REPT("z",255),A9:A14))="N","P",CHAR(CODE(INDEX(A9:A14,MATCH(REPT("z",255),A9:A14)))+1))),)</f>
        <v>B</v>
      </c>
      <c r="B15" s="212" t="s">
        <v>93</v>
      </c>
      <c r="C15" s="210">
        <v>6560</v>
      </c>
      <c r="D15" s="213" t="s">
        <v>30</v>
      </c>
      <c r="E15" s="960">
        <v>0</v>
      </c>
      <c r="F15" s="960">
        <v>0</v>
      </c>
      <c r="G15" s="960">
        <v>0</v>
      </c>
      <c r="H15" s="960">
        <v>10.11</v>
      </c>
      <c r="I15" s="961">
        <f>E15+F15+G15+H15</f>
        <v>10.11</v>
      </c>
      <c r="J15" s="962">
        <f>I15*C15</f>
        <v>66321.600000000006</v>
      </c>
      <c r="K15" s="146"/>
    </row>
    <row r="16" spans="1:11" s="8" customFormat="1" x14ac:dyDescent="0.2">
      <c r="A16" s="98"/>
      <c r="B16" s="212"/>
      <c r="C16" s="210"/>
      <c r="D16" s="211"/>
      <c r="E16" s="960"/>
      <c r="F16" s="975"/>
      <c r="G16" s="975"/>
      <c r="H16" s="960"/>
      <c r="I16" s="961"/>
      <c r="J16" s="962"/>
    </row>
    <row r="17" spans="1:11" ht="15" x14ac:dyDescent="0.2">
      <c r="A17" s="214"/>
      <c r="B17" s="135" t="s">
        <v>94</v>
      </c>
      <c r="C17" s="10"/>
      <c r="D17" s="33"/>
      <c r="E17" s="960"/>
      <c r="F17" s="975"/>
      <c r="G17" s="975"/>
      <c r="H17" s="960"/>
      <c r="I17" s="961"/>
      <c r="J17" s="962"/>
      <c r="K17" s="146"/>
    </row>
    <row r="18" spans="1:11" x14ac:dyDescent="0.2">
      <c r="A18" s="214"/>
      <c r="B18" s="215"/>
      <c r="C18" s="10"/>
      <c r="D18" s="33"/>
      <c r="E18" s="960"/>
      <c r="F18" s="975"/>
      <c r="G18" s="975"/>
      <c r="H18" s="960"/>
      <c r="I18" s="961"/>
      <c r="J18" s="962"/>
    </row>
    <row r="19" spans="1:11" ht="42.75" x14ac:dyDescent="0.2">
      <c r="A19" s="214"/>
      <c r="B19" s="216" t="s">
        <v>1328</v>
      </c>
      <c r="C19" s="10"/>
      <c r="D19" s="33"/>
      <c r="E19" s="960"/>
      <c r="F19" s="975"/>
      <c r="G19" s="975"/>
      <c r="H19" s="960"/>
      <c r="I19" s="961"/>
      <c r="J19" s="962"/>
      <c r="K19" s="146"/>
    </row>
    <row r="20" spans="1:11" x14ac:dyDescent="0.2">
      <c r="A20" s="214"/>
      <c r="B20" s="216"/>
      <c r="C20" s="10"/>
      <c r="D20" s="33"/>
      <c r="E20" s="960"/>
      <c r="F20" s="975"/>
      <c r="G20" s="975"/>
      <c r="H20" s="960"/>
      <c r="I20" s="961"/>
      <c r="J20" s="962"/>
    </row>
    <row r="21" spans="1:11" x14ac:dyDescent="0.2">
      <c r="A21" s="217" t="s">
        <v>13</v>
      </c>
      <c r="B21" s="218" t="s">
        <v>95</v>
      </c>
      <c r="C21" s="10">
        <v>4297</v>
      </c>
      <c r="D21" s="219" t="s">
        <v>20</v>
      </c>
      <c r="E21" s="960">
        <v>0</v>
      </c>
      <c r="F21" s="960">
        <v>0</v>
      </c>
      <c r="G21" s="960">
        <v>0</v>
      </c>
      <c r="H21" s="960">
        <v>204.3</v>
      </c>
      <c r="I21" s="961">
        <f>E21+F21+G21+H21</f>
        <v>204.3</v>
      </c>
      <c r="J21" s="962">
        <f>I21*C21</f>
        <v>877877.1</v>
      </c>
      <c r="K21" s="146"/>
    </row>
    <row r="22" spans="1:11" x14ac:dyDescent="0.2">
      <c r="A22" s="214"/>
      <c r="B22" s="215"/>
      <c r="C22" s="10"/>
      <c r="D22" s="33"/>
      <c r="E22" s="960"/>
      <c r="F22" s="975"/>
      <c r="G22" s="975"/>
      <c r="H22" s="960"/>
      <c r="I22" s="961"/>
      <c r="J22" s="962"/>
    </row>
    <row r="23" spans="1:11" x14ac:dyDescent="0.2">
      <c r="A23" s="98" t="str">
        <f>IF(D23&gt;0,IF(INDEX(A17:A22,MATCH(REPT("z",255),A17:A22))="H","J",IF(INDEX(A17:A22,MATCH(REPT("z",255),A17:A22))="N","P",CHAR(CODE(INDEX(A17:A22,MATCH(REPT("z",255),A17:A22)))+1))),)</f>
        <v>D</v>
      </c>
      <c r="B23" s="218" t="s">
        <v>96</v>
      </c>
      <c r="C23" s="210">
        <v>8</v>
      </c>
      <c r="D23" s="219" t="s">
        <v>20</v>
      </c>
      <c r="E23" s="960">
        <v>0</v>
      </c>
      <c r="F23" s="960">
        <v>0</v>
      </c>
      <c r="G23" s="960">
        <v>0</v>
      </c>
      <c r="H23" s="960">
        <v>204.3</v>
      </c>
      <c r="I23" s="961">
        <f>E23+F23+G23+H23</f>
        <v>204.3</v>
      </c>
      <c r="J23" s="962">
        <f>I23*C23</f>
        <v>1634.4</v>
      </c>
      <c r="K23" s="146"/>
    </row>
    <row r="24" spans="1:11" x14ac:dyDescent="0.2">
      <c r="A24" s="76"/>
      <c r="B24" s="218"/>
      <c r="C24" s="210"/>
      <c r="D24" s="211"/>
      <c r="E24" s="960"/>
      <c r="F24" s="975"/>
      <c r="G24" s="975"/>
      <c r="H24" s="960"/>
      <c r="I24" s="961"/>
      <c r="J24" s="962"/>
    </row>
    <row r="25" spans="1:11" ht="30.75" customHeight="1" x14ac:dyDescent="0.2">
      <c r="A25" s="214"/>
      <c r="B25" s="911" t="s">
        <v>1329</v>
      </c>
      <c r="C25" s="10"/>
      <c r="D25" s="33"/>
      <c r="E25" s="960"/>
      <c r="F25" s="975"/>
      <c r="G25" s="975"/>
      <c r="H25" s="960"/>
      <c r="I25" s="961"/>
      <c r="J25" s="962"/>
    </row>
    <row r="26" spans="1:11" x14ac:dyDescent="0.2">
      <c r="A26" s="220"/>
      <c r="B26" s="221"/>
      <c r="C26" s="11"/>
      <c r="D26" s="33"/>
      <c r="E26" s="960"/>
      <c r="F26" s="975"/>
      <c r="G26" s="975"/>
      <c r="H26" s="960"/>
      <c r="I26" s="961"/>
      <c r="J26" s="962"/>
    </row>
    <row r="27" spans="1:11" x14ac:dyDescent="0.2">
      <c r="A27" s="98" t="str">
        <f>IF(D27&gt;0,IF(INDEX(A18:A25,MATCH(REPT("z",255),A18:A25))="H","J",IF(INDEX(A18:A25,MATCH(REPT("z",255),A18:A25))="N","P",CHAR(CODE(INDEX(A18:A25,MATCH(REPT("z",255),A18:A25)))+1))),)</f>
        <v>E</v>
      </c>
      <c r="B27" s="212" t="s">
        <v>1330</v>
      </c>
      <c r="C27" s="210">
        <v>56</v>
      </c>
      <c r="D27" s="219" t="s">
        <v>20</v>
      </c>
      <c r="E27" s="960">
        <v>0</v>
      </c>
      <c r="F27" s="960">
        <v>0</v>
      </c>
      <c r="G27" s="960">
        <v>0</v>
      </c>
      <c r="H27" s="960">
        <v>657.79</v>
      </c>
      <c r="I27" s="961">
        <f>E27+F27+G27+H27</f>
        <v>657.79</v>
      </c>
      <c r="J27" s="962">
        <f>I27*C27</f>
        <v>36836.239999999998</v>
      </c>
      <c r="K27" s="146"/>
    </row>
    <row r="28" spans="1:11" x14ac:dyDescent="0.2">
      <c r="A28" s="220"/>
      <c r="B28" s="212"/>
      <c r="C28" s="210"/>
      <c r="D28" s="222"/>
      <c r="E28" s="960"/>
      <c r="F28" s="975"/>
      <c r="G28" s="975"/>
      <c r="H28" s="960"/>
      <c r="I28" s="961"/>
      <c r="J28" s="962"/>
    </row>
    <row r="29" spans="1:11" x14ac:dyDescent="0.2">
      <c r="A29" s="214"/>
      <c r="B29" s="218"/>
      <c r="C29" s="210"/>
      <c r="D29" s="222"/>
      <c r="E29" s="960"/>
      <c r="F29" s="975"/>
      <c r="G29" s="975"/>
      <c r="H29" s="960"/>
      <c r="I29" s="961"/>
      <c r="J29" s="962"/>
      <c r="K29" s="146"/>
    </row>
    <row r="30" spans="1:11" x14ac:dyDescent="0.2">
      <c r="A30" s="214"/>
      <c r="B30" s="218"/>
      <c r="C30" s="210"/>
      <c r="D30" s="222"/>
      <c r="E30" s="960"/>
      <c r="F30" s="975"/>
      <c r="G30" s="975"/>
      <c r="H30" s="960"/>
      <c r="I30" s="961"/>
      <c r="J30" s="962"/>
    </row>
    <row r="31" spans="1:11" x14ac:dyDescent="0.2">
      <c r="A31" s="214"/>
      <c r="B31" s="218"/>
      <c r="C31" s="210"/>
      <c r="D31" s="222"/>
      <c r="E31" s="960"/>
      <c r="F31" s="975"/>
      <c r="G31" s="975"/>
      <c r="H31" s="960"/>
      <c r="I31" s="961"/>
      <c r="J31" s="962"/>
    </row>
    <row r="32" spans="1:11" x14ac:dyDescent="0.2">
      <c r="A32" s="214"/>
      <c r="B32" s="218"/>
      <c r="C32" s="210"/>
      <c r="D32" s="222"/>
      <c r="E32" s="960"/>
      <c r="F32" s="975"/>
      <c r="G32" s="975"/>
      <c r="H32" s="960"/>
      <c r="I32" s="961"/>
      <c r="J32" s="962"/>
    </row>
    <row r="33" spans="1:11" x14ac:dyDescent="0.2">
      <c r="A33" s="214"/>
      <c r="B33" s="218"/>
      <c r="C33" s="210"/>
      <c r="D33" s="222"/>
      <c r="E33" s="960"/>
      <c r="F33" s="975"/>
      <c r="G33" s="975"/>
      <c r="H33" s="960"/>
      <c r="I33" s="961"/>
      <c r="J33" s="962"/>
    </row>
    <row r="34" spans="1:11" x14ac:dyDescent="0.2">
      <c r="A34" s="214"/>
      <c r="B34" s="218"/>
      <c r="C34" s="210"/>
      <c r="D34" s="222"/>
      <c r="E34" s="960"/>
      <c r="F34" s="975"/>
      <c r="G34" s="975"/>
      <c r="H34" s="960"/>
      <c r="I34" s="961"/>
      <c r="J34" s="962"/>
    </row>
    <row r="35" spans="1:11" x14ac:dyDescent="0.2">
      <c r="A35" s="214"/>
      <c r="B35" s="218"/>
      <c r="C35" s="210"/>
      <c r="D35" s="222"/>
      <c r="E35" s="960"/>
      <c r="F35" s="975"/>
      <c r="G35" s="975"/>
      <c r="H35" s="960"/>
      <c r="I35" s="961"/>
      <c r="J35" s="962"/>
    </row>
    <row r="36" spans="1:11" x14ac:dyDescent="0.2">
      <c r="A36" s="214"/>
      <c r="B36" s="218"/>
      <c r="C36" s="210"/>
      <c r="D36" s="222"/>
      <c r="E36" s="960"/>
      <c r="F36" s="975"/>
      <c r="G36" s="975"/>
      <c r="H36" s="960"/>
      <c r="I36" s="961"/>
      <c r="J36" s="962"/>
    </row>
    <row r="37" spans="1:11" x14ac:dyDescent="0.2">
      <c r="A37" s="214"/>
      <c r="B37" s="218"/>
      <c r="C37" s="210"/>
      <c r="D37" s="222"/>
      <c r="E37" s="960"/>
      <c r="F37" s="975"/>
      <c r="G37" s="975"/>
      <c r="H37" s="960"/>
      <c r="I37" s="961"/>
      <c r="J37" s="962"/>
    </row>
    <row r="38" spans="1:11" x14ac:dyDescent="0.2">
      <c r="A38" s="214"/>
      <c r="B38" s="218"/>
      <c r="C38" s="10"/>
      <c r="D38" s="33"/>
      <c r="E38" s="960"/>
      <c r="F38" s="975"/>
      <c r="G38" s="975"/>
      <c r="H38" s="960"/>
      <c r="I38" s="961"/>
      <c r="J38" s="962"/>
    </row>
    <row r="39" spans="1:11" x14ac:dyDescent="0.2">
      <c r="A39" s="214"/>
      <c r="B39" s="218"/>
      <c r="C39" s="10"/>
      <c r="D39" s="33"/>
      <c r="E39" s="960"/>
      <c r="F39" s="975"/>
      <c r="G39" s="975"/>
      <c r="H39" s="960"/>
      <c r="I39" s="961"/>
      <c r="J39" s="962"/>
    </row>
    <row r="40" spans="1:11" x14ac:dyDescent="0.2">
      <c r="A40" s="214"/>
      <c r="B40" s="215"/>
      <c r="C40" s="10"/>
      <c r="D40" s="33"/>
      <c r="E40" s="960"/>
      <c r="F40" s="975"/>
      <c r="G40" s="975"/>
      <c r="H40" s="960"/>
      <c r="I40" s="961"/>
      <c r="J40" s="1009"/>
    </row>
    <row r="41" spans="1:11" s="183" customFormat="1" ht="15.75" thickBot="1" x14ac:dyDescent="0.25">
      <c r="A41" s="196"/>
      <c r="B41" s="181" t="s">
        <v>31</v>
      </c>
      <c r="C41" s="182"/>
      <c r="D41" s="223"/>
      <c r="E41" s="966"/>
      <c r="F41" s="967"/>
      <c r="G41" s="967"/>
      <c r="H41" s="966"/>
      <c r="I41" s="968"/>
      <c r="J41" s="968">
        <f>SUM(J11:J38)</f>
        <v>14217311.75</v>
      </c>
    </row>
    <row r="42" spans="1:11" ht="15" thickTop="1" x14ac:dyDescent="0.2">
      <c r="A42" s="224"/>
      <c r="B42" s="225"/>
      <c r="C42" s="226"/>
      <c r="D42" s="227"/>
      <c r="E42" s="1087"/>
      <c r="F42" s="975"/>
      <c r="G42" s="975"/>
      <c r="H42" s="960"/>
      <c r="I42" s="961"/>
      <c r="J42" s="962"/>
    </row>
    <row r="43" spans="1:11" ht="15" x14ac:dyDescent="0.2">
      <c r="A43" s="228"/>
      <c r="B43" s="229" t="s">
        <v>97</v>
      </c>
      <c r="C43" s="230"/>
      <c r="D43" s="211"/>
      <c r="E43" s="1087"/>
      <c r="F43" s="975"/>
      <c r="G43" s="975"/>
      <c r="H43" s="960"/>
      <c r="I43" s="961"/>
      <c r="J43" s="962"/>
    </row>
    <row r="44" spans="1:11" x14ac:dyDescent="0.2">
      <c r="A44" s="231"/>
      <c r="B44" s="34"/>
      <c r="C44" s="230"/>
      <c r="D44" s="211"/>
      <c r="E44" s="1087"/>
      <c r="F44" s="975"/>
      <c r="G44" s="975"/>
      <c r="H44" s="960"/>
      <c r="I44" s="961"/>
      <c r="J44" s="962"/>
    </row>
    <row r="45" spans="1:11" ht="28.5" x14ac:dyDescent="0.2">
      <c r="A45" s="232"/>
      <c r="B45" s="233" t="s">
        <v>1331</v>
      </c>
      <c r="C45" s="234"/>
      <c r="D45" s="211"/>
      <c r="E45" s="1087"/>
      <c r="F45" s="975"/>
      <c r="G45" s="975"/>
      <c r="H45" s="960"/>
      <c r="I45" s="961"/>
      <c r="J45" s="962"/>
    </row>
    <row r="46" spans="1:11" x14ac:dyDescent="0.2">
      <c r="A46" s="232"/>
      <c r="B46" s="34"/>
      <c r="C46" s="234"/>
      <c r="D46" s="211"/>
      <c r="E46" s="1087"/>
      <c r="F46" s="975"/>
      <c r="G46" s="975"/>
      <c r="H46" s="960"/>
      <c r="I46" s="961"/>
      <c r="J46" s="962"/>
    </row>
    <row r="47" spans="1:11" x14ac:dyDescent="0.2">
      <c r="A47" s="232" t="s">
        <v>11</v>
      </c>
      <c r="B47" s="235" t="s">
        <v>98</v>
      </c>
      <c r="C47" s="236">
        <v>58</v>
      </c>
      <c r="D47" s="237" t="s">
        <v>25</v>
      </c>
      <c r="E47" s="960">
        <v>0</v>
      </c>
      <c r="F47" s="960">
        <v>0</v>
      </c>
      <c r="G47" s="960">
        <v>0</v>
      </c>
      <c r="H47" s="960">
        <v>90.37</v>
      </c>
      <c r="I47" s="961">
        <f>E47+F47+G47+H47</f>
        <v>90.37</v>
      </c>
      <c r="J47" s="962">
        <f>I47*C47</f>
        <v>5241.46</v>
      </c>
      <c r="K47" s="146"/>
    </row>
    <row r="48" spans="1:11" x14ac:dyDescent="0.2">
      <c r="A48" s="232"/>
      <c r="B48" s="235"/>
      <c r="C48" s="234"/>
      <c r="D48" s="211"/>
      <c r="E48" s="1087"/>
      <c r="F48" s="975"/>
      <c r="G48" s="975"/>
      <c r="H48" s="960"/>
      <c r="I48" s="961"/>
      <c r="J48" s="962"/>
    </row>
    <row r="49" spans="1:11" x14ac:dyDescent="0.2">
      <c r="A49" s="232" t="s">
        <v>12</v>
      </c>
      <c r="B49" s="235" t="s">
        <v>99</v>
      </c>
      <c r="C49" s="236">
        <v>147</v>
      </c>
      <c r="D49" s="237" t="s">
        <v>25</v>
      </c>
      <c r="E49" s="960">
        <v>0</v>
      </c>
      <c r="F49" s="960">
        <v>0</v>
      </c>
      <c r="G49" s="960">
        <v>0</v>
      </c>
      <c r="H49" s="960">
        <v>87.35</v>
      </c>
      <c r="I49" s="961">
        <f>E49+F49+G49+H49</f>
        <v>87.35</v>
      </c>
      <c r="J49" s="962">
        <f>I49*C49</f>
        <v>12840.45</v>
      </c>
      <c r="K49" s="146"/>
    </row>
    <row r="50" spans="1:11" x14ac:dyDescent="0.2">
      <c r="A50" s="98"/>
      <c r="B50" s="19"/>
      <c r="C50" s="10"/>
      <c r="D50" s="33"/>
      <c r="E50" s="960"/>
      <c r="F50" s="975"/>
      <c r="G50" s="975"/>
      <c r="H50" s="960"/>
      <c r="I50" s="961"/>
      <c r="J50" s="962"/>
    </row>
    <row r="51" spans="1:11" ht="15" x14ac:dyDescent="0.2">
      <c r="A51" s="98"/>
      <c r="B51" s="238" t="s">
        <v>100</v>
      </c>
      <c r="C51" s="236"/>
      <c r="D51" s="211"/>
      <c r="E51" s="960"/>
      <c r="F51" s="975"/>
      <c r="G51" s="975"/>
      <c r="H51" s="960"/>
      <c r="I51" s="961"/>
      <c r="J51" s="962"/>
    </row>
    <row r="52" spans="1:11" x14ac:dyDescent="0.2">
      <c r="A52" s="98"/>
      <c r="B52" s="34"/>
      <c r="C52" s="234"/>
      <c r="D52" s="237"/>
      <c r="E52" s="960"/>
      <c r="F52" s="975"/>
      <c r="G52" s="975"/>
      <c r="H52" s="960"/>
      <c r="I52" s="961"/>
      <c r="J52" s="962"/>
    </row>
    <row r="53" spans="1:11" ht="42.75" x14ac:dyDescent="0.2">
      <c r="A53" s="98"/>
      <c r="B53" s="239" t="s">
        <v>1136</v>
      </c>
      <c r="C53" s="234"/>
      <c r="D53" s="237"/>
      <c r="E53" s="960"/>
      <c r="F53" s="975"/>
      <c r="G53" s="975"/>
      <c r="H53" s="960"/>
      <c r="I53" s="961"/>
      <c r="J53" s="962"/>
    </row>
    <row r="54" spans="1:11" x14ac:dyDescent="0.2">
      <c r="A54" s="98"/>
      <c r="B54" s="34"/>
      <c r="C54" s="234"/>
      <c r="D54" s="237"/>
      <c r="E54" s="960"/>
      <c r="F54" s="975"/>
      <c r="G54" s="975"/>
      <c r="H54" s="960"/>
      <c r="I54" s="961"/>
      <c r="J54" s="962"/>
    </row>
    <row r="55" spans="1:11" x14ac:dyDescent="0.2">
      <c r="A55" s="101" t="s">
        <v>13</v>
      </c>
      <c r="B55" s="240" t="s">
        <v>1137</v>
      </c>
      <c r="C55" s="241">
        <v>35</v>
      </c>
      <c r="D55" s="242" t="s">
        <v>25</v>
      </c>
      <c r="E55" s="960">
        <v>0</v>
      </c>
      <c r="F55" s="960">
        <v>0</v>
      </c>
      <c r="G55" s="960">
        <v>0</v>
      </c>
      <c r="H55" s="960">
        <v>1380.6</v>
      </c>
      <c r="I55" s="961">
        <f>E55+F55+G55+H55</f>
        <v>1380.6</v>
      </c>
      <c r="J55" s="962">
        <f>I55*C55</f>
        <v>48321</v>
      </c>
      <c r="K55" s="146"/>
    </row>
    <row r="56" spans="1:11" x14ac:dyDescent="0.2">
      <c r="A56" s="98"/>
      <c r="B56" s="34"/>
      <c r="C56" s="234"/>
      <c r="D56" s="237"/>
      <c r="E56" s="960"/>
      <c r="F56" s="975"/>
      <c r="G56" s="975"/>
      <c r="H56" s="960"/>
      <c r="I56" s="961"/>
      <c r="J56" s="962"/>
    </row>
    <row r="57" spans="1:11" ht="57" x14ac:dyDescent="0.2">
      <c r="A57" s="98"/>
      <c r="B57" s="35" t="s">
        <v>1332</v>
      </c>
      <c r="C57" s="234"/>
      <c r="D57" s="237"/>
      <c r="E57" s="960"/>
      <c r="F57" s="975"/>
      <c r="G57" s="975"/>
      <c r="H57" s="960"/>
      <c r="I57" s="961"/>
      <c r="J57" s="962"/>
    </row>
    <row r="58" spans="1:11" x14ac:dyDescent="0.2">
      <c r="A58" s="98"/>
      <c r="B58" s="34"/>
      <c r="C58" s="234"/>
      <c r="D58" s="237"/>
      <c r="E58" s="960"/>
      <c r="F58" s="975"/>
      <c r="G58" s="975"/>
      <c r="H58" s="960"/>
      <c r="I58" s="961"/>
      <c r="J58" s="962"/>
    </row>
    <row r="59" spans="1:11" x14ac:dyDescent="0.2">
      <c r="A59" s="98" t="s">
        <v>14</v>
      </c>
      <c r="B59" s="36" t="s">
        <v>1333</v>
      </c>
      <c r="C59" s="236">
        <v>148</v>
      </c>
      <c r="D59" s="243" t="s">
        <v>25</v>
      </c>
      <c r="E59" s="960">
        <v>0</v>
      </c>
      <c r="F59" s="960">
        <v>0</v>
      </c>
      <c r="G59" s="960">
        <v>0</v>
      </c>
      <c r="H59" s="960">
        <v>277.5</v>
      </c>
      <c r="I59" s="961">
        <f>E59+F59+G59+H59</f>
        <v>277.5</v>
      </c>
      <c r="J59" s="962">
        <f>I59*C59</f>
        <v>41070</v>
      </c>
      <c r="K59" s="146"/>
    </row>
    <row r="60" spans="1:11" x14ac:dyDescent="0.2">
      <c r="A60" s="98"/>
      <c r="B60" s="19"/>
      <c r="C60" s="10"/>
      <c r="D60" s="33"/>
      <c r="E60" s="960"/>
      <c r="F60" s="975"/>
      <c r="G60" s="975"/>
      <c r="H60" s="960"/>
      <c r="I60" s="961"/>
      <c r="J60" s="962"/>
    </row>
    <row r="61" spans="1:11" ht="42.75" x14ac:dyDescent="0.2">
      <c r="A61" s="98"/>
      <c r="B61" s="35" t="s">
        <v>1334</v>
      </c>
      <c r="C61" s="236"/>
      <c r="D61" s="237"/>
      <c r="E61" s="960"/>
      <c r="F61" s="975"/>
      <c r="G61" s="975"/>
      <c r="H61" s="960"/>
      <c r="I61" s="961"/>
      <c r="J61" s="962"/>
    </row>
    <row r="62" spans="1:11" x14ac:dyDescent="0.2">
      <c r="A62" s="98"/>
      <c r="B62" s="34"/>
      <c r="C62" s="234"/>
      <c r="D62" s="237"/>
      <c r="E62" s="960"/>
      <c r="F62" s="975"/>
      <c r="G62" s="975"/>
      <c r="H62" s="960"/>
      <c r="I62" s="961"/>
      <c r="J62" s="962"/>
    </row>
    <row r="63" spans="1:11" x14ac:dyDescent="0.2">
      <c r="A63" s="98" t="s">
        <v>15</v>
      </c>
      <c r="B63" s="255" t="s">
        <v>1335</v>
      </c>
      <c r="C63" s="236">
        <v>47</v>
      </c>
      <c r="D63" s="237" t="s">
        <v>25</v>
      </c>
      <c r="E63" s="960">
        <v>0</v>
      </c>
      <c r="F63" s="960">
        <v>0</v>
      </c>
      <c r="G63" s="960">
        <v>0</v>
      </c>
      <c r="H63" s="960">
        <v>1310.1300000000001</v>
      </c>
      <c r="I63" s="961">
        <f>E63+F63+G63+H63</f>
        <v>1310.1300000000001</v>
      </c>
      <c r="J63" s="962">
        <f>I63*C63</f>
        <v>61576.11</v>
      </c>
      <c r="K63" s="146"/>
    </row>
    <row r="64" spans="1:11" x14ac:dyDescent="0.2">
      <c r="A64" s="98"/>
      <c r="B64" s="36"/>
      <c r="C64" s="236"/>
      <c r="D64" s="237"/>
      <c r="E64" s="960"/>
      <c r="F64" s="975"/>
      <c r="G64" s="975"/>
      <c r="H64" s="960"/>
      <c r="I64" s="961"/>
      <c r="J64" s="962"/>
    </row>
    <row r="65" spans="1:10" x14ac:dyDescent="0.2">
      <c r="A65" s="98"/>
      <c r="B65" s="36"/>
      <c r="C65" s="236"/>
      <c r="D65" s="237"/>
      <c r="E65" s="960"/>
      <c r="F65" s="975"/>
      <c r="G65" s="975"/>
      <c r="H65" s="960"/>
      <c r="I65" s="961"/>
      <c r="J65" s="962"/>
    </row>
    <row r="66" spans="1:10" x14ac:dyDescent="0.2">
      <c r="A66" s="98"/>
      <c r="B66" s="36"/>
      <c r="C66" s="236"/>
      <c r="D66" s="237"/>
      <c r="E66" s="960"/>
      <c r="F66" s="975"/>
      <c r="G66" s="975"/>
      <c r="H66" s="960"/>
      <c r="I66" s="961"/>
      <c r="J66" s="962"/>
    </row>
    <row r="67" spans="1:10" x14ac:dyDescent="0.2">
      <c r="A67" s="98"/>
      <c r="B67" s="36"/>
      <c r="C67" s="236"/>
      <c r="D67" s="237"/>
      <c r="E67" s="960"/>
      <c r="F67" s="975"/>
      <c r="G67" s="975"/>
      <c r="H67" s="960"/>
      <c r="I67" s="961"/>
      <c r="J67" s="962"/>
    </row>
    <row r="68" spans="1:10" x14ac:dyDescent="0.2">
      <c r="A68" s="98"/>
      <c r="B68" s="36"/>
      <c r="C68" s="236"/>
      <c r="D68" s="237"/>
      <c r="E68" s="960"/>
      <c r="F68" s="975"/>
      <c r="G68" s="975"/>
      <c r="H68" s="960"/>
      <c r="I68" s="961"/>
      <c r="J68" s="962"/>
    </row>
    <row r="69" spans="1:10" x14ac:dyDescent="0.2">
      <c r="A69" s="98"/>
      <c r="B69" s="36"/>
      <c r="C69" s="236"/>
      <c r="D69" s="237"/>
      <c r="E69" s="960"/>
      <c r="F69" s="975"/>
      <c r="G69" s="975"/>
      <c r="H69" s="960"/>
      <c r="I69" s="961"/>
      <c r="J69" s="962"/>
    </row>
    <row r="70" spans="1:10" ht="12.75" customHeight="1" x14ac:dyDescent="0.2">
      <c r="A70" s="98"/>
      <c r="B70" s="36"/>
      <c r="C70" s="236"/>
      <c r="D70" s="237"/>
      <c r="E70" s="960"/>
      <c r="F70" s="975"/>
      <c r="G70" s="975"/>
      <c r="H70" s="960"/>
      <c r="I70" s="961"/>
      <c r="J70" s="962"/>
    </row>
    <row r="71" spans="1:10" ht="12.75" customHeight="1" x14ac:dyDescent="0.2">
      <c r="A71" s="98"/>
      <c r="B71" s="34"/>
      <c r="C71" s="236"/>
      <c r="D71" s="237"/>
      <c r="E71" s="960"/>
      <c r="F71" s="975"/>
      <c r="G71" s="975"/>
      <c r="H71" s="960"/>
      <c r="I71" s="961"/>
      <c r="J71" s="962"/>
    </row>
    <row r="72" spans="1:10" ht="10.5" customHeight="1" x14ac:dyDescent="0.2">
      <c r="A72" s="98"/>
      <c r="B72" s="34"/>
      <c r="C72" s="236"/>
      <c r="D72" s="237"/>
      <c r="E72" s="960"/>
      <c r="F72" s="975"/>
      <c r="G72" s="975"/>
      <c r="H72" s="960"/>
      <c r="I72" s="961"/>
      <c r="J72" s="962"/>
    </row>
    <row r="73" spans="1:10" s="183" customFormat="1" ht="15.75" thickBot="1" x14ac:dyDescent="0.25">
      <c r="A73" s="196"/>
      <c r="B73" s="181" t="s">
        <v>31</v>
      </c>
      <c r="C73" s="182"/>
      <c r="D73" s="223"/>
      <c r="E73" s="966"/>
      <c r="F73" s="967"/>
      <c r="G73" s="967"/>
      <c r="H73" s="966"/>
      <c r="I73" s="968"/>
      <c r="J73" s="968">
        <f>SUM(J45:J68)</f>
        <v>169049.02</v>
      </c>
    </row>
    <row r="74" spans="1:10" ht="15" thickTop="1" x14ac:dyDescent="0.2">
      <c r="A74" s="98"/>
      <c r="B74" s="19"/>
      <c r="C74" s="10"/>
      <c r="D74" s="20"/>
      <c r="E74" s="975"/>
      <c r="F74" s="975"/>
      <c r="G74" s="975"/>
      <c r="H74" s="960"/>
      <c r="I74" s="961"/>
      <c r="J74" s="962"/>
    </row>
    <row r="75" spans="1:10" x14ac:dyDescent="0.2">
      <c r="A75" s="99"/>
      <c r="B75" s="21" t="s">
        <v>48</v>
      </c>
      <c r="C75" s="10"/>
      <c r="D75" s="20"/>
      <c r="E75" s="975"/>
      <c r="F75" s="975"/>
      <c r="G75" s="975"/>
      <c r="H75" s="960"/>
      <c r="I75" s="961"/>
      <c r="J75" s="962"/>
    </row>
    <row r="76" spans="1:10" ht="9" customHeight="1" x14ac:dyDescent="0.2">
      <c r="A76" s="99"/>
      <c r="B76" s="21"/>
      <c r="C76" s="10"/>
      <c r="D76" s="20"/>
      <c r="E76" s="975"/>
      <c r="F76" s="975"/>
      <c r="G76" s="975"/>
      <c r="H76" s="960"/>
      <c r="I76" s="961"/>
      <c r="J76" s="962"/>
    </row>
    <row r="77" spans="1:10" ht="99.75" x14ac:dyDescent="0.2">
      <c r="A77" s="99"/>
      <c r="B77" s="22" t="s">
        <v>49</v>
      </c>
      <c r="C77" s="10"/>
      <c r="D77" s="20"/>
      <c r="E77" s="975"/>
      <c r="F77" s="975"/>
      <c r="G77" s="975"/>
      <c r="H77" s="960"/>
      <c r="I77" s="961"/>
      <c r="J77" s="962"/>
    </row>
    <row r="78" spans="1:10" x14ac:dyDescent="0.2">
      <c r="A78" s="100"/>
      <c r="B78" s="23"/>
      <c r="C78" s="9"/>
      <c r="D78" s="20"/>
      <c r="E78" s="975"/>
      <c r="F78" s="975"/>
      <c r="G78" s="975"/>
      <c r="H78" s="960"/>
      <c r="I78" s="961"/>
      <c r="J78" s="962"/>
    </row>
    <row r="79" spans="1:10" ht="15" x14ac:dyDescent="0.2">
      <c r="A79" s="100"/>
      <c r="B79" s="937" t="s">
        <v>91</v>
      </c>
      <c r="C79" s="929"/>
      <c r="D79" s="930"/>
      <c r="E79" s="976"/>
      <c r="F79" s="976"/>
      <c r="G79" s="976"/>
      <c r="H79" s="977"/>
      <c r="I79" s="978"/>
      <c r="J79" s="979"/>
    </row>
    <row r="80" spans="1:10" x14ac:dyDescent="0.2">
      <c r="A80" s="100"/>
      <c r="B80" s="938"/>
      <c r="C80" s="929"/>
      <c r="D80" s="930"/>
      <c r="E80" s="976"/>
      <c r="F80" s="976"/>
      <c r="G80" s="976"/>
      <c r="H80" s="977"/>
      <c r="I80" s="978"/>
      <c r="J80" s="979"/>
    </row>
    <row r="81" spans="1:10" ht="42.75" x14ac:dyDescent="0.2">
      <c r="A81" s="100"/>
      <c r="B81" s="939" t="s">
        <v>1327</v>
      </c>
      <c r="C81" s="929"/>
      <c r="D81" s="930"/>
      <c r="E81" s="976"/>
      <c r="F81" s="976"/>
      <c r="G81" s="976"/>
      <c r="H81" s="977"/>
      <c r="I81" s="978"/>
      <c r="J81" s="979"/>
    </row>
    <row r="82" spans="1:10" x14ac:dyDescent="0.2">
      <c r="A82" s="100"/>
      <c r="B82" s="939"/>
      <c r="C82" s="929"/>
      <c r="D82" s="930"/>
      <c r="E82" s="976"/>
      <c r="F82" s="976"/>
      <c r="G82" s="976"/>
      <c r="H82" s="977"/>
      <c r="I82" s="978"/>
      <c r="J82" s="979"/>
    </row>
    <row r="83" spans="1:10" x14ac:dyDescent="0.2">
      <c r="A83" s="100" t="s">
        <v>11</v>
      </c>
      <c r="B83" s="940" t="s">
        <v>92</v>
      </c>
      <c r="C83" s="941">
        <v>369587</v>
      </c>
      <c r="D83" s="942" t="s">
        <v>30</v>
      </c>
      <c r="E83" s="977">
        <v>0</v>
      </c>
      <c r="F83" s="977">
        <v>0</v>
      </c>
      <c r="G83" s="977">
        <v>0</v>
      </c>
      <c r="H83" s="977">
        <v>8.83</v>
      </c>
      <c r="I83" s="978">
        <f>E83+F83+G83+H83</f>
        <v>8.83</v>
      </c>
      <c r="J83" s="979">
        <f>I83*C83</f>
        <v>3263453.21</v>
      </c>
    </row>
    <row r="84" spans="1:10" x14ac:dyDescent="0.2">
      <c r="A84" s="100"/>
      <c r="B84" s="940"/>
      <c r="C84" s="929"/>
      <c r="D84" s="930"/>
      <c r="E84" s="976"/>
      <c r="F84" s="976"/>
      <c r="G84" s="976"/>
      <c r="H84" s="977"/>
      <c r="I84" s="978"/>
      <c r="J84" s="979"/>
    </row>
    <row r="85" spans="1:10" ht="15" x14ac:dyDescent="0.2">
      <c r="A85" s="100"/>
      <c r="B85" s="943" t="s">
        <v>94</v>
      </c>
      <c r="C85" s="929"/>
      <c r="D85" s="930"/>
      <c r="E85" s="976"/>
      <c r="F85" s="976"/>
      <c r="G85" s="976"/>
      <c r="H85" s="977"/>
      <c r="I85" s="978"/>
      <c r="J85" s="979"/>
    </row>
    <row r="86" spans="1:10" x14ac:dyDescent="0.2">
      <c r="A86" s="100"/>
      <c r="B86" s="944"/>
      <c r="C86" s="929"/>
      <c r="D86" s="930"/>
      <c r="E86" s="976"/>
      <c r="F86" s="976"/>
      <c r="G86" s="976"/>
      <c r="H86" s="977"/>
      <c r="I86" s="978"/>
      <c r="J86" s="979"/>
    </row>
    <row r="87" spans="1:10" ht="42.75" x14ac:dyDescent="0.2">
      <c r="A87" s="100"/>
      <c r="B87" s="945" t="s">
        <v>1328</v>
      </c>
      <c r="C87" s="929"/>
      <c r="D87" s="930"/>
      <c r="E87" s="976"/>
      <c r="F87" s="976"/>
      <c r="G87" s="976"/>
      <c r="H87" s="977"/>
      <c r="I87" s="978"/>
      <c r="J87" s="979"/>
    </row>
    <row r="88" spans="1:10" x14ac:dyDescent="0.2">
      <c r="A88" s="100"/>
      <c r="B88" s="945"/>
      <c r="C88" s="929"/>
      <c r="D88" s="930"/>
      <c r="E88" s="976"/>
      <c r="F88" s="976"/>
      <c r="G88" s="976"/>
      <c r="H88" s="977"/>
      <c r="I88" s="978"/>
      <c r="J88" s="979"/>
    </row>
    <row r="89" spans="1:10" x14ac:dyDescent="0.2">
      <c r="A89" s="100" t="s">
        <v>12</v>
      </c>
      <c r="B89" s="946" t="s">
        <v>95</v>
      </c>
      <c r="C89" s="947">
        <v>1370</v>
      </c>
      <c r="D89" s="948" t="s">
        <v>20</v>
      </c>
      <c r="E89" s="977">
        <v>0</v>
      </c>
      <c r="F89" s="977">
        <v>0</v>
      </c>
      <c r="G89" s="977">
        <v>0</v>
      </c>
      <c r="H89" s="977">
        <v>204.3</v>
      </c>
      <c r="I89" s="978">
        <f>E89+F89+G89+H89</f>
        <v>204.3</v>
      </c>
      <c r="J89" s="979">
        <f>I89*C89</f>
        <v>279891</v>
      </c>
    </row>
    <row r="90" spans="1:10" ht="9" customHeight="1" x14ac:dyDescent="0.2">
      <c r="A90" s="100"/>
      <c r="B90" s="216"/>
      <c r="C90" s="9"/>
      <c r="D90" s="20"/>
      <c r="E90" s="975"/>
      <c r="F90" s="975"/>
      <c r="G90" s="975"/>
      <c r="H90" s="960"/>
      <c r="I90" s="961"/>
      <c r="J90" s="962"/>
    </row>
    <row r="91" spans="1:10" x14ac:dyDescent="0.2">
      <c r="A91" s="100" t="s">
        <v>13</v>
      </c>
      <c r="B91" s="218"/>
      <c r="C91" s="9"/>
      <c r="D91" s="20"/>
      <c r="E91" s="975"/>
      <c r="F91" s="975"/>
      <c r="G91" s="975"/>
      <c r="H91" s="960"/>
      <c r="I91" s="961"/>
      <c r="J91" s="962"/>
    </row>
    <row r="92" spans="1:10" ht="9" customHeight="1" x14ac:dyDescent="0.2">
      <c r="A92" s="100"/>
      <c r="B92" s="215"/>
      <c r="C92" s="9"/>
      <c r="D92" s="20"/>
      <c r="E92" s="975"/>
      <c r="F92" s="975"/>
      <c r="G92" s="975"/>
      <c r="H92" s="960"/>
      <c r="I92" s="961"/>
      <c r="J92" s="962"/>
    </row>
    <row r="93" spans="1:10" x14ac:dyDescent="0.2">
      <c r="A93" s="100" t="s">
        <v>14</v>
      </c>
      <c r="B93" s="218"/>
      <c r="C93" s="9"/>
      <c r="D93" s="20"/>
      <c r="E93" s="975"/>
      <c r="F93" s="975"/>
      <c r="G93" s="975"/>
      <c r="H93" s="960"/>
      <c r="I93" s="961"/>
      <c r="J93" s="962"/>
    </row>
    <row r="94" spans="1:10" ht="8.25" customHeight="1" x14ac:dyDescent="0.2">
      <c r="A94" s="100"/>
      <c r="B94" s="23"/>
      <c r="C94" s="9"/>
      <c r="D94" s="20"/>
      <c r="E94" s="975"/>
      <c r="F94" s="975"/>
      <c r="G94" s="975"/>
      <c r="H94" s="960"/>
      <c r="I94" s="961"/>
      <c r="J94" s="962"/>
    </row>
    <row r="95" spans="1:10" x14ac:dyDescent="0.2">
      <c r="A95" s="100" t="s">
        <v>15</v>
      </c>
      <c r="B95" s="23"/>
      <c r="C95" s="9"/>
      <c r="D95" s="20"/>
      <c r="E95" s="975"/>
      <c r="F95" s="975"/>
      <c r="G95" s="975"/>
      <c r="H95" s="960"/>
      <c r="I95" s="961"/>
      <c r="J95" s="962"/>
    </row>
    <row r="96" spans="1:10" ht="8.25" customHeight="1" x14ac:dyDescent="0.2">
      <c r="A96" s="100"/>
      <c r="B96" s="23"/>
      <c r="C96" s="9"/>
      <c r="D96" s="20"/>
      <c r="E96" s="975"/>
      <c r="F96" s="975"/>
      <c r="G96" s="975"/>
      <c r="H96" s="960"/>
      <c r="I96" s="961"/>
      <c r="J96" s="962"/>
    </row>
    <row r="97" spans="1:10" x14ac:dyDescent="0.2">
      <c r="A97" s="100" t="s">
        <v>28</v>
      </c>
      <c r="B97" s="23"/>
      <c r="C97" s="9"/>
      <c r="D97" s="20"/>
      <c r="E97" s="975"/>
      <c r="F97" s="975"/>
      <c r="G97" s="975"/>
      <c r="H97" s="960"/>
      <c r="I97" s="961"/>
      <c r="J97" s="962"/>
    </row>
    <row r="98" spans="1:10" ht="8.25" customHeight="1" x14ac:dyDescent="0.2">
      <c r="A98" s="100"/>
      <c r="B98" s="23"/>
      <c r="C98" s="9"/>
      <c r="D98" s="20"/>
      <c r="E98" s="975"/>
      <c r="F98" s="975"/>
      <c r="G98" s="975"/>
      <c r="H98" s="960"/>
      <c r="I98" s="961"/>
      <c r="J98" s="962"/>
    </row>
    <row r="99" spans="1:10" x14ac:dyDescent="0.2">
      <c r="A99" s="100" t="s">
        <v>40</v>
      </c>
      <c r="B99" s="23"/>
      <c r="C99" s="9"/>
      <c r="D99" s="20"/>
      <c r="E99" s="975"/>
      <c r="F99" s="975"/>
      <c r="G99" s="975"/>
      <c r="H99" s="960"/>
      <c r="I99" s="961"/>
      <c r="J99" s="962"/>
    </row>
    <row r="100" spans="1:10" ht="9" customHeight="1" x14ac:dyDescent="0.2">
      <c r="A100" s="100"/>
      <c r="B100" s="23"/>
      <c r="C100" s="9"/>
      <c r="D100" s="20"/>
      <c r="E100" s="975"/>
      <c r="F100" s="975"/>
      <c r="G100" s="975"/>
      <c r="H100" s="960"/>
      <c r="I100" s="961"/>
      <c r="J100" s="962"/>
    </row>
    <row r="101" spans="1:10" x14ac:dyDescent="0.2">
      <c r="A101" s="100" t="s">
        <v>42</v>
      </c>
      <c r="B101" s="23"/>
      <c r="C101" s="9"/>
      <c r="D101" s="20"/>
      <c r="E101" s="975"/>
      <c r="F101" s="975"/>
      <c r="G101" s="975"/>
      <c r="H101" s="960"/>
      <c r="I101" s="961"/>
      <c r="J101" s="962"/>
    </row>
    <row r="102" spans="1:10" ht="9" customHeight="1" x14ac:dyDescent="0.2">
      <c r="A102" s="100"/>
      <c r="B102" s="244"/>
      <c r="C102" s="9"/>
      <c r="D102" s="20"/>
      <c r="E102" s="975"/>
      <c r="F102" s="975"/>
      <c r="G102" s="975"/>
      <c r="H102" s="960"/>
      <c r="I102" s="961"/>
      <c r="J102" s="962"/>
    </row>
    <row r="103" spans="1:10" x14ac:dyDescent="0.2">
      <c r="A103" s="100" t="s">
        <v>51</v>
      </c>
      <c r="B103" s="244"/>
      <c r="C103" s="9"/>
      <c r="D103" s="20"/>
      <c r="E103" s="975"/>
      <c r="F103" s="975"/>
      <c r="G103" s="975"/>
      <c r="H103" s="960"/>
      <c r="I103" s="961"/>
      <c r="J103" s="962"/>
    </row>
    <row r="104" spans="1:10" ht="6.75" customHeight="1" x14ac:dyDescent="0.2">
      <c r="A104" s="100"/>
      <c r="B104" s="244"/>
      <c r="C104" s="9"/>
      <c r="D104" s="20"/>
      <c r="E104" s="975"/>
      <c r="F104" s="975"/>
      <c r="G104" s="975"/>
      <c r="H104" s="960"/>
      <c r="I104" s="961"/>
      <c r="J104" s="962"/>
    </row>
    <row r="105" spans="1:10" ht="6.75" customHeight="1" x14ac:dyDescent="0.2">
      <c r="A105" s="100"/>
      <c r="B105" s="244"/>
      <c r="C105" s="9"/>
      <c r="D105" s="20"/>
      <c r="E105" s="975"/>
      <c r="F105" s="975"/>
      <c r="G105" s="975"/>
      <c r="H105" s="960"/>
      <c r="I105" s="961"/>
      <c r="J105" s="962"/>
    </row>
    <row r="106" spans="1:10" ht="11.25" customHeight="1" x14ac:dyDescent="0.2">
      <c r="A106" s="100"/>
      <c r="B106" s="244"/>
      <c r="C106" s="9"/>
      <c r="D106" s="20"/>
      <c r="E106" s="975"/>
      <c r="F106" s="975"/>
      <c r="G106" s="975"/>
      <c r="H106" s="960"/>
      <c r="I106" s="961"/>
      <c r="J106" s="962"/>
    </row>
    <row r="107" spans="1:10" s="248" customFormat="1" ht="15.75" thickBot="1" x14ac:dyDescent="0.25">
      <c r="A107" s="245"/>
      <c r="B107" s="246" t="s">
        <v>31</v>
      </c>
      <c r="C107" s="247"/>
      <c r="D107" s="247"/>
      <c r="E107" s="967"/>
      <c r="F107" s="967"/>
      <c r="G107" s="967"/>
      <c r="H107" s="966"/>
      <c r="I107" s="968"/>
      <c r="J107" s="968">
        <f>SUM(J77:J102)</f>
        <v>3543344.21</v>
      </c>
    </row>
    <row r="108" spans="1:10" ht="15" thickTop="1" x14ac:dyDescent="0.2">
      <c r="A108" s="101"/>
      <c r="B108" s="25"/>
      <c r="C108" s="9"/>
      <c r="D108" s="20"/>
      <c r="E108" s="975"/>
      <c r="F108" s="975"/>
      <c r="G108" s="975"/>
      <c r="H108" s="960"/>
      <c r="I108" s="961"/>
      <c r="J108" s="962"/>
    </row>
    <row r="109" spans="1:10" ht="15" x14ac:dyDescent="0.2">
      <c r="A109" s="100"/>
      <c r="B109" s="26" t="s">
        <v>54</v>
      </c>
      <c r="C109" s="27"/>
      <c r="D109" s="20"/>
      <c r="E109" s="975"/>
      <c r="F109" s="975"/>
      <c r="G109" s="975"/>
      <c r="H109" s="960"/>
      <c r="I109" s="961"/>
      <c r="J109" s="962"/>
    </row>
    <row r="110" spans="1:10" x14ac:dyDescent="0.2">
      <c r="A110" s="100"/>
      <c r="B110" s="23"/>
      <c r="C110" s="27"/>
      <c r="D110" s="20"/>
      <c r="E110" s="975"/>
      <c r="F110" s="975"/>
      <c r="G110" s="975"/>
      <c r="H110" s="960"/>
      <c r="I110" s="961"/>
      <c r="J110" s="962"/>
    </row>
    <row r="111" spans="1:10" x14ac:dyDescent="0.2">
      <c r="A111" s="100"/>
      <c r="B111" s="23" t="s">
        <v>101</v>
      </c>
      <c r="C111" s="27"/>
      <c r="D111" s="20"/>
      <c r="E111" s="975"/>
      <c r="F111" s="975"/>
      <c r="G111" s="975"/>
      <c r="H111" s="960"/>
      <c r="I111" s="961"/>
      <c r="J111" s="962">
        <f>J41</f>
        <v>14217311.75</v>
      </c>
    </row>
    <row r="112" spans="1:10" x14ac:dyDescent="0.2">
      <c r="A112" s="100"/>
      <c r="B112" s="23"/>
      <c r="C112" s="27"/>
      <c r="D112" s="20"/>
      <c r="E112" s="975"/>
      <c r="F112" s="975"/>
      <c r="G112" s="975"/>
      <c r="H112" s="960"/>
      <c r="I112" s="961"/>
      <c r="J112" s="962"/>
    </row>
    <row r="113" spans="1:10" x14ac:dyDescent="0.2">
      <c r="A113" s="100"/>
      <c r="B113" s="23" t="s">
        <v>102</v>
      </c>
      <c r="C113" s="27"/>
      <c r="D113" s="20"/>
      <c r="E113" s="975"/>
      <c r="F113" s="975"/>
      <c r="G113" s="975"/>
      <c r="H113" s="960"/>
      <c r="I113" s="961"/>
      <c r="J113" s="962">
        <f>J73</f>
        <v>169049.02</v>
      </c>
    </row>
    <row r="114" spans="1:10" x14ac:dyDescent="0.2">
      <c r="A114" s="100"/>
      <c r="B114" s="23"/>
      <c r="C114" s="27"/>
      <c r="D114" s="20"/>
      <c r="E114" s="975"/>
      <c r="F114" s="975"/>
      <c r="G114" s="975"/>
      <c r="H114" s="960"/>
      <c r="I114" s="961"/>
      <c r="J114" s="962"/>
    </row>
    <row r="115" spans="1:10" x14ac:dyDescent="0.2">
      <c r="A115" s="100"/>
      <c r="B115" s="23" t="s">
        <v>103</v>
      </c>
      <c r="C115" s="27"/>
      <c r="D115" s="20"/>
      <c r="E115" s="975"/>
      <c r="F115" s="975"/>
      <c r="G115" s="975"/>
      <c r="H115" s="960"/>
      <c r="I115" s="961"/>
      <c r="J115" s="962">
        <f>J107</f>
        <v>3543344.21</v>
      </c>
    </row>
    <row r="116" spans="1:10" x14ac:dyDescent="0.2">
      <c r="A116" s="100"/>
      <c r="B116" s="23"/>
      <c r="C116" s="27"/>
      <c r="D116" s="20"/>
      <c r="E116" s="975"/>
      <c r="F116" s="975"/>
      <c r="G116" s="975"/>
      <c r="H116" s="960"/>
      <c r="I116" s="961"/>
      <c r="J116" s="962"/>
    </row>
    <row r="117" spans="1:10" x14ac:dyDescent="0.2">
      <c r="A117" s="100"/>
      <c r="B117" s="23"/>
      <c r="C117" s="27"/>
      <c r="D117" s="20"/>
      <c r="E117" s="975"/>
      <c r="F117" s="975"/>
      <c r="G117" s="975"/>
      <c r="H117" s="960"/>
      <c r="I117" s="961"/>
      <c r="J117" s="962"/>
    </row>
    <row r="118" spans="1:10" x14ac:dyDescent="0.2">
      <c r="A118" s="100"/>
      <c r="B118" s="23"/>
      <c r="C118" s="27"/>
      <c r="D118" s="20"/>
      <c r="E118" s="975"/>
      <c r="F118" s="975"/>
      <c r="G118" s="975"/>
      <c r="H118" s="960"/>
      <c r="I118" s="961"/>
      <c r="J118" s="962"/>
    </row>
    <row r="119" spans="1:10" x14ac:dyDescent="0.2">
      <c r="A119" s="100"/>
      <c r="B119" s="23"/>
      <c r="C119" s="27"/>
      <c r="D119" s="20"/>
      <c r="E119" s="975"/>
      <c r="F119" s="975"/>
      <c r="G119" s="975"/>
      <c r="H119" s="960"/>
      <c r="I119" s="961"/>
      <c r="J119" s="962"/>
    </row>
    <row r="120" spans="1:10" x14ac:dyDescent="0.2">
      <c r="A120" s="100"/>
      <c r="B120" s="23"/>
      <c r="C120" s="27"/>
      <c r="D120" s="20"/>
      <c r="E120" s="975"/>
      <c r="F120" s="975"/>
      <c r="G120" s="975"/>
      <c r="H120" s="960"/>
      <c r="I120" s="961"/>
      <c r="J120" s="962"/>
    </row>
    <row r="121" spans="1:10" x14ac:dyDescent="0.2">
      <c r="A121" s="100"/>
      <c r="B121" s="23"/>
      <c r="C121" s="27"/>
      <c r="D121" s="20"/>
      <c r="E121" s="975"/>
      <c r="F121" s="975"/>
      <c r="G121" s="975"/>
      <c r="H121" s="960"/>
      <c r="I121" s="961"/>
      <c r="J121" s="962"/>
    </row>
    <row r="122" spans="1:10" x14ac:dyDescent="0.2">
      <c r="A122" s="100"/>
      <c r="B122" s="23"/>
      <c r="C122" s="27"/>
      <c r="D122" s="20"/>
      <c r="E122" s="975"/>
      <c r="F122" s="975"/>
      <c r="G122" s="975"/>
      <c r="H122" s="960"/>
      <c r="I122" s="961"/>
      <c r="J122" s="962"/>
    </row>
    <row r="123" spans="1:10" x14ac:dyDescent="0.2">
      <c r="A123" s="100"/>
      <c r="B123" s="23"/>
      <c r="C123" s="27"/>
      <c r="D123" s="20"/>
      <c r="E123" s="975"/>
      <c r="F123" s="975"/>
      <c r="G123" s="975"/>
      <c r="H123" s="960"/>
      <c r="I123" s="961"/>
      <c r="J123" s="962"/>
    </row>
    <row r="124" spans="1:10" x14ac:dyDescent="0.2">
      <c r="A124" s="100"/>
      <c r="B124" s="23"/>
      <c r="C124" s="27"/>
      <c r="D124" s="20"/>
      <c r="E124" s="975"/>
      <c r="F124" s="975"/>
      <c r="G124" s="975"/>
      <c r="H124" s="960"/>
      <c r="I124" s="961"/>
      <c r="J124" s="962"/>
    </row>
    <row r="125" spans="1:10" x14ac:dyDescent="0.2">
      <c r="A125" s="100"/>
      <c r="B125" s="23"/>
      <c r="C125" s="27"/>
      <c r="D125" s="20"/>
      <c r="E125" s="975"/>
      <c r="F125" s="975"/>
      <c r="G125" s="975"/>
      <c r="H125" s="960"/>
      <c r="I125" s="961"/>
      <c r="J125" s="962"/>
    </row>
    <row r="126" spans="1:10" x14ac:dyDescent="0.2">
      <c r="A126" s="100"/>
      <c r="B126" s="23"/>
      <c r="C126" s="27"/>
      <c r="D126" s="20"/>
      <c r="E126" s="975"/>
      <c r="F126" s="975"/>
      <c r="G126" s="975"/>
      <c r="H126" s="960"/>
      <c r="I126" s="961"/>
      <c r="J126" s="962"/>
    </row>
    <row r="127" spans="1:10" x14ac:dyDescent="0.2">
      <c r="A127" s="100"/>
      <c r="B127" s="23"/>
      <c r="C127" s="27"/>
      <c r="D127" s="20"/>
      <c r="E127" s="975"/>
      <c r="F127" s="975"/>
      <c r="G127" s="975"/>
      <c r="H127" s="960"/>
      <c r="I127" s="961"/>
      <c r="J127" s="962"/>
    </row>
    <row r="128" spans="1:10" x14ac:dyDescent="0.2">
      <c r="A128" s="100"/>
      <c r="B128" s="23"/>
      <c r="C128" s="27"/>
      <c r="D128" s="20"/>
      <c r="E128" s="975"/>
      <c r="F128" s="975"/>
      <c r="G128" s="975"/>
      <c r="H128" s="960"/>
      <c r="I128" s="961"/>
      <c r="J128" s="962"/>
    </row>
    <row r="129" spans="1:10" x14ac:dyDescent="0.2">
      <c r="A129" s="100"/>
      <c r="B129" s="23"/>
      <c r="C129" s="27"/>
      <c r="D129" s="20"/>
      <c r="E129" s="975"/>
      <c r="F129" s="975"/>
      <c r="G129" s="975"/>
      <c r="H129" s="960"/>
      <c r="I129" s="961"/>
      <c r="J129" s="962"/>
    </row>
    <row r="130" spans="1:10" x14ac:dyDescent="0.2">
      <c r="A130" s="100"/>
      <c r="B130" s="23"/>
      <c r="C130" s="27"/>
      <c r="D130" s="20"/>
      <c r="E130" s="975"/>
      <c r="F130" s="975"/>
      <c r="G130" s="975"/>
      <c r="H130" s="960"/>
      <c r="I130" s="961"/>
      <c r="J130" s="962"/>
    </row>
    <row r="131" spans="1:10" x14ac:dyDescent="0.2">
      <c r="A131" s="100"/>
      <c r="B131" s="23"/>
      <c r="C131" s="27"/>
      <c r="D131" s="20"/>
      <c r="E131" s="975"/>
      <c r="F131" s="975"/>
      <c r="G131" s="975"/>
      <c r="H131" s="960"/>
      <c r="I131" s="961"/>
      <c r="J131" s="962"/>
    </row>
    <row r="132" spans="1:10" x14ac:dyDescent="0.2">
      <c r="A132" s="100"/>
      <c r="B132" s="23"/>
      <c r="C132" s="27"/>
      <c r="D132" s="20"/>
      <c r="E132" s="975"/>
      <c r="F132" s="975"/>
      <c r="G132" s="975"/>
      <c r="H132" s="960"/>
      <c r="I132" s="961"/>
      <c r="J132" s="962"/>
    </row>
    <row r="133" spans="1:10" x14ac:dyDescent="0.2">
      <c r="A133" s="100"/>
      <c r="B133" s="23"/>
      <c r="C133" s="27"/>
      <c r="D133" s="20"/>
      <c r="E133" s="975"/>
      <c r="F133" s="975"/>
      <c r="G133" s="975"/>
      <c r="H133" s="960"/>
      <c r="I133" s="961"/>
      <c r="J133" s="962"/>
    </row>
    <row r="134" spans="1:10" x14ac:dyDescent="0.2">
      <c r="A134" s="100"/>
      <c r="B134" s="23"/>
      <c r="C134" s="27"/>
      <c r="D134" s="20"/>
      <c r="E134" s="975"/>
      <c r="F134" s="975"/>
      <c r="G134" s="975"/>
      <c r="H134" s="960"/>
      <c r="I134" s="961"/>
      <c r="J134" s="962"/>
    </row>
    <row r="135" spans="1:10" x14ac:dyDescent="0.2">
      <c r="A135" s="100"/>
      <c r="B135" s="23"/>
      <c r="C135" s="27"/>
      <c r="D135" s="20"/>
      <c r="E135" s="975"/>
      <c r="F135" s="975"/>
      <c r="G135" s="975"/>
      <c r="H135" s="960"/>
      <c r="I135" s="961"/>
      <c r="J135" s="962"/>
    </row>
    <row r="136" spans="1:10" x14ac:dyDescent="0.2">
      <c r="A136" s="101"/>
      <c r="B136" s="25"/>
      <c r="C136" s="28"/>
      <c r="D136" s="20"/>
      <c r="E136" s="975"/>
      <c r="F136" s="975"/>
      <c r="G136" s="975"/>
      <c r="H136" s="960"/>
      <c r="I136" s="961"/>
      <c r="J136" s="962"/>
    </row>
    <row r="137" spans="1:10" x14ac:dyDescent="0.2">
      <c r="A137" s="101"/>
      <c r="B137" s="25"/>
      <c r="C137" s="28"/>
      <c r="D137" s="20"/>
      <c r="E137" s="975"/>
      <c r="F137" s="975"/>
      <c r="G137" s="975"/>
      <c r="H137" s="960"/>
      <c r="I137" s="961"/>
      <c r="J137" s="962"/>
    </row>
    <row r="138" spans="1:10" x14ac:dyDescent="0.2">
      <c r="A138" s="101"/>
      <c r="B138" s="25"/>
      <c r="C138" s="28"/>
      <c r="D138" s="20"/>
      <c r="E138" s="975"/>
      <c r="F138" s="975"/>
      <c r="G138" s="975"/>
      <c r="H138" s="960"/>
      <c r="I138" s="961"/>
      <c r="J138" s="962"/>
    </row>
    <row r="139" spans="1:10" ht="11.25" customHeight="1" x14ac:dyDescent="0.2">
      <c r="A139" s="101"/>
      <c r="B139" s="25"/>
      <c r="C139" s="28"/>
      <c r="D139" s="20"/>
      <c r="E139" s="975"/>
      <c r="F139" s="975"/>
      <c r="G139" s="975"/>
      <c r="H139" s="960"/>
      <c r="I139" s="961"/>
      <c r="J139" s="962"/>
    </row>
    <row r="140" spans="1:10" ht="12" customHeight="1" x14ac:dyDescent="0.2">
      <c r="A140" s="101"/>
      <c r="B140" s="25"/>
      <c r="C140" s="28"/>
      <c r="D140" s="20"/>
      <c r="E140" s="975"/>
      <c r="F140" s="975"/>
      <c r="G140" s="975"/>
      <c r="H140" s="960"/>
      <c r="I140" s="961"/>
      <c r="J140" s="962"/>
    </row>
    <row r="141" spans="1:10" x14ac:dyDescent="0.2">
      <c r="A141" s="101"/>
      <c r="B141" s="25"/>
      <c r="C141" s="28"/>
      <c r="D141" s="20"/>
      <c r="E141" s="975"/>
      <c r="F141" s="975"/>
      <c r="G141" s="975"/>
      <c r="H141" s="960"/>
      <c r="I141" s="961"/>
      <c r="J141" s="962"/>
    </row>
    <row r="142" spans="1:10" ht="14.25" customHeight="1" x14ac:dyDescent="0.25">
      <c r="A142" s="249"/>
      <c r="B142" s="250"/>
      <c r="C142" s="251"/>
      <c r="D142" s="20"/>
      <c r="E142" s="975"/>
      <c r="F142" s="975"/>
      <c r="G142" s="975"/>
      <c r="H142" s="960"/>
      <c r="I142" s="961"/>
      <c r="J142" s="962"/>
    </row>
    <row r="143" spans="1:10" ht="12" customHeight="1" x14ac:dyDescent="0.25">
      <c r="A143" s="249"/>
      <c r="B143" s="250"/>
      <c r="C143" s="251"/>
      <c r="D143" s="20"/>
      <c r="E143" s="975"/>
      <c r="F143" s="975"/>
      <c r="G143" s="975"/>
      <c r="H143" s="960"/>
      <c r="I143" s="961"/>
      <c r="J143" s="962"/>
    </row>
    <row r="144" spans="1:10" ht="15" customHeight="1" x14ac:dyDescent="0.25">
      <c r="A144" s="249"/>
      <c r="B144" s="250"/>
      <c r="C144" s="251"/>
      <c r="D144" s="20"/>
      <c r="E144" s="975"/>
      <c r="F144" s="975"/>
      <c r="G144" s="975"/>
      <c r="H144" s="960"/>
      <c r="I144" s="961"/>
      <c r="J144" s="962"/>
    </row>
    <row r="145" spans="1:10" ht="12.75" customHeight="1" x14ac:dyDescent="0.25">
      <c r="A145" s="249"/>
      <c r="B145" s="250"/>
      <c r="C145" s="251"/>
      <c r="D145" s="20"/>
      <c r="E145" s="975"/>
      <c r="F145" s="975"/>
      <c r="G145" s="975"/>
      <c r="H145" s="960"/>
      <c r="I145" s="961"/>
      <c r="J145" s="962"/>
    </row>
    <row r="146" spans="1:10" s="248" customFormat="1" ht="30.75" thickBot="1" x14ac:dyDescent="0.25">
      <c r="A146" s="252"/>
      <c r="B146" s="253" t="str">
        <f>A3&amp;" 
TOTAL CARRIED TO SUMMARY (US$)"</f>
        <v>DIVISION 05 - METALS 
TOTAL CARRIED TO SUMMARY (US$)</v>
      </c>
      <c r="C146" s="254"/>
      <c r="D146" s="247"/>
      <c r="E146" s="967"/>
      <c r="F146" s="967"/>
      <c r="G146" s="967"/>
      <c r="H146" s="966"/>
      <c r="I146" s="968"/>
      <c r="J146" s="968">
        <f>SUM(J109:J142)</f>
        <v>17929704.98</v>
      </c>
    </row>
    <row r="147" spans="1:10" ht="15" thickTop="1" x14ac:dyDescent="0.2"/>
  </sheetData>
  <autoFilter ref="A5:J146" xr:uid="{E70EA89E-E193-4725-A9C4-85C0AAC14283}">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honeticPr fontId="41" type="noConversion"/>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3" manualBreakCount="3">
    <brk id="41" max="9" man="1"/>
    <brk id="73" max="9" man="1"/>
    <brk id="107"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FCDA8-4AA8-410A-80FC-E3B63802B471}">
  <sheetPr codeName="Sheet5"/>
  <dimension ref="A1:K118"/>
  <sheetViews>
    <sheetView showGridLines="0" showZeros="0" view="pageBreakPreview" zoomScale="85" zoomScaleSheetLayoutView="85" workbookViewId="0">
      <pane ySplit="7" topLeftCell="A105"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6384" width="9.33203125" style="2"/>
  </cols>
  <sheetData>
    <row r="1" spans="1:11" s="1" customFormat="1" ht="15" x14ac:dyDescent="0.2">
      <c r="A1" s="1095" t="s">
        <v>1495</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1496</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1497</v>
      </c>
      <c r="F5" s="1101"/>
      <c r="G5" s="1101"/>
      <c r="H5" s="1101"/>
      <c r="I5" s="1102"/>
      <c r="J5" s="1103" t="s">
        <v>1498</v>
      </c>
    </row>
    <row r="6" spans="1:11" s="128" customFormat="1" ht="16.5" thickTop="1" thickBot="1" x14ac:dyDescent="0.25">
      <c r="A6" s="1096"/>
      <c r="B6" s="1097"/>
      <c r="C6" s="1098"/>
      <c r="D6" s="1098"/>
      <c r="E6" s="950" t="s">
        <v>6</v>
      </c>
      <c r="F6" s="951" t="s">
        <v>7</v>
      </c>
      <c r="G6" s="951" t="s">
        <v>8</v>
      </c>
      <c r="H6" s="951" t="s">
        <v>9</v>
      </c>
      <c r="I6" s="952" t="s">
        <v>1499</v>
      </c>
      <c r="J6" s="1104"/>
    </row>
    <row r="7" spans="1:11" s="130" customFormat="1" ht="15.75" thickTop="1" thickBot="1" x14ac:dyDescent="0.25">
      <c r="A7" s="1105"/>
      <c r="B7" s="1106"/>
      <c r="C7" s="129" t="s">
        <v>11</v>
      </c>
      <c r="D7" s="1099"/>
      <c r="E7" s="953" t="s">
        <v>12</v>
      </c>
      <c r="F7" s="953" t="s">
        <v>13</v>
      </c>
      <c r="G7" s="953" t="s">
        <v>14</v>
      </c>
      <c r="H7" s="954" t="s">
        <v>15</v>
      </c>
      <c r="I7" s="955" t="s">
        <v>1500</v>
      </c>
      <c r="J7" s="955" t="s">
        <v>1501</v>
      </c>
    </row>
    <row r="8" spans="1:11" ht="16.5" thickTop="1" x14ac:dyDescent="0.25">
      <c r="A8" s="269"/>
      <c r="B8" s="256"/>
      <c r="C8" s="257"/>
      <c r="D8" s="18"/>
      <c r="E8" s="956"/>
      <c r="F8" s="956"/>
      <c r="G8" s="956"/>
      <c r="H8" s="957"/>
      <c r="I8" s="958"/>
      <c r="J8" s="959"/>
    </row>
    <row r="9" spans="1:11" s="8" customFormat="1" ht="15" x14ac:dyDescent="0.2">
      <c r="A9" s="270"/>
      <c r="B9" s="258" t="s">
        <v>1502</v>
      </c>
      <c r="C9" s="7"/>
      <c r="D9" s="20"/>
      <c r="E9" s="975"/>
      <c r="F9" s="975"/>
      <c r="G9" s="975"/>
      <c r="H9" s="960"/>
      <c r="I9" s="961"/>
      <c r="J9" s="962"/>
    </row>
    <row r="10" spans="1:11" s="8" customFormat="1" x14ac:dyDescent="0.2">
      <c r="A10" s="270"/>
      <c r="B10" s="259"/>
      <c r="C10" s="9"/>
      <c r="D10" s="20"/>
      <c r="E10" s="975"/>
      <c r="F10" s="975"/>
      <c r="G10" s="975"/>
      <c r="H10" s="960"/>
      <c r="I10" s="961"/>
      <c r="J10" s="962"/>
    </row>
    <row r="11" spans="1:11" s="8" customFormat="1" ht="28.5" x14ac:dyDescent="0.2">
      <c r="A11" s="271"/>
      <c r="B11" s="260" t="s">
        <v>1503</v>
      </c>
      <c r="C11" s="10"/>
      <c r="D11" s="33"/>
      <c r="E11" s="960"/>
      <c r="F11" s="975"/>
      <c r="G11" s="975"/>
      <c r="H11" s="960"/>
      <c r="I11" s="961"/>
      <c r="J11" s="962"/>
    </row>
    <row r="12" spans="1:11" s="8" customFormat="1" x14ac:dyDescent="0.2">
      <c r="A12" s="271"/>
      <c r="B12" s="37"/>
      <c r="C12" s="178"/>
      <c r="D12" s="32"/>
      <c r="E12" s="960"/>
      <c r="F12" s="975"/>
      <c r="G12" s="975"/>
      <c r="H12" s="960"/>
      <c r="I12" s="961"/>
      <c r="J12" s="962"/>
    </row>
    <row r="13" spans="1:11" s="8" customFormat="1" x14ac:dyDescent="0.2">
      <c r="A13" s="98" t="s">
        <v>11</v>
      </c>
      <c r="B13" s="37" t="s">
        <v>1504</v>
      </c>
      <c r="C13" s="10">
        <v>353</v>
      </c>
      <c r="D13" s="33" t="s">
        <v>25</v>
      </c>
      <c r="E13" s="960">
        <v>0</v>
      </c>
      <c r="F13" s="960">
        <v>0</v>
      </c>
      <c r="G13" s="960">
        <v>0</v>
      </c>
      <c r="H13" s="960">
        <v>48.49</v>
      </c>
      <c r="I13" s="961">
        <f>E13+F13+G13+H13</f>
        <v>48.49</v>
      </c>
      <c r="J13" s="962">
        <f>I13*C13</f>
        <v>17116.97</v>
      </c>
      <c r="K13" s="146"/>
    </row>
    <row r="14" spans="1:11" s="8" customFormat="1" x14ac:dyDescent="0.2">
      <c r="A14" s="272"/>
      <c r="B14" s="35"/>
      <c r="C14" s="261"/>
      <c r="D14" s="32"/>
      <c r="E14" s="960"/>
      <c r="F14" s="975"/>
      <c r="G14" s="975"/>
      <c r="H14" s="960"/>
      <c r="I14" s="961"/>
      <c r="J14" s="962"/>
    </row>
    <row r="15" spans="1:11" s="8" customFormat="1" x14ac:dyDescent="0.2">
      <c r="A15" s="271"/>
      <c r="B15" s="38"/>
      <c r="C15" s="261"/>
      <c r="D15" s="32"/>
      <c r="E15" s="960"/>
      <c r="F15" s="975"/>
      <c r="G15" s="975"/>
      <c r="H15" s="960"/>
      <c r="I15" s="961"/>
      <c r="J15" s="962"/>
    </row>
    <row r="16" spans="1:11" s="8" customFormat="1" x14ac:dyDescent="0.2">
      <c r="A16" s="271"/>
      <c r="B16" s="38"/>
      <c r="C16" s="261"/>
      <c r="D16" s="32"/>
      <c r="E16" s="960"/>
      <c r="F16" s="975"/>
      <c r="G16" s="975"/>
      <c r="H16" s="960"/>
      <c r="I16" s="961"/>
      <c r="J16" s="962"/>
    </row>
    <row r="17" spans="1:10" s="8" customFormat="1" x14ac:dyDescent="0.2">
      <c r="A17" s="271"/>
      <c r="B17" s="38"/>
      <c r="C17" s="261"/>
      <c r="D17" s="32"/>
      <c r="E17" s="960"/>
      <c r="F17" s="975"/>
      <c r="G17" s="975"/>
      <c r="H17" s="960"/>
      <c r="I17" s="961"/>
      <c r="J17" s="962"/>
    </row>
    <row r="18" spans="1:10" s="8" customFormat="1" x14ac:dyDescent="0.2">
      <c r="A18" s="271"/>
      <c r="B18" s="38"/>
      <c r="C18" s="261"/>
      <c r="D18" s="32"/>
      <c r="E18" s="960"/>
      <c r="F18" s="975"/>
      <c r="G18" s="975"/>
      <c r="H18" s="960"/>
      <c r="I18" s="961"/>
      <c r="J18" s="962"/>
    </row>
    <row r="19" spans="1:10" s="8" customFormat="1" x14ac:dyDescent="0.2">
      <c r="A19" s="271"/>
      <c r="B19" s="38"/>
      <c r="C19" s="261"/>
      <c r="D19" s="32"/>
      <c r="E19" s="960"/>
      <c r="F19" s="975"/>
      <c r="G19" s="975"/>
      <c r="H19" s="960"/>
      <c r="I19" s="961"/>
      <c r="J19" s="962"/>
    </row>
    <row r="20" spans="1:10" s="8" customFormat="1" x14ac:dyDescent="0.2">
      <c r="A20" s="271"/>
      <c r="B20" s="38"/>
      <c r="C20" s="261"/>
      <c r="D20" s="32"/>
      <c r="E20" s="960"/>
      <c r="F20" s="975"/>
      <c r="G20" s="975"/>
      <c r="H20" s="960"/>
      <c r="I20" s="961"/>
      <c r="J20" s="962"/>
    </row>
    <row r="21" spans="1:10" s="8" customFormat="1" x14ac:dyDescent="0.2">
      <c r="A21" s="271"/>
      <c r="B21" s="38"/>
      <c r="C21" s="261"/>
      <c r="D21" s="32"/>
      <c r="E21" s="960"/>
      <c r="F21" s="975"/>
      <c r="G21" s="975"/>
      <c r="H21" s="960"/>
      <c r="I21" s="961"/>
      <c r="J21" s="962"/>
    </row>
    <row r="22" spans="1:10" s="8" customFormat="1" x14ac:dyDescent="0.2">
      <c r="A22" s="271"/>
      <c r="B22" s="38"/>
      <c r="C22" s="261"/>
      <c r="D22" s="32"/>
      <c r="E22" s="960"/>
      <c r="F22" s="975"/>
      <c r="G22" s="975"/>
      <c r="H22" s="960"/>
      <c r="I22" s="961"/>
      <c r="J22" s="962"/>
    </row>
    <row r="23" spans="1:10" s="8" customFormat="1" x14ac:dyDescent="0.2">
      <c r="A23" s="271"/>
      <c r="B23" s="38"/>
      <c r="C23" s="261"/>
      <c r="D23" s="32"/>
      <c r="E23" s="960"/>
      <c r="F23" s="975"/>
      <c r="G23" s="975"/>
      <c r="H23" s="960"/>
      <c r="I23" s="961"/>
      <c r="J23" s="962"/>
    </row>
    <row r="24" spans="1:10" s="8" customFormat="1" x14ac:dyDescent="0.2">
      <c r="A24" s="271"/>
      <c r="B24" s="38"/>
      <c r="C24" s="261"/>
      <c r="D24" s="32"/>
      <c r="E24" s="960"/>
      <c r="F24" s="975"/>
      <c r="G24" s="975"/>
      <c r="H24" s="960"/>
      <c r="I24" s="961"/>
      <c r="J24" s="962"/>
    </row>
    <row r="25" spans="1:10" s="8" customFormat="1" x14ac:dyDescent="0.2">
      <c r="A25" s="271"/>
      <c r="B25" s="38"/>
      <c r="C25" s="261"/>
      <c r="D25" s="32"/>
      <c r="E25" s="960"/>
      <c r="F25" s="975"/>
      <c r="G25" s="975"/>
      <c r="H25" s="960"/>
      <c r="I25" s="961"/>
      <c r="J25" s="962"/>
    </row>
    <row r="26" spans="1:10" s="8" customFormat="1" x14ac:dyDescent="0.2">
      <c r="A26" s="271"/>
      <c r="B26" s="38"/>
      <c r="C26" s="261"/>
      <c r="D26" s="32"/>
      <c r="E26" s="960"/>
      <c r="F26" s="975"/>
      <c r="G26" s="975"/>
      <c r="H26" s="960"/>
      <c r="I26" s="961"/>
      <c r="J26" s="962"/>
    </row>
    <row r="27" spans="1:10" s="8" customFormat="1" x14ac:dyDescent="0.2">
      <c r="A27" s="271"/>
      <c r="B27" s="38"/>
      <c r="C27" s="261"/>
      <c r="D27" s="32"/>
      <c r="E27" s="960"/>
      <c r="F27" s="975"/>
      <c r="G27" s="975"/>
      <c r="H27" s="960"/>
      <c r="I27" s="961"/>
      <c r="J27" s="962"/>
    </row>
    <row r="28" spans="1:10" s="8" customFormat="1" x14ac:dyDescent="0.2">
      <c r="A28" s="271"/>
      <c r="B28" s="38"/>
      <c r="C28" s="261"/>
      <c r="D28" s="32"/>
      <c r="E28" s="960"/>
      <c r="F28" s="975"/>
      <c r="G28" s="975"/>
      <c r="H28" s="960"/>
      <c r="I28" s="961"/>
      <c r="J28" s="962"/>
    </row>
    <row r="29" spans="1:10" s="8" customFormat="1" x14ac:dyDescent="0.2">
      <c r="A29" s="271"/>
      <c r="B29" s="38"/>
      <c r="C29" s="261"/>
      <c r="D29" s="32"/>
      <c r="E29" s="960"/>
      <c r="F29" s="975"/>
      <c r="G29" s="975"/>
      <c r="H29" s="960"/>
      <c r="I29" s="961"/>
      <c r="J29" s="962"/>
    </row>
    <row r="30" spans="1:10" s="8" customFormat="1" x14ac:dyDescent="0.2">
      <c r="A30" s="271"/>
      <c r="B30" s="38"/>
      <c r="C30" s="261"/>
      <c r="D30" s="32"/>
      <c r="E30" s="960"/>
      <c r="F30" s="975"/>
      <c r="G30" s="975"/>
      <c r="H30" s="960"/>
      <c r="I30" s="961"/>
      <c r="J30" s="962"/>
    </row>
    <row r="31" spans="1:10" s="8" customFormat="1" x14ac:dyDescent="0.2">
      <c r="A31" s="271"/>
      <c r="B31" s="38"/>
      <c r="C31" s="261"/>
      <c r="D31" s="32"/>
      <c r="E31" s="960"/>
      <c r="F31" s="975"/>
      <c r="G31" s="975"/>
      <c r="H31" s="960"/>
      <c r="I31" s="961"/>
      <c r="J31" s="962"/>
    </row>
    <row r="32" spans="1:10" s="8" customFormat="1" x14ac:dyDescent="0.2">
      <c r="A32" s="271"/>
      <c r="B32" s="38"/>
      <c r="C32" s="261"/>
      <c r="D32" s="32"/>
      <c r="E32" s="960"/>
      <c r="F32" s="975"/>
      <c r="G32" s="975"/>
      <c r="H32" s="960"/>
      <c r="I32" s="961"/>
      <c r="J32" s="962"/>
    </row>
    <row r="33" spans="1:10" s="8" customFormat="1" x14ac:dyDescent="0.2">
      <c r="A33" s="271"/>
      <c r="B33" s="38"/>
      <c r="C33" s="261"/>
      <c r="D33" s="32"/>
      <c r="E33" s="960"/>
      <c r="F33" s="975"/>
      <c r="G33" s="975"/>
      <c r="H33" s="960"/>
      <c r="I33" s="961"/>
      <c r="J33" s="962"/>
    </row>
    <row r="34" spans="1:10" s="8" customFormat="1" x14ac:dyDescent="0.2">
      <c r="A34" s="271"/>
      <c r="B34" s="38"/>
      <c r="C34" s="261"/>
      <c r="D34" s="32"/>
      <c r="E34" s="960"/>
      <c r="F34" s="975"/>
      <c r="G34" s="975"/>
      <c r="H34" s="960"/>
      <c r="I34" s="961"/>
      <c r="J34" s="962"/>
    </row>
    <row r="35" spans="1:10" s="8" customFormat="1" x14ac:dyDescent="0.2">
      <c r="A35" s="271"/>
      <c r="B35" s="38"/>
      <c r="C35" s="261"/>
      <c r="D35" s="32"/>
      <c r="E35" s="960"/>
      <c r="F35" s="975"/>
      <c r="G35" s="975"/>
      <c r="H35" s="960"/>
      <c r="I35" s="961"/>
      <c r="J35" s="962"/>
    </row>
    <row r="36" spans="1:10" s="8" customFormat="1" x14ac:dyDescent="0.2">
      <c r="A36" s="271"/>
      <c r="B36" s="38"/>
      <c r="C36" s="261"/>
      <c r="D36" s="32"/>
      <c r="E36" s="960"/>
      <c r="F36" s="975"/>
      <c r="G36" s="975"/>
      <c r="H36" s="960"/>
      <c r="I36" s="961"/>
      <c r="J36" s="962"/>
    </row>
    <row r="37" spans="1:10" s="8" customFormat="1" x14ac:dyDescent="0.2">
      <c r="A37" s="271"/>
      <c r="B37" s="38"/>
      <c r="C37" s="261"/>
      <c r="D37" s="32"/>
      <c r="E37" s="960"/>
      <c r="F37" s="975"/>
      <c r="G37" s="975"/>
      <c r="H37" s="960"/>
      <c r="I37" s="961"/>
      <c r="J37" s="962"/>
    </row>
    <row r="38" spans="1:10" s="8" customFormat="1" x14ac:dyDescent="0.2">
      <c r="A38" s="271"/>
      <c r="B38" s="38"/>
      <c r="C38" s="261"/>
      <c r="D38" s="32"/>
      <c r="E38" s="960"/>
      <c r="F38" s="975"/>
      <c r="G38" s="975"/>
      <c r="H38" s="960"/>
      <c r="I38" s="961"/>
      <c r="J38" s="962"/>
    </row>
    <row r="39" spans="1:10" s="8" customFormat="1" x14ac:dyDescent="0.2">
      <c r="A39" s="271"/>
      <c r="B39" s="38"/>
      <c r="C39" s="261"/>
      <c r="D39" s="32"/>
      <c r="E39" s="960"/>
      <c r="F39" s="975"/>
      <c r="G39" s="975"/>
      <c r="H39" s="960"/>
      <c r="I39" s="961"/>
      <c r="J39" s="962"/>
    </row>
    <row r="40" spans="1:10" s="8" customFormat="1" x14ac:dyDescent="0.2">
      <c r="A40" s="271"/>
      <c r="B40" s="38"/>
      <c r="C40" s="261"/>
      <c r="D40" s="32"/>
      <c r="E40" s="960"/>
      <c r="F40" s="975"/>
      <c r="G40" s="975"/>
      <c r="H40" s="960"/>
      <c r="I40" s="961"/>
      <c r="J40" s="962"/>
    </row>
    <row r="41" spans="1:10" s="8" customFormat="1" x14ac:dyDescent="0.2">
      <c r="A41" s="271"/>
      <c r="B41" s="38"/>
      <c r="C41" s="261"/>
      <c r="D41" s="32"/>
      <c r="E41" s="960"/>
      <c r="F41" s="975"/>
      <c r="G41" s="975"/>
      <c r="H41" s="960"/>
      <c r="I41" s="961"/>
      <c r="J41" s="962"/>
    </row>
    <row r="42" spans="1:10" s="8" customFormat="1" x14ac:dyDescent="0.2">
      <c r="A42" s="271"/>
      <c r="B42" s="38"/>
      <c r="C42" s="261"/>
      <c r="D42" s="32"/>
      <c r="E42" s="960"/>
      <c r="F42" s="975"/>
      <c r="G42" s="975"/>
      <c r="H42" s="960"/>
      <c r="I42" s="961"/>
      <c r="J42" s="962"/>
    </row>
    <row r="43" spans="1:10" s="8" customFormat="1" x14ac:dyDescent="0.2">
      <c r="A43" s="271"/>
      <c r="B43" s="38"/>
      <c r="C43" s="261"/>
      <c r="D43" s="32"/>
      <c r="E43" s="960"/>
      <c r="F43" s="975"/>
      <c r="G43" s="975"/>
      <c r="H43" s="960"/>
      <c r="I43" s="961"/>
      <c r="J43" s="962"/>
    </row>
    <row r="44" spans="1:10" s="8" customFormat="1" x14ac:dyDescent="0.2">
      <c r="A44" s="271"/>
      <c r="B44" s="38"/>
      <c r="C44" s="261"/>
      <c r="D44" s="32"/>
      <c r="E44" s="960"/>
      <c r="F44" s="975"/>
      <c r="G44" s="975"/>
      <c r="H44" s="960"/>
      <c r="I44" s="961"/>
      <c r="J44" s="962"/>
    </row>
    <row r="45" spans="1:10" s="8" customFormat="1" x14ac:dyDescent="0.2">
      <c r="A45" s="271"/>
      <c r="B45" s="37"/>
      <c r="C45" s="178"/>
      <c r="D45" s="32"/>
      <c r="E45" s="960"/>
      <c r="F45" s="975"/>
      <c r="G45" s="975"/>
      <c r="H45" s="960"/>
      <c r="I45" s="961"/>
      <c r="J45" s="962"/>
    </row>
    <row r="46" spans="1:10" s="264" customFormat="1" ht="15.75" thickBot="1" x14ac:dyDescent="0.25">
      <c r="A46" s="273"/>
      <c r="B46" s="262" t="s">
        <v>31</v>
      </c>
      <c r="C46" s="263"/>
      <c r="D46" s="263"/>
      <c r="E46" s="967"/>
      <c r="F46" s="967"/>
      <c r="G46" s="967"/>
      <c r="H46" s="966"/>
      <c r="I46" s="968"/>
      <c r="J46" s="968">
        <f>SUM(J11:J43)</f>
        <v>17116.97</v>
      </c>
    </row>
    <row r="47" spans="1:10" s="8" customFormat="1" ht="15" thickTop="1" x14ac:dyDescent="0.2">
      <c r="A47" s="274"/>
      <c r="B47" s="259"/>
      <c r="C47" s="9"/>
      <c r="D47" s="20"/>
      <c r="E47" s="975"/>
      <c r="F47" s="975"/>
      <c r="G47" s="975"/>
      <c r="H47" s="960"/>
      <c r="I47" s="961"/>
      <c r="J47" s="962"/>
    </row>
    <row r="48" spans="1:10" x14ac:dyDescent="0.2">
      <c r="A48" s="99"/>
      <c r="B48" s="21" t="s">
        <v>48</v>
      </c>
      <c r="C48" s="10"/>
      <c r="D48" s="20"/>
      <c r="E48" s="975"/>
      <c r="F48" s="975"/>
      <c r="G48" s="975"/>
      <c r="H48" s="960"/>
      <c r="I48" s="961"/>
      <c r="J48" s="962"/>
    </row>
    <row r="49" spans="1:10" x14ac:dyDescent="0.2">
      <c r="A49" s="99"/>
      <c r="B49" s="21"/>
      <c r="C49" s="10"/>
      <c r="D49" s="20"/>
      <c r="E49" s="975"/>
      <c r="F49" s="975"/>
      <c r="G49" s="975"/>
      <c r="H49" s="960"/>
      <c r="I49" s="961"/>
      <c r="J49" s="962"/>
    </row>
    <row r="50" spans="1:10" ht="99.75" x14ac:dyDescent="0.2">
      <c r="A50" s="99"/>
      <c r="B50" s="22" t="s">
        <v>49</v>
      </c>
      <c r="C50" s="10"/>
      <c r="D50" s="20"/>
      <c r="E50" s="975"/>
      <c r="F50" s="975"/>
      <c r="G50" s="975"/>
      <c r="H50" s="960"/>
      <c r="I50" s="961"/>
      <c r="J50" s="962"/>
    </row>
    <row r="51" spans="1:10" x14ac:dyDescent="0.2">
      <c r="A51" s="100"/>
      <c r="B51" s="23"/>
      <c r="C51" s="9"/>
      <c r="D51" s="20"/>
      <c r="E51" s="975"/>
      <c r="F51" s="975"/>
      <c r="G51" s="975"/>
      <c r="H51" s="960"/>
      <c r="I51" s="961"/>
      <c r="J51" s="962"/>
    </row>
    <row r="52" spans="1:10" x14ac:dyDescent="0.2">
      <c r="A52" s="100" t="s">
        <v>11</v>
      </c>
      <c r="B52" s="265" t="s">
        <v>50</v>
      </c>
      <c r="C52" s="9"/>
      <c r="D52" s="20" t="s">
        <v>2</v>
      </c>
      <c r="E52" s="975"/>
      <c r="F52" s="975"/>
      <c r="G52" s="975"/>
      <c r="H52" s="960"/>
      <c r="I52" s="961"/>
      <c r="J52" s="962"/>
    </row>
    <row r="53" spans="1:10" x14ac:dyDescent="0.2">
      <c r="A53" s="100"/>
      <c r="B53" s="24"/>
      <c r="C53" s="9"/>
      <c r="D53" s="20"/>
      <c r="E53" s="975"/>
      <c r="F53" s="975"/>
      <c r="G53" s="975"/>
      <c r="H53" s="960"/>
      <c r="I53" s="961"/>
      <c r="J53" s="962"/>
    </row>
    <row r="54" spans="1:10" x14ac:dyDescent="0.2">
      <c r="A54" s="100" t="s">
        <v>12</v>
      </c>
      <c r="B54" s="265" t="s">
        <v>50</v>
      </c>
      <c r="C54" s="9"/>
      <c r="D54" s="20" t="s">
        <v>2</v>
      </c>
      <c r="E54" s="975"/>
      <c r="F54" s="975"/>
      <c r="G54" s="975"/>
      <c r="H54" s="960"/>
      <c r="I54" s="961"/>
      <c r="J54" s="962"/>
    </row>
    <row r="55" spans="1:10" x14ac:dyDescent="0.2">
      <c r="A55" s="100"/>
      <c r="B55" s="24"/>
      <c r="C55" s="9"/>
      <c r="D55" s="20"/>
      <c r="E55" s="975"/>
      <c r="F55" s="975"/>
      <c r="G55" s="975"/>
      <c r="H55" s="960"/>
      <c r="I55" s="961"/>
      <c r="J55" s="962"/>
    </row>
    <row r="56" spans="1:10" x14ac:dyDescent="0.2">
      <c r="A56" s="100" t="s">
        <v>13</v>
      </c>
      <c r="B56" s="265" t="s">
        <v>50</v>
      </c>
      <c r="C56" s="9"/>
      <c r="D56" s="20" t="s">
        <v>2</v>
      </c>
      <c r="E56" s="975"/>
      <c r="F56" s="975"/>
      <c r="G56" s="975"/>
      <c r="H56" s="960"/>
      <c r="I56" s="961"/>
      <c r="J56" s="962"/>
    </row>
    <row r="57" spans="1:10" x14ac:dyDescent="0.2">
      <c r="A57" s="100"/>
      <c r="B57" s="23"/>
      <c r="C57" s="9"/>
      <c r="D57" s="20"/>
      <c r="E57" s="975"/>
      <c r="F57" s="975"/>
      <c r="G57" s="975"/>
      <c r="H57" s="960"/>
      <c r="I57" s="961"/>
      <c r="J57" s="962"/>
    </row>
    <row r="58" spans="1:10" x14ac:dyDescent="0.2">
      <c r="A58" s="100" t="s">
        <v>14</v>
      </c>
      <c r="B58" s="265" t="s">
        <v>50</v>
      </c>
      <c r="C58" s="9"/>
      <c r="D58" s="20" t="s">
        <v>2</v>
      </c>
      <c r="E58" s="975"/>
      <c r="F58" s="975"/>
      <c r="G58" s="975"/>
      <c r="H58" s="960"/>
      <c r="I58" s="961"/>
      <c r="J58" s="962"/>
    </row>
    <row r="59" spans="1:10" x14ac:dyDescent="0.2">
      <c r="A59" s="100"/>
      <c r="B59" s="24"/>
      <c r="C59" s="9"/>
      <c r="D59" s="20"/>
      <c r="E59" s="975"/>
      <c r="F59" s="975"/>
      <c r="G59" s="975"/>
      <c r="H59" s="960"/>
      <c r="I59" s="961"/>
      <c r="J59" s="962"/>
    </row>
    <row r="60" spans="1:10" x14ac:dyDescent="0.2">
      <c r="A60" s="100" t="s">
        <v>15</v>
      </c>
      <c r="B60" s="265" t="s">
        <v>50</v>
      </c>
      <c r="C60" s="9"/>
      <c r="D60" s="20" t="s">
        <v>2</v>
      </c>
      <c r="E60" s="975"/>
      <c r="F60" s="975"/>
      <c r="G60" s="975"/>
      <c r="H60" s="960"/>
      <c r="I60" s="961"/>
      <c r="J60" s="962"/>
    </row>
    <row r="61" spans="1:10" x14ac:dyDescent="0.2">
      <c r="A61" s="100"/>
      <c r="B61" s="24"/>
      <c r="C61" s="9"/>
      <c r="D61" s="20"/>
      <c r="E61" s="975"/>
      <c r="F61" s="975"/>
      <c r="G61" s="975"/>
      <c r="H61" s="960"/>
      <c r="I61" s="961"/>
      <c r="J61" s="962"/>
    </row>
    <row r="62" spans="1:10" x14ac:dyDescent="0.2">
      <c r="A62" s="100" t="s">
        <v>28</v>
      </c>
      <c r="B62" s="265" t="s">
        <v>50</v>
      </c>
      <c r="C62" s="9"/>
      <c r="D62" s="20" t="s">
        <v>2</v>
      </c>
      <c r="E62" s="975"/>
      <c r="F62" s="975"/>
      <c r="G62" s="975"/>
      <c r="H62" s="960"/>
      <c r="I62" s="961"/>
      <c r="J62" s="962"/>
    </row>
    <row r="63" spans="1:10" x14ac:dyDescent="0.2">
      <c r="A63" s="100"/>
      <c r="B63" s="23"/>
      <c r="C63" s="9"/>
      <c r="D63" s="20"/>
      <c r="E63" s="975"/>
      <c r="F63" s="975"/>
      <c r="G63" s="975"/>
      <c r="H63" s="960"/>
      <c r="I63" s="961"/>
      <c r="J63" s="962"/>
    </row>
    <row r="64" spans="1:10" x14ac:dyDescent="0.2">
      <c r="A64" s="100" t="s">
        <v>40</v>
      </c>
      <c r="B64" s="265" t="s">
        <v>50</v>
      </c>
      <c r="C64" s="9"/>
      <c r="D64" s="20" t="s">
        <v>2</v>
      </c>
      <c r="E64" s="975"/>
      <c r="F64" s="975"/>
      <c r="G64" s="975"/>
      <c r="H64" s="960"/>
      <c r="I64" s="961"/>
      <c r="J64" s="962"/>
    </row>
    <row r="65" spans="1:10" x14ac:dyDescent="0.2">
      <c r="A65" s="100"/>
      <c r="B65" s="24"/>
      <c r="C65" s="9"/>
      <c r="D65" s="20"/>
      <c r="E65" s="975"/>
      <c r="F65" s="975"/>
      <c r="G65" s="975"/>
      <c r="H65" s="960"/>
      <c r="I65" s="961"/>
      <c r="J65" s="962"/>
    </row>
    <row r="66" spans="1:10" x14ac:dyDescent="0.2">
      <c r="A66" s="100" t="s">
        <v>42</v>
      </c>
      <c r="B66" s="265" t="s">
        <v>50</v>
      </c>
      <c r="C66" s="9"/>
      <c r="D66" s="20" t="s">
        <v>2</v>
      </c>
      <c r="E66" s="975"/>
      <c r="F66" s="975"/>
      <c r="G66" s="975"/>
      <c r="H66" s="960"/>
      <c r="I66" s="961"/>
      <c r="J66" s="962"/>
    </row>
    <row r="67" spans="1:10" x14ac:dyDescent="0.2">
      <c r="A67" s="100"/>
      <c r="B67" s="24"/>
      <c r="C67" s="9"/>
      <c r="D67" s="20"/>
      <c r="E67" s="975"/>
      <c r="F67" s="975"/>
      <c r="G67" s="975"/>
      <c r="H67" s="960"/>
      <c r="I67" s="961"/>
      <c r="J67" s="962"/>
    </row>
    <row r="68" spans="1:10" x14ac:dyDescent="0.2">
      <c r="A68" s="100" t="s">
        <v>51</v>
      </c>
      <c r="B68" s="265" t="s">
        <v>50</v>
      </c>
      <c r="C68" s="9"/>
      <c r="D68" s="20" t="s">
        <v>2</v>
      </c>
      <c r="E68" s="975"/>
      <c r="F68" s="975"/>
      <c r="G68" s="975"/>
      <c r="H68" s="960"/>
      <c r="I68" s="961"/>
      <c r="J68" s="962"/>
    </row>
    <row r="69" spans="1:10" x14ac:dyDescent="0.2">
      <c r="A69" s="100"/>
      <c r="B69" s="265"/>
      <c r="C69" s="9"/>
      <c r="D69" s="20"/>
      <c r="E69" s="975"/>
      <c r="F69" s="975"/>
      <c r="G69" s="975"/>
      <c r="H69" s="960"/>
      <c r="I69" s="961"/>
      <c r="J69" s="962"/>
    </row>
    <row r="70" spans="1:10" x14ac:dyDescent="0.2">
      <c r="A70" s="100" t="s">
        <v>52</v>
      </c>
      <c r="B70" s="265" t="s">
        <v>50</v>
      </c>
      <c r="C70" s="9"/>
      <c r="D70" s="20" t="s">
        <v>2</v>
      </c>
      <c r="E70" s="975"/>
      <c r="F70" s="975"/>
      <c r="G70" s="975"/>
      <c r="H70" s="960"/>
      <c r="I70" s="961"/>
      <c r="J70" s="962"/>
    </row>
    <row r="71" spans="1:10" x14ac:dyDescent="0.2">
      <c r="A71" s="100"/>
      <c r="B71" s="265"/>
      <c r="C71" s="9"/>
      <c r="D71" s="20"/>
      <c r="E71" s="975"/>
      <c r="F71" s="975"/>
      <c r="G71" s="975"/>
      <c r="H71" s="960"/>
      <c r="I71" s="961"/>
      <c r="J71" s="962"/>
    </row>
    <row r="72" spans="1:10" x14ac:dyDescent="0.2">
      <c r="A72" s="100" t="s">
        <v>53</v>
      </c>
      <c r="B72" s="265" t="s">
        <v>50</v>
      </c>
      <c r="C72" s="9"/>
      <c r="D72" s="20" t="s">
        <v>2</v>
      </c>
      <c r="E72" s="975"/>
      <c r="F72" s="975"/>
      <c r="G72" s="975"/>
      <c r="H72" s="960"/>
      <c r="I72" s="961"/>
      <c r="J72" s="962"/>
    </row>
    <row r="73" spans="1:10" x14ac:dyDescent="0.2">
      <c r="A73" s="100"/>
      <c r="B73" s="265"/>
      <c r="C73" s="9"/>
      <c r="D73" s="20"/>
      <c r="E73" s="975"/>
      <c r="F73" s="975"/>
      <c r="G73" s="975"/>
      <c r="H73" s="960"/>
      <c r="I73" s="961"/>
      <c r="J73" s="962"/>
    </row>
    <row r="74" spans="1:10" x14ac:dyDescent="0.2">
      <c r="A74" s="100"/>
      <c r="B74" s="265"/>
      <c r="C74" s="9"/>
      <c r="D74" s="20"/>
      <c r="E74" s="975"/>
      <c r="F74" s="975"/>
      <c r="G74" s="975"/>
      <c r="H74" s="960"/>
      <c r="I74" s="961"/>
      <c r="J74" s="962"/>
    </row>
    <row r="75" spans="1:10" x14ac:dyDescent="0.2">
      <c r="A75" s="100"/>
      <c r="B75" s="265"/>
      <c r="C75" s="9"/>
      <c r="D75" s="20"/>
      <c r="E75" s="975"/>
      <c r="F75" s="975"/>
      <c r="G75" s="975"/>
      <c r="H75" s="960"/>
      <c r="I75" s="961"/>
      <c r="J75" s="962"/>
    </row>
    <row r="76" spans="1:10" x14ac:dyDescent="0.2">
      <c r="A76" s="100"/>
      <c r="B76" s="265"/>
      <c r="C76" s="9"/>
      <c r="D76" s="20"/>
      <c r="E76" s="975"/>
      <c r="F76" s="975"/>
      <c r="G76" s="975"/>
      <c r="H76" s="960"/>
      <c r="I76" s="961"/>
      <c r="J76" s="962"/>
    </row>
    <row r="77" spans="1:10" x14ac:dyDescent="0.2">
      <c r="A77" s="100"/>
      <c r="B77" s="265"/>
      <c r="C77" s="9"/>
      <c r="D77" s="20"/>
      <c r="E77" s="975"/>
      <c r="F77" s="975"/>
      <c r="G77" s="975"/>
      <c r="H77" s="960"/>
      <c r="I77" s="961"/>
      <c r="J77" s="962"/>
    </row>
    <row r="78" spans="1:10" x14ac:dyDescent="0.2">
      <c r="A78" s="100"/>
      <c r="B78" s="265"/>
      <c r="C78" s="9"/>
      <c r="D78" s="20"/>
      <c r="E78" s="975"/>
      <c r="F78" s="975"/>
      <c r="G78" s="975"/>
      <c r="H78" s="960"/>
      <c r="I78" s="961"/>
      <c r="J78" s="962"/>
    </row>
    <row r="79" spans="1:10" ht="16.5" customHeight="1" x14ac:dyDescent="0.2">
      <c r="A79" s="100"/>
      <c r="B79" s="265"/>
      <c r="C79" s="9"/>
      <c r="D79" s="20"/>
      <c r="E79" s="975"/>
      <c r="F79" s="975"/>
      <c r="G79" s="975"/>
      <c r="H79" s="960"/>
      <c r="I79" s="961"/>
      <c r="J79" s="962"/>
    </row>
    <row r="80" spans="1:10" s="264" customFormat="1" ht="15.75" thickBot="1" x14ac:dyDescent="0.25">
      <c r="A80" s="273"/>
      <c r="B80" s="262" t="s">
        <v>31</v>
      </c>
      <c r="C80" s="263"/>
      <c r="D80" s="263"/>
      <c r="E80" s="967"/>
      <c r="F80" s="967"/>
      <c r="G80" s="967"/>
      <c r="H80" s="966"/>
      <c r="I80" s="968"/>
      <c r="J80" s="968"/>
    </row>
    <row r="81" spans="1:10" ht="15" thickTop="1" x14ac:dyDescent="0.2">
      <c r="A81" s="101"/>
      <c r="B81" s="25"/>
      <c r="C81" s="9"/>
      <c r="D81" s="20"/>
      <c r="E81" s="975"/>
      <c r="F81" s="975"/>
      <c r="G81" s="975"/>
      <c r="H81" s="960"/>
      <c r="I81" s="961"/>
      <c r="J81" s="962"/>
    </row>
    <row r="82" spans="1:10" ht="15" x14ac:dyDescent="0.2">
      <c r="A82" s="100"/>
      <c r="B82" s="26" t="s">
        <v>54</v>
      </c>
      <c r="C82" s="27"/>
      <c r="D82" s="20"/>
      <c r="E82" s="975"/>
      <c r="F82" s="975"/>
      <c r="G82" s="975"/>
      <c r="H82" s="960"/>
      <c r="I82" s="961"/>
      <c r="J82" s="962"/>
    </row>
    <row r="83" spans="1:10" x14ac:dyDescent="0.2">
      <c r="A83" s="100"/>
      <c r="B83" s="23"/>
      <c r="C83" s="27"/>
      <c r="D83" s="20"/>
      <c r="E83" s="975"/>
      <c r="F83" s="975"/>
      <c r="G83" s="975"/>
      <c r="H83" s="960"/>
      <c r="I83" s="961"/>
      <c r="J83" s="962"/>
    </row>
    <row r="84" spans="1:10" x14ac:dyDescent="0.2">
      <c r="A84" s="100"/>
      <c r="B84" s="23" t="s">
        <v>104</v>
      </c>
      <c r="C84" s="27"/>
      <c r="D84" s="20"/>
      <c r="E84" s="975"/>
      <c r="F84" s="975"/>
      <c r="G84" s="975"/>
      <c r="H84" s="960"/>
      <c r="I84" s="961"/>
      <c r="J84" s="962">
        <f>J46</f>
        <v>17116.97</v>
      </c>
    </row>
    <row r="85" spans="1:10" x14ac:dyDescent="0.2">
      <c r="A85" s="100"/>
      <c r="B85" s="23"/>
      <c r="C85" s="27"/>
      <c r="D85" s="20"/>
      <c r="E85" s="975"/>
      <c r="F85" s="975"/>
      <c r="G85" s="975"/>
      <c r="H85" s="960"/>
      <c r="I85" s="961"/>
      <c r="J85" s="962"/>
    </row>
    <row r="86" spans="1:10" x14ac:dyDescent="0.2">
      <c r="A86" s="100"/>
      <c r="B86" s="23" t="s">
        <v>105</v>
      </c>
      <c r="C86" s="27"/>
      <c r="D86" s="20"/>
      <c r="E86" s="975"/>
      <c r="F86" s="975"/>
      <c r="G86" s="975"/>
      <c r="H86" s="960"/>
      <c r="I86" s="961"/>
      <c r="J86" s="962"/>
    </row>
    <row r="87" spans="1:10" x14ac:dyDescent="0.2">
      <c r="A87" s="100"/>
      <c r="B87" s="23"/>
      <c r="C87" s="27"/>
      <c r="D87" s="20"/>
      <c r="E87" s="975"/>
      <c r="F87" s="975"/>
      <c r="G87" s="975"/>
      <c r="H87" s="960"/>
      <c r="I87" s="961"/>
      <c r="J87" s="962"/>
    </row>
    <row r="88" spans="1:10" x14ac:dyDescent="0.2">
      <c r="A88" s="100"/>
      <c r="B88" s="23"/>
      <c r="C88" s="27"/>
      <c r="D88" s="20"/>
      <c r="E88" s="975"/>
      <c r="F88" s="975"/>
      <c r="G88" s="975"/>
      <c r="H88" s="960"/>
      <c r="I88" s="961"/>
      <c r="J88" s="962"/>
    </row>
    <row r="89" spans="1:10" x14ac:dyDescent="0.2">
      <c r="A89" s="100"/>
      <c r="B89" s="23"/>
      <c r="C89" s="27"/>
      <c r="D89" s="20"/>
      <c r="E89" s="975"/>
      <c r="F89" s="975"/>
      <c r="G89" s="975"/>
      <c r="H89" s="960"/>
      <c r="I89" s="961"/>
      <c r="J89" s="962"/>
    </row>
    <row r="90" spans="1:10" x14ac:dyDescent="0.2">
      <c r="A90" s="100"/>
      <c r="B90" s="23"/>
      <c r="C90" s="27"/>
      <c r="D90" s="20"/>
      <c r="E90" s="975"/>
      <c r="F90" s="975"/>
      <c r="G90" s="975"/>
      <c r="H90" s="960"/>
      <c r="I90" s="961"/>
      <c r="J90" s="962"/>
    </row>
    <row r="91" spans="1:10" x14ac:dyDescent="0.2">
      <c r="A91" s="100"/>
      <c r="B91" s="23"/>
      <c r="C91" s="27"/>
      <c r="D91" s="20"/>
      <c r="E91" s="975"/>
      <c r="F91" s="975"/>
      <c r="G91" s="975"/>
      <c r="H91" s="960"/>
      <c r="I91" s="961"/>
      <c r="J91" s="962"/>
    </row>
    <row r="92" spans="1:10" x14ac:dyDescent="0.2">
      <c r="A92" s="100"/>
      <c r="B92" s="23"/>
      <c r="C92" s="27"/>
      <c r="D92" s="20"/>
      <c r="E92" s="975"/>
      <c r="F92" s="975"/>
      <c r="G92" s="975"/>
      <c r="H92" s="960"/>
      <c r="I92" s="961"/>
      <c r="J92" s="962"/>
    </row>
    <row r="93" spans="1:10" x14ac:dyDescent="0.2">
      <c r="A93" s="100"/>
      <c r="B93" s="23"/>
      <c r="C93" s="27"/>
      <c r="D93" s="20"/>
      <c r="E93" s="975"/>
      <c r="F93" s="975"/>
      <c r="G93" s="975"/>
      <c r="H93" s="960"/>
      <c r="I93" s="961"/>
      <c r="J93" s="962"/>
    </row>
    <row r="94" spans="1:10" x14ac:dyDescent="0.2">
      <c r="A94" s="100"/>
      <c r="B94" s="23"/>
      <c r="C94" s="27"/>
      <c r="D94" s="20"/>
      <c r="E94" s="975"/>
      <c r="F94" s="975"/>
      <c r="G94" s="975"/>
      <c r="H94" s="960"/>
      <c r="I94" s="961"/>
      <c r="J94" s="962"/>
    </row>
    <row r="95" spans="1:10" x14ac:dyDescent="0.2">
      <c r="A95" s="100"/>
      <c r="B95" s="23"/>
      <c r="C95" s="27"/>
      <c r="D95" s="20"/>
      <c r="E95" s="975"/>
      <c r="F95" s="975"/>
      <c r="G95" s="975"/>
      <c r="H95" s="960"/>
      <c r="I95" s="961"/>
      <c r="J95" s="962"/>
    </row>
    <row r="96" spans="1:10" x14ac:dyDescent="0.2">
      <c r="A96" s="100"/>
      <c r="B96" s="23"/>
      <c r="C96" s="27"/>
      <c r="D96" s="20"/>
      <c r="E96" s="975"/>
      <c r="F96" s="975"/>
      <c r="G96" s="975"/>
      <c r="H96" s="960"/>
      <c r="I96" s="961"/>
      <c r="J96" s="962"/>
    </row>
    <row r="97" spans="1:10" x14ac:dyDescent="0.2">
      <c r="A97" s="100"/>
      <c r="B97" s="23"/>
      <c r="C97" s="27"/>
      <c r="D97" s="20"/>
      <c r="E97" s="975"/>
      <c r="F97" s="975"/>
      <c r="G97" s="975"/>
      <c r="H97" s="960"/>
      <c r="I97" s="961"/>
      <c r="J97" s="962"/>
    </row>
    <row r="98" spans="1:10" x14ac:dyDescent="0.2">
      <c r="A98" s="100"/>
      <c r="B98" s="23"/>
      <c r="C98" s="27"/>
      <c r="D98" s="20"/>
      <c r="E98" s="975"/>
      <c r="F98" s="975"/>
      <c r="G98" s="975"/>
      <c r="H98" s="960"/>
      <c r="I98" s="961"/>
      <c r="J98" s="962"/>
    </row>
    <row r="99" spans="1:10" x14ac:dyDescent="0.2">
      <c r="A99" s="100"/>
      <c r="B99" s="23"/>
      <c r="C99" s="27"/>
      <c r="D99" s="20"/>
      <c r="E99" s="975"/>
      <c r="F99" s="975"/>
      <c r="G99" s="975"/>
      <c r="H99" s="960"/>
      <c r="I99" s="961"/>
      <c r="J99" s="962"/>
    </row>
    <row r="100" spans="1:10" x14ac:dyDescent="0.2">
      <c r="A100" s="100"/>
      <c r="B100" s="23"/>
      <c r="C100" s="27"/>
      <c r="D100" s="20"/>
      <c r="E100" s="975"/>
      <c r="F100" s="975"/>
      <c r="G100" s="975"/>
      <c r="H100" s="960"/>
      <c r="I100" s="961"/>
      <c r="J100" s="962"/>
    </row>
    <row r="101" spans="1:10" x14ac:dyDescent="0.2">
      <c r="A101" s="100"/>
      <c r="B101" s="23"/>
      <c r="C101" s="27"/>
      <c r="D101" s="20"/>
      <c r="E101" s="975"/>
      <c r="F101" s="975"/>
      <c r="G101" s="975"/>
      <c r="H101" s="960"/>
      <c r="I101" s="961"/>
      <c r="J101" s="962"/>
    </row>
    <row r="102" spans="1:10" x14ac:dyDescent="0.2">
      <c r="A102" s="100"/>
      <c r="B102" s="23"/>
      <c r="C102" s="27"/>
      <c r="D102" s="20"/>
      <c r="E102" s="975"/>
      <c r="F102" s="975"/>
      <c r="G102" s="975"/>
      <c r="H102" s="960"/>
      <c r="I102" s="961"/>
      <c r="J102" s="962"/>
    </row>
    <row r="103" spans="1:10" x14ac:dyDescent="0.2">
      <c r="A103" s="100"/>
      <c r="B103" s="23"/>
      <c r="C103" s="27"/>
      <c r="D103" s="20"/>
      <c r="E103" s="975"/>
      <c r="F103" s="975"/>
      <c r="G103" s="975"/>
      <c r="H103" s="960"/>
      <c r="I103" s="961"/>
      <c r="J103" s="962"/>
    </row>
    <row r="104" spans="1:10" x14ac:dyDescent="0.2">
      <c r="A104" s="100"/>
      <c r="B104" s="23"/>
      <c r="C104" s="27"/>
      <c r="D104" s="20"/>
      <c r="E104" s="975"/>
      <c r="F104" s="975"/>
      <c r="G104" s="975"/>
      <c r="H104" s="960"/>
      <c r="I104" s="961"/>
      <c r="J104" s="962"/>
    </row>
    <row r="105" spans="1:10" x14ac:dyDescent="0.2">
      <c r="A105" s="100"/>
      <c r="B105" s="23"/>
      <c r="C105" s="27"/>
      <c r="D105" s="20"/>
      <c r="E105" s="975"/>
      <c r="F105" s="975"/>
      <c r="G105" s="975"/>
      <c r="H105" s="960"/>
      <c r="I105" s="961"/>
      <c r="J105" s="962"/>
    </row>
    <row r="106" spans="1:10" x14ac:dyDescent="0.2">
      <c r="A106" s="101"/>
      <c r="B106" s="25"/>
      <c r="C106" s="28"/>
      <c r="D106" s="20"/>
      <c r="E106" s="975"/>
      <c r="F106" s="975"/>
      <c r="G106" s="975"/>
      <c r="H106" s="960"/>
      <c r="I106" s="961"/>
      <c r="J106" s="962"/>
    </row>
    <row r="107" spans="1:10" x14ac:dyDescent="0.2">
      <c r="A107" s="101"/>
      <c r="B107" s="25"/>
      <c r="C107" s="28"/>
      <c r="D107" s="20"/>
      <c r="E107" s="975"/>
      <c r="F107" s="975"/>
      <c r="G107" s="975"/>
      <c r="H107" s="960"/>
      <c r="I107" s="961"/>
      <c r="J107" s="962"/>
    </row>
    <row r="108" spans="1:10" x14ac:dyDescent="0.2">
      <c r="A108" s="101"/>
      <c r="B108" s="25"/>
      <c r="C108" s="28"/>
      <c r="D108" s="20"/>
      <c r="E108" s="975"/>
      <c r="F108" s="975"/>
      <c r="G108" s="975"/>
      <c r="H108" s="960"/>
      <c r="I108" s="961"/>
      <c r="J108" s="962"/>
    </row>
    <row r="109" spans="1:10" x14ac:dyDescent="0.2">
      <c r="A109" s="101"/>
      <c r="B109" s="25"/>
      <c r="C109" s="28"/>
      <c r="D109" s="20"/>
      <c r="E109" s="975"/>
      <c r="F109" s="975"/>
      <c r="G109" s="975"/>
      <c r="H109" s="960"/>
      <c r="I109" s="961"/>
      <c r="J109" s="962"/>
    </row>
    <row r="110" spans="1:10" x14ac:dyDescent="0.2">
      <c r="A110" s="101"/>
      <c r="B110" s="25"/>
      <c r="C110" s="28"/>
      <c r="D110" s="20"/>
      <c r="E110" s="975"/>
      <c r="F110" s="975"/>
      <c r="G110" s="975"/>
      <c r="H110" s="960"/>
      <c r="I110" s="961"/>
      <c r="J110" s="962"/>
    </row>
    <row r="111" spans="1:10" x14ac:dyDescent="0.2">
      <c r="A111" s="101"/>
      <c r="B111" s="25"/>
      <c r="C111" s="28"/>
      <c r="D111" s="20"/>
      <c r="E111" s="975"/>
      <c r="F111" s="975"/>
      <c r="G111" s="975"/>
      <c r="H111" s="960"/>
      <c r="I111" s="961"/>
      <c r="J111" s="962"/>
    </row>
    <row r="112" spans="1:10" ht="15.75" x14ac:dyDescent="0.25">
      <c r="A112" s="269"/>
      <c r="B112" s="256"/>
      <c r="C112" s="257"/>
      <c r="D112" s="20"/>
      <c r="E112" s="975"/>
      <c r="F112" s="975"/>
      <c r="G112" s="975"/>
      <c r="H112" s="960"/>
      <c r="I112" s="961"/>
      <c r="J112" s="962"/>
    </row>
    <row r="113" spans="1:10" ht="15.75" x14ac:dyDescent="0.25">
      <c r="A113" s="269"/>
      <c r="B113" s="256"/>
      <c r="C113" s="257"/>
      <c r="D113" s="20"/>
      <c r="E113" s="975"/>
      <c r="F113" s="975"/>
      <c r="G113" s="975"/>
      <c r="H113" s="960"/>
      <c r="I113" s="961"/>
      <c r="J113" s="962"/>
    </row>
    <row r="114" spans="1:10" ht="15.75" x14ac:dyDescent="0.25">
      <c r="A114" s="269"/>
      <c r="B114" s="256"/>
      <c r="C114" s="257"/>
      <c r="D114" s="20"/>
      <c r="E114" s="975"/>
      <c r="F114" s="975"/>
      <c r="G114" s="975"/>
      <c r="H114" s="960"/>
      <c r="I114" s="961"/>
      <c r="J114" s="962"/>
    </row>
    <row r="115" spans="1:10" ht="15.75" x14ac:dyDescent="0.25">
      <c r="A115" s="269"/>
      <c r="B115" s="256"/>
      <c r="C115" s="257"/>
      <c r="D115" s="20"/>
      <c r="E115" s="975"/>
      <c r="F115" s="975"/>
      <c r="G115" s="975"/>
      <c r="H115" s="960"/>
      <c r="I115" s="961"/>
      <c r="J115" s="962"/>
    </row>
    <row r="116" spans="1:10" ht="15.75" x14ac:dyDescent="0.25">
      <c r="A116" s="269"/>
      <c r="B116" s="256"/>
      <c r="C116" s="257"/>
      <c r="D116" s="20"/>
      <c r="E116" s="975"/>
      <c r="F116" s="975"/>
      <c r="G116" s="975"/>
      <c r="H116" s="960"/>
      <c r="I116" s="961"/>
      <c r="J116" s="962"/>
    </row>
    <row r="117" spans="1:10" ht="23.25" customHeight="1" x14ac:dyDescent="0.25">
      <c r="A117" s="269"/>
      <c r="B117" s="256"/>
      <c r="C117" s="257"/>
      <c r="D117" s="20"/>
      <c r="E117" s="975"/>
      <c r="F117" s="975"/>
      <c r="G117" s="975"/>
      <c r="H117" s="960"/>
      <c r="I117" s="961"/>
      <c r="J117" s="962"/>
    </row>
    <row r="118" spans="1:10" s="264" customFormat="1" ht="30.75" thickBot="1" x14ac:dyDescent="0.25">
      <c r="A118" s="266"/>
      <c r="B118" s="267" t="str">
        <f>A3&amp;" 
TOTAL CARRIED TO SUMMARY (US$)"</f>
        <v>DIVISION06-WOODANDPLASTICS 
TOTAL CARRIED TO SUMMARY (US$)</v>
      </c>
      <c r="C118" s="268"/>
      <c r="D118" s="263"/>
      <c r="E118" s="967"/>
      <c r="F118" s="967"/>
      <c r="G118" s="967"/>
      <c r="H118" s="966"/>
      <c r="I118" s="968"/>
      <c r="J118" s="968">
        <f>SUM(J82:J117)</f>
        <v>17116.97</v>
      </c>
    </row>
  </sheetData>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2" manualBreakCount="2">
    <brk id="46" max="16383" man="1"/>
    <brk id="80"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37D06-4F86-4AFC-BCC3-5549C0E43427}">
  <sheetPr codeName="Sheet6"/>
  <dimension ref="A1:K208"/>
  <sheetViews>
    <sheetView showGridLines="0" showZeros="0" view="pageBreakPreview" zoomScale="85" zoomScaleNormal="100" zoomScaleSheetLayoutView="85" workbookViewId="0">
      <pane ySplit="7" topLeftCell="A184"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343" customWidth="1"/>
    <col min="4" max="4" width="7.83203125" style="6" customWidth="1"/>
    <col min="5" max="7" width="14.83203125" style="980" customWidth="1"/>
    <col min="8" max="8" width="18.6640625" style="980" customWidth="1"/>
    <col min="9" max="9" width="20.1640625" style="980" customWidth="1"/>
    <col min="10" max="10" width="18.33203125" style="981"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5" x14ac:dyDescent="0.2">
      <c r="A2" s="898"/>
      <c r="B2" s="898"/>
      <c r="C2" s="898"/>
      <c r="D2" s="898"/>
      <c r="E2" s="949"/>
      <c r="F2" s="949"/>
      <c r="G2" s="949"/>
      <c r="H2" s="949"/>
      <c r="I2" s="949"/>
      <c r="J2" s="949"/>
    </row>
    <row r="3" spans="1:11" s="1" customFormat="1" ht="15" x14ac:dyDescent="0.2">
      <c r="A3" s="1095" t="s">
        <v>106</v>
      </c>
      <c r="B3" s="1095"/>
      <c r="C3" s="1095"/>
      <c r="D3" s="1095"/>
      <c r="E3" s="1095"/>
      <c r="F3" s="1095"/>
      <c r="G3" s="1095"/>
      <c r="H3" s="1095"/>
      <c r="I3" s="1095"/>
      <c r="J3" s="1095"/>
    </row>
    <row r="4" spans="1:11" s="1" customFormat="1" ht="15.75" thickBot="1" x14ac:dyDescent="0.25">
      <c r="A4" s="898"/>
      <c r="B4" s="898"/>
      <c r="C4" s="898"/>
      <c r="D4" s="898"/>
      <c r="E4" s="949"/>
      <c r="F4" s="949"/>
      <c r="G4" s="949"/>
      <c r="H4" s="949"/>
      <c r="I4" s="949"/>
      <c r="J4" s="949"/>
    </row>
    <row r="5" spans="1:11" s="128" customFormat="1" ht="16.5" thickTop="1" thickBot="1" x14ac:dyDescent="0.25">
      <c r="A5" s="1107" t="s">
        <v>2</v>
      </c>
      <c r="B5" s="1108" t="s">
        <v>1226</v>
      </c>
      <c r="C5" s="1109" t="s">
        <v>3</v>
      </c>
      <c r="D5" s="1098" t="s">
        <v>1225</v>
      </c>
      <c r="E5" s="1100" t="s">
        <v>4</v>
      </c>
      <c r="F5" s="1101"/>
      <c r="G5" s="1101"/>
      <c r="H5" s="1101"/>
      <c r="I5" s="1102"/>
      <c r="J5" s="1103" t="s">
        <v>5</v>
      </c>
    </row>
    <row r="6" spans="1:11" s="128" customFormat="1" ht="16.5" thickTop="1" thickBot="1" x14ac:dyDescent="0.25">
      <c r="A6" s="1107"/>
      <c r="B6" s="1108"/>
      <c r="C6" s="1109"/>
      <c r="D6" s="1098"/>
      <c r="E6" s="950" t="s">
        <v>6</v>
      </c>
      <c r="F6" s="951" t="s">
        <v>7</v>
      </c>
      <c r="G6" s="951" t="s">
        <v>8</v>
      </c>
      <c r="H6" s="951" t="s">
        <v>9</v>
      </c>
      <c r="I6" s="952" t="s">
        <v>10</v>
      </c>
      <c r="J6" s="1104"/>
    </row>
    <row r="7" spans="1:11" s="130" customFormat="1" ht="15.75" thickTop="1" thickBot="1" x14ac:dyDescent="0.25">
      <c r="A7" s="1107"/>
      <c r="B7" s="1108"/>
      <c r="C7" s="328" t="s">
        <v>11</v>
      </c>
      <c r="D7" s="1099"/>
      <c r="E7" s="953" t="s">
        <v>12</v>
      </c>
      <c r="F7" s="953" t="s">
        <v>13</v>
      </c>
      <c r="G7" s="953" t="s">
        <v>14</v>
      </c>
      <c r="H7" s="954" t="s">
        <v>15</v>
      </c>
      <c r="I7" s="955" t="s">
        <v>16</v>
      </c>
      <c r="J7" s="955" t="s">
        <v>17</v>
      </c>
    </row>
    <row r="8" spans="1:11" ht="16.5" thickTop="1" x14ac:dyDescent="0.25">
      <c r="A8" s="344"/>
      <c r="B8" s="289"/>
      <c r="C8" s="329"/>
      <c r="D8" s="18"/>
      <c r="E8" s="956"/>
      <c r="F8" s="956"/>
      <c r="G8" s="956"/>
      <c r="H8" s="957"/>
      <c r="I8" s="958"/>
      <c r="J8" s="959"/>
    </row>
    <row r="9" spans="1:11" s="8" customFormat="1" ht="30" x14ac:dyDescent="0.2">
      <c r="A9" s="345"/>
      <c r="B9" s="290" t="s">
        <v>107</v>
      </c>
      <c r="C9" s="330"/>
      <c r="D9" s="20"/>
      <c r="E9" s="975"/>
      <c r="F9" s="975"/>
      <c r="G9" s="975"/>
      <c r="H9" s="960"/>
      <c r="I9" s="961"/>
      <c r="J9" s="962"/>
    </row>
    <row r="10" spans="1:11" s="8" customFormat="1" ht="15" x14ac:dyDescent="0.2">
      <c r="A10" s="345"/>
      <c r="B10" s="290"/>
      <c r="C10" s="330"/>
      <c r="D10" s="20"/>
      <c r="E10" s="975"/>
      <c r="F10" s="975"/>
      <c r="G10" s="975"/>
      <c r="H10" s="960"/>
      <c r="I10" s="961"/>
      <c r="J10" s="962"/>
    </row>
    <row r="11" spans="1:11" s="8" customFormat="1" ht="28.5" x14ac:dyDescent="0.2">
      <c r="A11" s="345"/>
      <c r="B11" s="291" t="s">
        <v>1336</v>
      </c>
      <c r="C11" s="330"/>
      <c r="D11" s="20"/>
      <c r="E11" s="975"/>
      <c r="F11" s="975"/>
      <c r="G11" s="975"/>
      <c r="H11" s="960"/>
      <c r="I11" s="961"/>
      <c r="J11" s="962"/>
    </row>
    <row r="12" spans="1:11" s="8" customFormat="1" x14ac:dyDescent="0.2">
      <c r="A12" s="345"/>
      <c r="B12" s="292"/>
      <c r="C12" s="331"/>
      <c r="D12" s="20"/>
      <c r="E12" s="975"/>
      <c r="F12" s="975"/>
      <c r="G12" s="975"/>
      <c r="H12" s="960"/>
      <c r="I12" s="961"/>
      <c r="J12" s="962"/>
    </row>
    <row r="13" spans="1:11" s="8" customFormat="1" x14ac:dyDescent="0.2">
      <c r="A13" s="346" t="s">
        <v>11</v>
      </c>
      <c r="B13" s="293" t="s">
        <v>1337</v>
      </c>
      <c r="C13" s="332">
        <f>10983+3022+1890+235</f>
        <v>16130</v>
      </c>
      <c r="D13" s="277" t="s">
        <v>20</v>
      </c>
      <c r="E13" s="960">
        <v>0</v>
      </c>
      <c r="F13" s="960">
        <v>0</v>
      </c>
      <c r="G13" s="960">
        <v>0</v>
      </c>
      <c r="H13" s="960">
        <v>146.83000000000001</v>
      </c>
      <c r="I13" s="961">
        <f>E13+F13+G13+H13</f>
        <v>146.83000000000001</v>
      </c>
      <c r="J13" s="962">
        <f>I13*C13</f>
        <v>2368367.9</v>
      </c>
      <c r="K13" s="146"/>
    </row>
    <row r="14" spans="1:11" s="8" customFormat="1" x14ac:dyDescent="0.2">
      <c r="A14" s="346"/>
      <c r="B14" s="294"/>
      <c r="C14" s="332"/>
      <c r="D14" s="20"/>
      <c r="E14" s="975"/>
      <c r="F14" s="975"/>
      <c r="G14" s="975"/>
      <c r="H14" s="960"/>
      <c r="I14" s="961"/>
      <c r="J14" s="962"/>
    </row>
    <row r="15" spans="1:11" s="8" customFormat="1" ht="42.75" x14ac:dyDescent="0.2">
      <c r="A15" s="346"/>
      <c r="B15" s="295" t="s">
        <v>1338</v>
      </c>
      <c r="C15" s="332"/>
      <c r="D15" s="20"/>
      <c r="E15" s="960"/>
      <c r="F15" s="975"/>
      <c r="G15" s="975"/>
      <c r="H15" s="960"/>
      <c r="I15" s="961"/>
      <c r="J15" s="962"/>
    </row>
    <row r="16" spans="1:11" s="8" customFormat="1" x14ac:dyDescent="0.2">
      <c r="A16" s="346"/>
      <c r="B16" s="292"/>
      <c r="C16" s="332"/>
      <c r="D16" s="20"/>
      <c r="E16" s="975"/>
      <c r="F16" s="975"/>
      <c r="G16" s="975"/>
      <c r="H16" s="960"/>
      <c r="I16" s="961"/>
      <c r="J16" s="962"/>
    </row>
    <row r="17" spans="1:11" s="8" customFormat="1" x14ac:dyDescent="0.2">
      <c r="A17" s="346" t="s">
        <v>12</v>
      </c>
      <c r="B17" s="293" t="s">
        <v>1339</v>
      </c>
      <c r="C17" s="332">
        <f>8586+1183</f>
        <v>9769</v>
      </c>
      <c r="D17" s="277" t="s">
        <v>20</v>
      </c>
      <c r="E17" s="960">
        <v>7.44</v>
      </c>
      <c r="F17" s="960">
        <v>2.79</v>
      </c>
      <c r="G17" s="960">
        <v>3.88</v>
      </c>
      <c r="H17" s="960">
        <v>0</v>
      </c>
      <c r="I17" s="961">
        <f>E17+F17+G17+H17</f>
        <v>14.11</v>
      </c>
      <c r="J17" s="962">
        <f>I17*C17</f>
        <v>137840.59</v>
      </c>
      <c r="K17" s="146"/>
    </row>
    <row r="18" spans="1:11" s="8" customFormat="1" x14ac:dyDescent="0.2">
      <c r="A18" s="346"/>
      <c r="B18" s="293"/>
      <c r="C18" s="332"/>
      <c r="D18" s="20"/>
      <c r="E18" s="975"/>
      <c r="F18" s="975"/>
      <c r="G18" s="975"/>
      <c r="H18" s="960"/>
      <c r="I18" s="961"/>
      <c r="J18" s="962"/>
    </row>
    <row r="19" spans="1:11" s="8" customFormat="1" ht="29.25" customHeight="1" x14ac:dyDescent="0.2">
      <c r="A19" s="346"/>
      <c r="B19" s="912" t="s">
        <v>1340</v>
      </c>
      <c r="C19" s="332"/>
      <c r="D19" s="20"/>
      <c r="E19" s="960"/>
      <c r="F19" s="975"/>
      <c r="G19" s="975"/>
      <c r="H19" s="960"/>
      <c r="I19" s="961"/>
      <c r="J19" s="962"/>
    </row>
    <row r="20" spans="1:11" s="8" customFormat="1" x14ac:dyDescent="0.2">
      <c r="A20" s="346"/>
      <c r="B20" s="293"/>
      <c r="C20" s="332"/>
      <c r="D20" s="277"/>
      <c r="E20" s="975"/>
      <c r="F20" s="975"/>
      <c r="G20" s="975"/>
      <c r="H20" s="960"/>
      <c r="I20" s="961"/>
      <c r="J20" s="962"/>
    </row>
    <row r="21" spans="1:11" s="8" customFormat="1" x14ac:dyDescent="0.2">
      <c r="A21" s="346" t="s">
        <v>13</v>
      </c>
      <c r="B21" s="293" t="s">
        <v>1341</v>
      </c>
      <c r="C21" s="332">
        <f>2397+2868+1890+206</f>
        <v>7361</v>
      </c>
      <c r="D21" s="277" t="s">
        <v>20</v>
      </c>
      <c r="E21" s="960">
        <v>0</v>
      </c>
      <c r="F21" s="960">
        <v>0</v>
      </c>
      <c r="G21" s="960">
        <v>0</v>
      </c>
      <c r="H21" s="960">
        <v>18.32</v>
      </c>
      <c r="I21" s="961">
        <f>E21+F21+G21+H21</f>
        <v>18.32</v>
      </c>
      <c r="J21" s="962">
        <f>I21*C21</f>
        <v>134853.51999999999</v>
      </c>
      <c r="K21" s="146"/>
    </row>
    <row r="22" spans="1:11" s="8" customFormat="1" x14ac:dyDescent="0.2">
      <c r="A22" s="346"/>
      <c r="B22" s="293"/>
      <c r="C22" s="332"/>
      <c r="D22" s="277"/>
      <c r="E22" s="975"/>
      <c r="F22" s="975"/>
      <c r="G22" s="975"/>
      <c r="H22" s="960"/>
      <c r="I22" s="961"/>
      <c r="J22" s="962"/>
    </row>
    <row r="23" spans="1:11" s="8" customFormat="1" ht="15" x14ac:dyDescent="0.2">
      <c r="A23" s="346"/>
      <c r="B23" s="290" t="s">
        <v>108</v>
      </c>
      <c r="C23" s="332"/>
      <c r="D23" s="20"/>
      <c r="E23" s="960"/>
      <c r="F23" s="975"/>
      <c r="G23" s="975"/>
      <c r="H23" s="960"/>
      <c r="I23" s="961"/>
      <c r="J23" s="962"/>
    </row>
    <row r="24" spans="1:11" s="8" customFormat="1" x14ac:dyDescent="0.2">
      <c r="A24" s="346"/>
      <c r="B24" s="296"/>
      <c r="C24" s="332"/>
      <c r="D24" s="20"/>
      <c r="E24" s="975"/>
      <c r="F24" s="975"/>
      <c r="G24" s="975"/>
      <c r="H24" s="960"/>
      <c r="I24" s="961"/>
      <c r="J24" s="962"/>
    </row>
    <row r="25" spans="1:11" s="8" customFormat="1" ht="42.75" x14ac:dyDescent="0.2">
      <c r="A25" s="346"/>
      <c r="B25" s="297" t="s">
        <v>1342</v>
      </c>
      <c r="C25" s="333"/>
      <c r="D25" s="277"/>
      <c r="E25" s="975"/>
      <c r="F25" s="975"/>
      <c r="G25" s="975"/>
      <c r="H25" s="960"/>
      <c r="I25" s="961"/>
      <c r="J25" s="962"/>
    </row>
    <row r="26" spans="1:11" s="8" customFormat="1" x14ac:dyDescent="0.2">
      <c r="A26" s="346"/>
      <c r="B26" s="297"/>
      <c r="C26" s="333"/>
      <c r="D26" s="277"/>
      <c r="E26" s="975"/>
      <c r="F26" s="975"/>
      <c r="G26" s="975"/>
      <c r="H26" s="960"/>
      <c r="I26" s="961"/>
      <c r="J26" s="962"/>
    </row>
    <row r="27" spans="1:11" s="8" customFormat="1" x14ac:dyDescent="0.2">
      <c r="A27" s="346" t="s">
        <v>14</v>
      </c>
      <c r="B27" s="298" t="s">
        <v>109</v>
      </c>
      <c r="C27" s="333">
        <v>182</v>
      </c>
      <c r="D27" s="277" t="s">
        <v>20</v>
      </c>
      <c r="E27" s="960">
        <v>0</v>
      </c>
      <c r="F27" s="960">
        <v>0</v>
      </c>
      <c r="G27" s="960">
        <v>0</v>
      </c>
      <c r="H27" s="960">
        <v>75.790000000000006</v>
      </c>
      <c r="I27" s="961">
        <f>E27+F27+G27+H27</f>
        <v>75.790000000000006</v>
      </c>
      <c r="J27" s="962">
        <f>I27*C27</f>
        <v>13793.78</v>
      </c>
      <c r="K27" s="146"/>
    </row>
    <row r="28" spans="1:11" s="8" customFormat="1" x14ac:dyDescent="0.2">
      <c r="A28" s="346"/>
      <c r="B28" s="298"/>
      <c r="C28" s="333"/>
      <c r="D28" s="277"/>
      <c r="E28" s="975"/>
      <c r="F28" s="975"/>
      <c r="G28" s="975"/>
      <c r="H28" s="960"/>
      <c r="I28" s="961"/>
      <c r="J28" s="962"/>
    </row>
    <row r="29" spans="1:11" s="8" customFormat="1" x14ac:dyDescent="0.2">
      <c r="A29" s="346" t="s">
        <v>15</v>
      </c>
      <c r="B29" s="299" t="s">
        <v>110</v>
      </c>
      <c r="C29" s="333">
        <v>1673</v>
      </c>
      <c r="D29" s="300" t="s">
        <v>20</v>
      </c>
      <c r="E29" s="960">
        <v>0</v>
      </c>
      <c r="F29" s="960">
        <v>0</v>
      </c>
      <c r="G29" s="960">
        <v>0</v>
      </c>
      <c r="H29" s="960">
        <v>75.790000000000006</v>
      </c>
      <c r="I29" s="961">
        <f>E29+F29+G29+H29</f>
        <v>75.790000000000006</v>
      </c>
      <c r="J29" s="962">
        <f>I29*C29</f>
        <v>126796.67</v>
      </c>
      <c r="K29" s="146"/>
    </row>
    <row r="30" spans="1:11" s="8" customFormat="1" x14ac:dyDescent="0.2">
      <c r="A30" s="346"/>
      <c r="B30" s="299"/>
      <c r="C30" s="333"/>
      <c r="D30" s="300"/>
      <c r="E30" s="960"/>
      <c r="F30" s="975"/>
      <c r="G30" s="975"/>
      <c r="H30" s="960"/>
      <c r="I30" s="961"/>
      <c r="J30" s="962"/>
    </row>
    <row r="31" spans="1:11" s="8" customFormat="1" x14ac:dyDescent="0.2">
      <c r="A31" s="346" t="s">
        <v>28</v>
      </c>
      <c r="B31" s="299" t="s">
        <v>111</v>
      </c>
      <c r="C31" s="333">
        <v>6626</v>
      </c>
      <c r="D31" s="300" t="s">
        <v>20</v>
      </c>
      <c r="E31" s="960">
        <v>0</v>
      </c>
      <c r="F31" s="960">
        <v>0</v>
      </c>
      <c r="G31" s="960">
        <v>0</v>
      </c>
      <c r="H31" s="960">
        <v>75.790000000000006</v>
      </c>
      <c r="I31" s="961">
        <f>E31+F31+G31+H31</f>
        <v>75.790000000000006</v>
      </c>
      <c r="J31" s="962">
        <f>I31*C31</f>
        <v>502184.54</v>
      </c>
      <c r="K31" s="146"/>
    </row>
    <row r="32" spans="1:11" s="8" customFormat="1" x14ac:dyDescent="0.2">
      <c r="A32" s="346"/>
      <c r="B32" s="296"/>
      <c r="C32" s="332"/>
      <c r="D32" s="20"/>
      <c r="E32" s="975"/>
      <c r="F32" s="975"/>
      <c r="G32" s="975"/>
      <c r="H32" s="960"/>
      <c r="I32" s="961"/>
      <c r="J32" s="1009"/>
    </row>
    <row r="33" spans="1:11" s="8" customFormat="1" x14ac:dyDescent="0.2">
      <c r="A33" s="346"/>
      <c r="B33" s="296"/>
      <c r="C33" s="332"/>
      <c r="D33" s="20"/>
      <c r="E33" s="975"/>
      <c r="F33" s="975"/>
      <c r="G33" s="975"/>
      <c r="H33" s="960"/>
      <c r="I33" s="961"/>
      <c r="J33" s="1009"/>
    </row>
    <row r="34" spans="1:11" s="8" customFormat="1" x14ac:dyDescent="0.2">
      <c r="A34" s="346"/>
      <c r="B34" s="296"/>
      <c r="C34" s="332"/>
      <c r="D34" s="20"/>
      <c r="E34" s="975"/>
      <c r="F34" s="975"/>
      <c r="G34" s="975"/>
      <c r="H34" s="960"/>
      <c r="I34" s="961"/>
      <c r="J34" s="1009"/>
    </row>
    <row r="35" spans="1:11" s="8" customFormat="1" x14ac:dyDescent="0.2">
      <c r="A35" s="346"/>
      <c r="B35" s="296"/>
      <c r="C35" s="332"/>
      <c r="D35" s="20"/>
      <c r="E35" s="975"/>
      <c r="F35" s="975"/>
      <c r="G35" s="975"/>
      <c r="H35" s="960"/>
      <c r="I35" s="961"/>
      <c r="J35" s="1009"/>
    </row>
    <row r="36" spans="1:11" s="8" customFormat="1" x14ac:dyDescent="0.2">
      <c r="A36" s="346"/>
      <c r="B36" s="296"/>
      <c r="C36" s="332"/>
      <c r="D36" s="20"/>
      <c r="E36" s="975"/>
      <c r="F36" s="975"/>
      <c r="G36" s="975"/>
      <c r="H36" s="960"/>
      <c r="I36" s="961"/>
      <c r="J36" s="1009"/>
    </row>
    <row r="37" spans="1:11" s="8" customFormat="1" x14ac:dyDescent="0.2">
      <c r="A37" s="346"/>
      <c r="B37" s="296"/>
      <c r="C37" s="332"/>
      <c r="D37" s="20"/>
      <c r="E37" s="975"/>
      <c r="F37" s="975"/>
      <c r="G37" s="975"/>
      <c r="H37" s="960"/>
      <c r="I37" s="961"/>
      <c r="J37" s="1009"/>
    </row>
    <row r="38" spans="1:11" s="8" customFormat="1" ht="18" customHeight="1" x14ac:dyDescent="0.2">
      <c r="A38" s="346"/>
      <c r="B38" s="296"/>
      <c r="C38" s="332"/>
      <c r="D38" s="20"/>
      <c r="E38" s="975"/>
      <c r="F38" s="975"/>
      <c r="G38" s="975"/>
      <c r="H38" s="960"/>
      <c r="I38" s="961"/>
      <c r="J38" s="1009"/>
    </row>
    <row r="39" spans="1:11" s="279" customFormat="1" ht="15.75" thickBot="1" x14ac:dyDescent="0.25">
      <c r="A39" s="347"/>
      <c r="B39" s="301" t="s">
        <v>31</v>
      </c>
      <c r="C39" s="334"/>
      <c r="D39" s="278"/>
      <c r="E39" s="967"/>
      <c r="F39" s="967"/>
      <c r="G39" s="967"/>
      <c r="H39" s="966"/>
      <c r="I39" s="968"/>
      <c r="J39" s="968">
        <f>SUM(J10:J37)</f>
        <v>3283837</v>
      </c>
    </row>
    <row r="40" spans="1:11" s="8" customFormat="1" ht="15" thickTop="1" x14ac:dyDescent="0.2">
      <c r="A40" s="348"/>
      <c r="B40" s="302"/>
      <c r="C40" s="333"/>
      <c r="D40" s="300"/>
      <c r="E40" s="960"/>
      <c r="F40" s="975"/>
      <c r="G40" s="975"/>
      <c r="H40" s="960"/>
      <c r="I40" s="961"/>
      <c r="J40" s="962"/>
    </row>
    <row r="41" spans="1:11" ht="15" x14ac:dyDescent="0.2">
      <c r="A41" s="346"/>
      <c r="B41" s="290" t="s">
        <v>112</v>
      </c>
      <c r="C41" s="332"/>
      <c r="D41" s="33"/>
      <c r="E41" s="960"/>
      <c r="F41" s="975"/>
      <c r="G41" s="975"/>
      <c r="H41" s="960"/>
      <c r="I41" s="961"/>
      <c r="J41" s="962"/>
    </row>
    <row r="42" spans="1:11" x14ac:dyDescent="0.2">
      <c r="A42" s="346"/>
      <c r="B42" s="293"/>
      <c r="C42" s="332"/>
      <c r="D42" s="33"/>
      <c r="E42" s="960"/>
      <c r="F42" s="975"/>
      <c r="G42" s="975"/>
      <c r="H42" s="960"/>
      <c r="I42" s="961"/>
      <c r="J42" s="962"/>
    </row>
    <row r="43" spans="1:11" ht="28.5" x14ac:dyDescent="0.2">
      <c r="A43" s="349"/>
      <c r="B43" s="303" t="s">
        <v>1343</v>
      </c>
      <c r="C43" s="335"/>
      <c r="D43" s="304"/>
      <c r="E43" s="960"/>
      <c r="F43" s="975"/>
      <c r="G43" s="975"/>
      <c r="H43" s="960"/>
      <c r="I43" s="961"/>
      <c r="J43" s="962"/>
    </row>
    <row r="44" spans="1:11" ht="12" customHeight="1" x14ac:dyDescent="0.2">
      <c r="A44" s="349"/>
      <c r="B44" s="303"/>
      <c r="C44" s="335"/>
      <c r="D44" s="304"/>
      <c r="E44" s="960"/>
      <c r="F44" s="975"/>
      <c r="G44" s="975"/>
      <c r="H44" s="960"/>
      <c r="I44" s="961"/>
      <c r="J44" s="962"/>
    </row>
    <row r="45" spans="1:11" ht="15" x14ac:dyDescent="0.2">
      <c r="A45" s="348" t="s">
        <v>11</v>
      </c>
      <c r="B45" s="305" t="s">
        <v>1347</v>
      </c>
      <c r="C45" s="336">
        <v>6626</v>
      </c>
      <c r="D45" s="300" t="s">
        <v>20</v>
      </c>
      <c r="E45" s="960">
        <v>0</v>
      </c>
      <c r="F45" s="960">
        <v>0</v>
      </c>
      <c r="G45" s="960">
        <v>0</v>
      </c>
      <c r="H45" s="960">
        <v>48.7</v>
      </c>
      <c r="I45" s="961">
        <f>E45+F45+G45+H45</f>
        <v>48.7</v>
      </c>
      <c r="J45" s="962">
        <f>I45*C45</f>
        <v>322686.2</v>
      </c>
      <c r="K45" s="146"/>
    </row>
    <row r="46" spans="1:11" ht="15" x14ac:dyDescent="0.2">
      <c r="A46" s="348"/>
      <c r="B46" s="306"/>
      <c r="C46" s="336"/>
      <c r="D46" s="307"/>
      <c r="E46" s="960"/>
      <c r="F46" s="975"/>
      <c r="G46" s="975"/>
      <c r="H46" s="960"/>
      <c r="I46" s="961"/>
      <c r="J46" s="962"/>
    </row>
    <row r="47" spans="1:11" ht="28.5" x14ac:dyDescent="0.2">
      <c r="A47" s="348"/>
      <c r="B47" s="303" t="s">
        <v>1344</v>
      </c>
      <c r="C47" s="336"/>
      <c r="D47" s="307"/>
      <c r="E47" s="960"/>
      <c r="F47" s="975"/>
      <c r="G47" s="975"/>
      <c r="H47" s="960"/>
      <c r="I47" s="961"/>
      <c r="J47" s="962"/>
    </row>
    <row r="48" spans="1:11" ht="12" customHeight="1" x14ac:dyDescent="0.2">
      <c r="A48" s="348"/>
      <c r="B48" s="306"/>
      <c r="C48" s="337"/>
      <c r="D48" s="157"/>
      <c r="E48" s="960"/>
      <c r="F48" s="975"/>
      <c r="G48" s="975"/>
      <c r="H48" s="960"/>
      <c r="I48" s="961"/>
      <c r="J48" s="962"/>
    </row>
    <row r="49" spans="1:11" x14ac:dyDescent="0.2">
      <c r="A49" s="350" t="s">
        <v>12</v>
      </c>
      <c r="B49" s="327" t="s">
        <v>1345</v>
      </c>
      <c r="C49" s="338">
        <v>8731</v>
      </c>
      <c r="D49" s="280" t="s">
        <v>20</v>
      </c>
      <c r="E49" s="960">
        <v>0</v>
      </c>
      <c r="F49" s="960">
        <v>0</v>
      </c>
      <c r="G49" s="960">
        <v>0</v>
      </c>
      <c r="H49" s="960">
        <v>40.58</v>
      </c>
      <c r="I49" s="961">
        <f>E49+F49+G49+H49</f>
        <v>40.58</v>
      </c>
      <c r="J49" s="962">
        <f>I49*C49</f>
        <v>354303.98</v>
      </c>
      <c r="K49" s="146"/>
    </row>
    <row r="50" spans="1:11" ht="12" customHeight="1" x14ac:dyDescent="0.2">
      <c r="A50" s="348"/>
      <c r="B50" s="306"/>
      <c r="C50" s="337"/>
      <c r="D50" s="157"/>
      <c r="E50" s="960"/>
      <c r="F50" s="975"/>
      <c r="G50" s="975"/>
      <c r="H50" s="960"/>
      <c r="I50" s="961"/>
      <c r="J50" s="962"/>
    </row>
    <row r="51" spans="1:11" x14ac:dyDescent="0.2">
      <c r="A51" s="348" t="s">
        <v>13</v>
      </c>
      <c r="B51" s="298" t="s">
        <v>1346</v>
      </c>
      <c r="C51" s="338">
        <v>754</v>
      </c>
      <c r="D51" s="280" t="s">
        <v>20</v>
      </c>
      <c r="E51" s="960">
        <v>0</v>
      </c>
      <c r="F51" s="960">
        <v>0</v>
      </c>
      <c r="G51" s="960">
        <v>0</v>
      </c>
      <c r="H51" s="960">
        <v>68.39</v>
      </c>
      <c r="I51" s="961">
        <f>E51+F51+G51+H51</f>
        <v>68.39</v>
      </c>
      <c r="J51" s="962">
        <f>I51*C51</f>
        <v>51566.06</v>
      </c>
      <c r="K51" s="146"/>
    </row>
    <row r="52" spans="1:11" ht="15" x14ac:dyDescent="0.2">
      <c r="A52" s="348"/>
      <c r="B52" s="306"/>
      <c r="C52" s="336"/>
      <c r="D52" s="307"/>
      <c r="E52" s="960"/>
      <c r="F52" s="975"/>
      <c r="G52" s="975"/>
      <c r="H52" s="960"/>
      <c r="I52" s="961"/>
      <c r="J52" s="962"/>
    </row>
    <row r="53" spans="1:11" ht="28.5" x14ac:dyDescent="0.2">
      <c r="A53" s="348"/>
      <c r="B53" s="302" t="s">
        <v>1348</v>
      </c>
      <c r="C53" s="336"/>
      <c r="D53" s="307"/>
      <c r="E53" s="960"/>
      <c r="F53" s="975"/>
      <c r="G53" s="975"/>
      <c r="H53" s="960"/>
      <c r="I53" s="961"/>
      <c r="J53" s="962"/>
    </row>
    <row r="54" spans="1:11" ht="12" customHeight="1" x14ac:dyDescent="0.2">
      <c r="A54" s="348"/>
      <c r="B54" s="306"/>
      <c r="C54" s="336"/>
      <c r="D54" s="307"/>
      <c r="E54" s="960"/>
      <c r="F54" s="975"/>
      <c r="G54" s="975"/>
      <c r="H54" s="960"/>
      <c r="I54" s="961"/>
      <c r="J54" s="962"/>
    </row>
    <row r="55" spans="1:11" ht="15" x14ac:dyDescent="0.2">
      <c r="A55" s="348" t="s">
        <v>14</v>
      </c>
      <c r="B55" s="298" t="s">
        <v>113</v>
      </c>
      <c r="C55" s="336">
        <v>2946</v>
      </c>
      <c r="D55" s="280" t="s">
        <v>20</v>
      </c>
      <c r="E55" s="960">
        <v>0</v>
      </c>
      <c r="F55" s="960">
        <v>0</v>
      </c>
      <c r="G55" s="960">
        <v>0</v>
      </c>
      <c r="H55" s="960">
        <v>68.39</v>
      </c>
      <c r="I55" s="961">
        <f>E55+F55+G55+H55</f>
        <v>68.39</v>
      </c>
      <c r="J55" s="962">
        <f>I55*C55</f>
        <v>201476.94</v>
      </c>
      <c r="K55" s="146"/>
    </row>
    <row r="56" spans="1:11" ht="15" x14ac:dyDescent="0.2">
      <c r="A56" s="348"/>
      <c r="B56" s="298"/>
      <c r="C56" s="336"/>
      <c r="D56" s="280"/>
      <c r="E56" s="975"/>
      <c r="F56" s="975"/>
      <c r="G56" s="975"/>
      <c r="H56" s="960"/>
      <c r="I56" s="961"/>
      <c r="J56" s="1009"/>
    </row>
    <row r="57" spans="1:11" s="279" customFormat="1" ht="14.25" customHeight="1" x14ac:dyDescent="0.2">
      <c r="A57" s="351"/>
      <c r="B57" s="290" t="s">
        <v>114</v>
      </c>
      <c r="C57" s="339"/>
      <c r="D57" s="281"/>
      <c r="E57" s="970"/>
      <c r="F57" s="970"/>
      <c r="G57" s="970"/>
      <c r="H57" s="969"/>
      <c r="I57" s="971"/>
      <c r="J57" s="972"/>
    </row>
    <row r="58" spans="1:11" s="279" customFormat="1" ht="14.25" customHeight="1" x14ac:dyDescent="0.2">
      <c r="A58" s="351"/>
      <c r="B58" s="308"/>
      <c r="C58" s="339"/>
      <c r="D58" s="281"/>
      <c r="E58" s="970"/>
      <c r="F58" s="970"/>
      <c r="G58" s="970"/>
      <c r="H58" s="969"/>
      <c r="I58" s="971"/>
      <c r="J58" s="972"/>
    </row>
    <row r="59" spans="1:11" s="279" customFormat="1" ht="47.25" customHeight="1" x14ac:dyDescent="0.2">
      <c r="A59" s="351"/>
      <c r="B59" s="309" t="s">
        <v>1349</v>
      </c>
      <c r="C59" s="339"/>
      <c r="D59" s="282"/>
      <c r="E59" s="970"/>
      <c r="F59" s="970"/>
      <c r="G59" s="970"/>
      <c r="H59" s="969"/>
      <c r="I59" s="971"/>
      <c r="J59" s="972"/>
    </row>
    <row r="60" spans="1:11" s="279" customFormat="1" ht="12" customHeight="1" x14ac:dyDescent="0.2">
      <c r="A60" s="351"/>
      <c r="B60" s="308"/>
      <c r="C60" s="339"/>
      <c r="D60" s="282"/>
      <c r="E60" s="970"/>
      <c r="F60" s="970"/>
      <c r="G60" s="970"/>
      <c r="H60" s="969"/>
      <c r="I60" s="971"/>
      <c r="J60" s="972"/>
    </row>
    <row r="61" spans="1:11" s="279" customFormat="1" ht="14.25" customHeight="1" x14ac:dyDescent="0.2">
      <c r="A61" s="348" t="s">
        <v>15</v>
      </c>
      <c r="B61" s="310" t="s">
        <v>1350</v>
      </c>
      <c r="C61" s="340">
        <v>1509</v>
      </c>
      <c r="D61" s="277" t="s">
        <v>20</v>
      </c>
      <c r="E61" s="960">
        <v>0</v>
      </c>
      <c r="F61" s="960">
        <v>0</v>
      </c>
      <c r="G61" s="960">
        <v>0</v>
      </c>
      <c r="H61" s="960">
        <v>792.09</v>
      </c>
      <c r="I61" s="961">
        <f>E61+F61+G61+H61</f>
        <v>792.09</v>
      </c>
      <c r="J61" s="962">
        <f>I61*C61</f>
        <v>1195263.81</v>
      </c>
      <c r="K61" s="146"/>
    </row>
    <row r="62" spans="1:11" s="279" customFormat="1" ht="12" customHeight="1" x14ac:dyDescent="0.2">
      <c r="A62" s="352"/>
      <c r="B62" s="311"/>
      <c r="C62" s="333"/>
      <c r="D62" s="277"/>
      <c r="E62" s="970"/>
      <c r="F62" s="970"/>
      <c r="G62" s="970"/>
      <c r="H62" s="969"/>
      <c r="I62" s="971"/>
      <c r="J62" s="972"/>
    </row>
    <row r="63" spans="1:11" s="279" customFormat="1" ht="14.25" customHeight="1" x14ac:dyDescent="0.2">
      <c r="A63" s="352" t="s">
        <v>28</v>
      </c>
      <c r="B63" s="299" t="s">
        <v>1351</v>
      </c>
      <c r="C63" s="333">
        <v>754</v>
      </c>
      <c r="D63" s="277" t="s">
        <v>20</v>
      </c>
      <c r="E63" s="960">
        <v>0</v>
      </c>
      <c r="F63" s="960">
        <v>0</v>
      </c>
      <c r="G63" s="960">
        <v>0</v>
      </c>
      <c r="H63" s="960">
        <v>733.68</v>
      </c>
      <c r="I63" s="961">
        <f>E63+F63+G63+H63</f>
        <v>733.68</v>
      </c>
      <c r="J63" s="962">
        <f>I63*C63</f>
        <v>553194.72</v>
      </c>
      <c r="K63" s="146"/>
    </row>
    <row r="64" spans="1:11" s="279" customFormat="1" ht="14.25" customHeight="1" x14ac:dyDescent="0.2">
      <c r="A64" s="352"/>
      <c r="B64" s="311"/>
      <c r="C64" s="333"/>
      <c r="D64" s="277"/>
      <c r="E64" s="970"/>
      <c r="F64" s="970"/>
      <c r="G64" s="970"/>
      <c r="H64" s="969"/>
      <c r="I64" s="971"/>
      <c r="J64" s="972"/>
    </row>
    <row r="65" spans="1:11" s="279" customFormat="1" ht="14.25" customHeight="1" x14ac:dyDescent="0.2">
      <c r="A65" s="352"/>
      <c r="B65" s="311"/>
      <c r="C65" s="333"/>
      <c r="D65" s="277"/>
      <c r="E65" s="970"/>
      <c r="F65" s="970"/>
      <c r="G65" s="970"/>
      <c r="H65" s="969"/>
      <c r="I65" s="971"/>
      <c r="J65" s="972"/>
    </row>
    <row r="66" spans="1:11" s="279" customFormat="1" ht="14.25" customHeight="1" x14ac:dyDescent="0.2">
      <c r="A66" s="352"/>
      <c r="B66" s="311"/>
      <c r="C66" s="333"/>
      <c r="D66" s="277"/>
      <c r="E66" s="970"/>
      <c r="F66" s="970"/>
      <c r="G66" s="970"/>
      <c r="H66" s="969"/>
      <c r="I66" s="971"/>
      <c r="J66" s="972"/>
    </row>
    <row r="67" spans="1:11" s="279" customFormat="1" ht="14.25" customHeight="1" x14ac:dyDescent="0.2">
      <c r="A67" s="352"/>
      <c r="B67" s="311"/>
      <c r="C67" s="333"/>
      <c r="D67" s="277"/>
      <c r="E67" s="970"/>
      <c r="F67" s="970"/>
      <c r="G67" s="970"/>
      <c r="H67" s="969"/>
      <c r="I67" s="971"/>
      <c r="J67" s="972"/>
    </row>
    <row r="68" spans="1:11" s="279" customFormat="1" ht="14.25" customHeight="1" x14ac:dyDescent="0.2">
      <c r="A68" s="352"/>
      <c r="B68" s="311"/>
      <c r="C68" s="333"/>
      <c r="D68" s="277"/>
      <c r="E68" s="970"/>
      <c r="F68" s="970"/>
      <c r="G68" s="970"/>
      <c r="H68" s="969"/>
      <c r="I68" s="971"/>
      <c r="J68" s="972"/>
    </row>
    <row r="69" spans="1:11" s="279" customFormat="1" ht="14.25" customHeight="1" x14ac:dyDescent="0.2">
      <c r="A69" s="352"/>
      <c r="B69" s="311"/>
      <c r="C69" s="333"/>
      <c r="D69" s="277"/>
      <c r="E69" s="970"/>
      <c r="F69" s="970"/>
      <c r="G69" s="970"/>
      <c r="H69" s="969"/>
      <c r="I69" s="971"/>
      <c r="J69" s="972"/>
    </row>
    <row r="70" spans="1:11" s="279" customFormat="1" ht="14.25" customHeight="1" x14ac:dyDescent="0.2">
      <c r="A70" s="352"/>
      <c r="B70" s="311"/>
      <c r="C70" s="333"/>
      <c r="D70" s="277"/>
      <c r="E70" s="970"/>
      <c r="F70" s="970"/>
      <c r="G70" s="970"/>
      <c r="H70" s="969"/>
      <c r="I70" s="971"/>
      <c r="J70" s="972"/>
    </row>
    <row r="71" spans="1:11" s="279" customFormat="1" ht="14.25" customHeight="1" x14ac:dyDescent="0.2">
      <c r="A71" s="352"/>
      <c r="B71" s="311"/>
      <c r="C71" s="333"/>
      <c r="D71" s="277"/>
      <c r="E71" s="970"/>
      <c r="F71" s="970"/>
      <c r="G71" s="970"/>
      <c r="H71" s="969"/>
      <c r="I71" s="971"/>
      <c r="J71" s="972"/>
    </row>
    <row r="72" spans="1:11" s="279" customFormat="1" ht="14.25" customHeight="1" x14ac:dyDescent="0.2">
      <c r="A72" s="352"/>
      <c r="B72" s="311"/>
      <c r="C72" s="333"/>
      <c r="D72" s="277"/>
      <c r="E72" s="970"/>
      <c r="F72" s="970"/>
      <c r="G72" s="970"/>
      <c r="H72" s="969"/>
      <c r="I72" s="971"/>
      <c r="J72" s="972"/>
    </row>
    <row r="73" spans="1:11" s="279" customFormat="1" ht="14.25" customHeight="1" x14ac:dyDescent="0.2">
      <c r="A73" s="352"/>
      <c r="B73" s="311"/>
      <c r="C73" s="333"/>
      <c r="D73" s="277"/>
      <c r="E73" s="970"/>
      <c r="F73" s="970"/>
      <c r="G73" s="970"/>
      <c r="H73" s="969"/>
      <c r="I73" s="971"/>
      <c r="J73" s="972"/>
    </row>
    <row r="74" spans="1:11" s="279" customFormat="1" ht="15.75" thickBot="1" x14ac:dyDescent="0.25">
      <c r="A74" s="347"/>
      <c r="B74" s="301" t="s">
        <v>31</v>
      </c>
      <c r="C74" s="334"/>
      <c r="D74" s="278"/>
      <c r="E74" s="967"/>
      <c r="F74" s="967"/>
      <c r="G74" s="967"/>
      <c r="H74" s="966"/>
      <c r="I74" s="968"/>
      <c r="J74" s="968">
        <f>SUM(J44:J68)</f>
        <v>2678491.71</v>
      </c>
    </row>
    <row r="75" spans="1:11" s="279" customFormat="1" ht="14.25" customHeight="1" thickTop="1" x14ac:dyDescent="0.2">
      <c r="A75" s="351"/>
      <c r="B75" s="308"/>
      <c r="C75" s="339"/>
      <c r="D75" s="281"/>
      <c r="E75" s="970"/>
      <c r="F75" s="970"/>
      <c r="G75" s="970"/>
      <c r="H75" s="969"/>
      <c r="I75" s="971"/>
      <c r="J75" s="972"/>
    </row>
    <row r="76" spans="1:11" s="279" customFormat="1" ht="15" x14ac:dyDescent="0.2">
      <c r="A76" s="351"/>
      <c r="B76" s="901" t="s">
        <v>115</v>
      </c>
      <c r="C76" s="339"/>
      <c r="D76" s="281"/>
      <c r="E76" s="970"/>
      <c r="F76" s="970"/>
      <c r="G76" s="970"/>
      <c r="H76" s="969"/>
      <c r="I76" s="971"/>
      <c r="J76" s="972"/>
    </row>
    <row r="77" spans="1:11" s="279" customFormat="1" ht="14.25" customHeight="1" x14ac:dyDescent="0.2">
      <c r="A77" s="351"/>
      <c r="B77" s="308"/>
      <c r="C77" s="339"/>
      <c r="D77" s="281"/>
      <c r="E77" s="970"/>
      <c r="F77" s="970"/>
      <c r="G77" s="970"/>
      <c r="H77" s="969"/>
      <c r="I77" s="971"/>
      <c r="J77" s="972"/>
    </row>
    <row r="78" spans="1:11" s="279" customFormat="1" ht="87.75" customHeight="1" x14ac:dyDescent="0.2">
      <c r="A78" s="353"/>
      <c r="B78" s="297" t="s">
        <v>1352</v>
      </c>
      <c r="C78" s="332"/>
      <c r="D78" s="300"/>
      <c r="E78" s="969"/>
      <c r="F78" s="970"/>
      <c r="G78" s="970"/>
      <c r="H78" s="969"/>
      <c r="I78" s="971"/>
      <c r="J78" s="972"/>
    </row>
    <row r="79" spans="1:11" s="279" customFormat="1" ht="12" customHeight="1" x14ac:dyDescent="0.2">
      <c r="A79" s="353"/>
      <c r="B79" s="297"/>
      <c r="C79" s="332"/>
      <c r="D79" s="300"/>
      <c r="E79" s="969"/>
      <c r="F79" s="970"/>
      <c r="G79" s="970"/>
      <c r="H79" s="969"/>
      <c r="I79" s="971"/>
      <c r="J79" s="972"/>
    </row>
    <row r="80" spans="1:11" s="279" customFormat="1" ht="14.25" customHeight="1" x14ac:dyDescent="0.2">
      <c r="A80" s="348" t="s">
        <v>11</v>
      </c>
      <c r="B80" s="298" t="s">
        <v>116</v>
      </c>
      <c r="C80" s="332">
        <v>2920</v>
      </c>
      <c r="D80" s="300" t="s">
        <v>20</v>
      </c>
      <c r="E80" s="960">
        <v>0</v>
      </c>
      <c r="F80" s="960">
        <v>0</v>
      </c>
      <c r="G80" s="960">
        <v>0</v>
      </c>
      <c r="H80" s="960">
        <v>789.24</v>
      </c>
      <c r="I80" s="961">
        <f>E80+F80+G80+H80</f>
        <v>789.24</v>
      </c>
      <c r="J80" s="962">
        <f>I80*C80</f>
        <v>2304580.7999999998</v>
      </c>
      <c r="K80" s="146"/>
    </row>
    <row r="81" spans="1:11" s="279" customFormat="1" ht="14.25" customHeight="1" x14ac:dyDescent="0.2">
      <c r="A81" s="353"/>
      <c r="B81" s="308"/>
      <c r="C81" s="339"/>
      <c r="D81" s="283"/>
      <c r="E81" s="969"/>
      <c r="F81" s="970"/>
      <c r="G81" s="970"/>
      <c r="H81" s="969"/>
      <c r="I81" s="971"/>
      <c r="J81" s="972"/>
    </row>
    <row r="82" spans="1:11" s="279" customFormat="1" ht="14.25" customHeight="1" x14ac:dyDescent="0.2">
      <c r="A82" s="348" t="s">
        <v>12</v>
      </c>
      <c r="B82" s="310" t="s">
        <v>117</v>
      </c>
      <c r="C82" s="332">
        <v>431</v>
      </c>
      <c r="D82" s="284" t="s">
        <v>25</v>
      </c>
      <c r="E82" s="960">
        <v>0</v>
      </c>
      <c r="F82" s="960">
        <v>0</v>
      </c>
      <c r="G82" s="960">
        <v>0</v>
      </c>
      <c r="H82" s="960">
        <v>189.48</v>
      </c>
      <c r="I82" s="961">
        <f>E82+F82+G82+H82</f>
        <v>189.48</v>
      </c>
      <c r="J82" s="962">
        <f>I82*C82</f>
        <v>81665.88</v>
      </c>
      <c r="K82" s="146"/>
    </row>
    <row r="83" spans="1:11" s="279" customFormat="1" ht="14.25" customHeight="1" x14ac:dyDescent="0.2">
      <c r="A83" s="353"/>
      <c r="B83" s="308"/>
      <c r="C83" s="339"/>
      <c r="D83" s="283"/>
      <c r="E83" s="969"/>
      <c r="F83" s="970"/>
      <c r="G83" s="970"/>
      <c r="H83" s="969"/>
      <c r="I83" s="971"/>
      <c r="J83" s="972"/>
    </row>
    <row r="84" spans="1:11" s="279" customFormat="1" ht="37.5" customHeight="1" x14ac:dyDescent="0.2">
      <c r="A84" s="353"/>
      <c r="B84" s="290" t="s">
        <v>118</v>
      </c>
      <c r="C84" s="339"/>
      <c r="D84" s="283"/>
      <c r="E84" s="969"/>
      <c r="F84" s="970"/>
      <c r="G84" s="970"/>
      <c r="H84" s="969"/>
      <c r="I84" s="971"/>
      <c r="J84" s="972"/>
    </row>
    <row r="85" spans="1:11" s="279" customFormat="1" ht="44.25" customHeight="1" x14ac:dyDescent="0.2">
      <c r="A85" s="353"/>
      <c r="B85" s="297" t="s">
        <v>1353</v>
      </c>
      <c r="C85" s="335"/>
      <c r="D85" s="304"/>
      <c r="E85" s="969"/>
      <c r="F85" s="970"/>
      <c r="G85" s="970"/>
      <c r="H85" s="969"/>
      <c r="I85" s="971"/>
      <c r="J85" s="972"/>
    </row>
    <row r="86" spans="1:11" s="279" customFormat="1" ht="14.25" customHeight="1" x14ac:dyDescent="0.2">
      <c r="A86" s="353"/>
      <c r="B86" s="312"/>
      <c r="C86" s="335"/>
      <c r="D86" s="304"/>
      <c r="E86" s="969"/>
      <c r="F86" s="970"/>
      <c r="G86" s="970"/>
      <c r="H86" s="969"/>
      <c r="I86" s="971"/>
      <c r="J86" s="972"/>
    </row>
    <row r="87" spans="1:11" s="279" customFormat="1" ht="14.25" customHeight="1" x14ac:dyDescent="0.2">
      <c r="A87" s="348" t="s">
        <v>13</v>
      </c>
      <c r="B87" s="299" t="s">
        <v>111</v>
      </c>
      <c r="C87" s="332">
        <v>8731</v>
      </c>
      <c r="D87" s="307" t="s">
        <v>20</v>
      </c>
      <c r="E87" s="960">
        <v>0</v>
      </c>
      <c r="F87" s="960">
        <v>0</v>
      </c>
      <c r="G87" s="960">
        <v>0</v>
      </c>
      <c r="H87" s="960">
        <v>57.71</v>
      </c>
      <c r="I87" s="961">
        <f>E87+F87+G87+H87</f>
        <v>57.71</v>
      </c>
      <c r="J87" s="962">
        <f>I87*C87</f>
        <v>503866.01</v>
      </c>
      <c r="K87" s="146"/>
    </row>
    <row r="88" spans="1:11" s="279" customFormat="1" ht="14.25" customHeight="1" x14ac:dyDescent="0.2">
      <c r="A88" s="353"/>
      <c r="B88" s="312"/>
      <c r="C88" s="332"/>
      <c r="D88" s="304"/>
      <c r="E88" s="969"/>
      <c r="F88" s="970"/>
      <c r="G88" s="970"/>
      <c r="H88" s="969"/>
      <c r="I88" s="971"/>
      <c r="J88" s="972"/>
    </row>
    <row r="89" spans="1:11" s="279" customFormat="1" ht="42.75" x14ac:dyDescent="0.2">
      <c r="A89" s="353"/>
      <c r="B89" s="297" t="s">
        <v>1354</v>
      </c>
      <c r="C89" s="332"/>
      <c r="D89" s="304"/>
      <c r="E89" s="969"/>
      <c r="F89" s="970"/>
      <c r="G89" s="970"/>
      <c r="H89" s="969"/>
      <c r="I89" s="971"/>
      <c r="J89" s="972"/>
    </row>
    <row r="90" spans="1:11" s="279" customFormat="1" ht="14.25" customHeight="1" x14ac:dyDescent="0.2">
      <c r="A90" s="353"/>
      <c r="B90" s="312"/>
      <c r="C90" s="332"/>
      <c r="D90" s="304"/>
      <c r="E90" s="969"/>
      <c r="F90" s="970"/>
      <c r="G90" s="970"/>
      <c r="H90" s="969"/>
      <c r="I90" s="971"/>
      <c r="J90" s="972"/>
    </row>
    <row r="91" spans="1:11" s="279" customFormat="1" ht="14.25" customHeight="1" x14ac:dyDescent="0.2">
      <c r="A91" s="348" t="s">
        <v>14</v>
      </c>
      <c r="B91" s="299" t="s">
        <v>111</v>
      </c>
      <c r="C91" s="332">
        <v>6626</v>
      </c>
      <c r="D91" s="307" t="s">
        <v>20</v>
      </c>
      <c r="E91" s="960">
        <v>0</v>
      </c>
      <c r="F91" s="960">
        <v>0</v>
      </c>
      <c r="G91" s="960">
        <v>0</v>
      </c>
      <c r="H91" s="960">
        <v>57.71</v>
      </c>
      <c r="I91" s="961">
        <f>E91+F91+G91+H91</f>
        <v>57.71</v>
      </c>
      <c r="J91" s="962">
        <f>I91*C91</f>
        <v>382386.46</v>
      </c>
      <c r="K91" s="146"/>
    </row>
    <row r="92" spans="1:11" s="279" customFormat="1" ht="14.25" customHeight="1" x14ac:dyDescent="0.2">
      <c r="A92" s="353"/>
      <c r="B92" s="312"/>
      <c r="C92" s="335"/>
      <c r="D92" s="304"/>
      <c r="E92" s="969"/>
      <c r="F92" s="970"/>
      <c r="G92" s="970"/>
      <c r="H92" s="969"/>
      <c r="I92" s="971"/>
      <c r="J92" s="972"/>
    </row>
    <row r="93" spans="1:11" s="279" customFormat="1" ht="15" x14ac:dyDescent="0.2">
      <c r="A93" s="353"/>
      <c r="B93" s="913" t="s">
        <v>1355</v>
      </c>
      <c r="C93" s="335"/>
      <c r="D93" s="304"/>
      <c r="E93" s="969"/>
      <c r="F93" s="970"/>
      <c r="G93" s="970"/>
      <c r="H93" s="969"/>
      <c r="I93" s="971"/>
      <c r="J93" s="972"/>
    </row>
    <row r="94" spans="1:11" s="279" customFormat="1" ht="15" x14ac:dyDescent="0.2">
      <c r="A94" s="353"/>
      <c r="B94" s="297"/>
      <c r="C94" s="335"/>
      <c r="D94" s="304"/>
      <c r="E94" s="969"/>
      <c r="F94" s="970"/>
      <c r="G94" s="970"/>
      <c r="H94" s="969"/>
      <c r="I94" s="971"/>
      <c r="J94" s="972"/>
    </row>
    <row r="95" spans="1:11" s="279" customFormat="1" ht="14.25" customHeight="1" x14ac:dyDescent="0.2">
      <c r="A95" s="348" t="s">
        <v>15</v>
      </c>
      <c r="B95" s="299" t="s">
        <v>111</v>
      </c>
      <c r="C95" s="332">
        <v>6626</v>
      </c>
      <c r="D95" s="307" t="s">
        <v>20</v>
      </c>
      <c r="E95" s="960">
        <v>0</v>
      </c>
      <c r="F95" s="960">
        <v>0</v>
      </c>
      <c r="G95" s="960">
        <v>0</v>
      </c>
      <c r="H95" s="960">
        <v>16.82</v>
      </c>
      <c r="I95" s="961">
        <f>E95+F95+G95+H95</f>
        <v>16.82</v>
      </c>
      <c r="J95" s="962">
        <f>I95*C95</f>
        <v>111449.32</v>
      </c>
      <c r="K95" s="146"/>
    </row>
    <row r="96" spans="1:11" s="279" customFormat="1" ht="14.25" customHeight="1" x14ac:dyDescent="0.2">
      <c r="A96" s="348"/>
      <c r="B96" s="299"/>
      <c r="C96" s="332"/>
      <c r="D96" s="307"/>
      <c r="E96" s="969"/>
      <c r="F96" s="970"/>
      <c r="G96" s="970"/>
      <c r="H96" s="969"/>
      <c r="I96" s="971"/>
      <c r="J96" s="972"/>
    </row>
    <row r="97" spans="1:11" s="279" customFormat="1" ht="14.25" customHeight="1" x14ac:dyDescent="0.2">
      <c r="A97" s="348"/>
      <c r="B97" s="299"/>
      <c r="C97" s="332"/>
      <c r="D97" s="307"/>
      <c r="E97" s="969"/>
      <c r="F97" s="970"/>
      <c r="G97" s="970"/>
      <c r="H97" s="969"/>
      <c r="I97" s="971"/>
      <c r="J97" s="972"/>
    </row>
    <row r="98" spans="1:11" s="279" customFormat="1" ht="14.25" customHeight="1" x14ac:dyDescent="0.2">
      <c r="A98" s="348"/>
      <c r="B98" s="299"/>
      <c r="C98" s="332"/>
      <c r="D98" s="307"/>
      <c r="E98" s="969"/>
      <c r="F98" s="970"/>
      <c r="G98" s="970"/>
      <c r="H98" s="969"/>
      <c r="I98" s="971"/>
      <c r="J98" s="972"/>
    </row>
    <row r="99" spans="1:11" s="279" customFormat="1" ht="14.25" customHeight="1" x14ac:dyDescent="0.2">
      <c r="A99" s="348"/>
      <c r="B99" s="299"/>
      <c r="C99" s="332"/>
      <c r="D99" s="307"/>
      <c r="E99" s="969"/>
      <c r="F99" s="970"/>
      <c r="G99" s="970"/>
      <c r="H99" s="969"/>
      <c r="I99" s="971"/>
      <c r="J99" s="972"/>
    </row>
    <row r="100" spans="1:11" s="279" customFormat="1" ht="14.25" customHeight="1" x14ac:dyDescent="0.2">
      <c r="A100" s="353"/>
      <c r="B100" s="308"/>
      <c r="C100" s="339"/>
      <c r="D100" s="283"/>
      <c r="E100" s="969"/>
      <c r="F100" s="970"/>
      <c r="G100" s="970"/>
      <c r="H100" s="969"/>
      <c r="I100" s="971"/>
      <c r="J100" s="972"/>
    </row>
    <row r="101" spans="1:11" s="279" customFormat="1" ht="26.25" customHeight="1" x14ac:dyDescent="0.2">
      <c r="A101" s="351"/>
      <c r="B101" s="308"/>
      <c r="C101" s="339"/>
      <c r="D101" s="281"/>
      <c r="E101" s="970"/>
      <c r="F101" s="970"/>
      <c r="G101" s="970"/>
      <c r="H101" s="969"/>
      <c r="I101" s="971"/>
      <c r="J101" s="972"/>
    </row>
    <row r="102" spans="1:11" s="279" customFormat="1" ht="15.75" thickBot="1" x14ac:dyDescent="0.25">
      <c r="A102" s="354"/>
      <c r="B102" s="301" t="s">
        <v>31</v>
      </c>
      <c r="C102" s="334"/>
      <c r="D102" s="278"/>
      <c r="E102" s="967"/>
      <c r="F102" s="967"/>
      <c r="G102" s="967"/>
      <c r="H102" s="966"/>
      <c r="I102" s="968"/>
      <c r="J102" s="968">
        <f>SUM(J78:J100)</f>
        <v>3383948.47</v>
      </c>
    </row>
    <row r="103" spans="1:11" s="279" customFormat="1" ht="15.75" thickTop="1" x14ac:dyDescent="0.2">
      <c r="A103" s="351"/>
      <c r="B103" s="308"/>
      <c r="C103" s="339"/>
      <c r="D103" s="281"/>
      <c r="E103" s="970"/>
      <c r="F103" s="970"/>
      <c r="G103" s="970"/>
      <c r="H103" s="969"/>
      <c r="I103" s="971"/>
      <c r="J103" s="972"/>
    </row>
    <row r="104" spans="1:11" s="279" customFormat="1" ht="14.25" customHeight="1" x14ac:dyDescent="0.2">
      <c r="A104" s="351"/>
      <c r="B104" s="290" t="s">
        <v>119</v>
      </c>
      <c r="C104" s="339"/>
      <c r="D104" s="281"/>
      <c r="E104" s="970"/>
      <c r="F104" s="970"/>
      <c r="G104" s="970"/>
      <c r="H104" s="969"/>
      <c r="I104" s="971"/>
      <c r="J104" s="972"/>
    </row>
    <row r="105" spans="1:11" s="279" customFormat="1" ht="14.25" customHeight="1" x14ac:dyDescent="0.2">
      <c r="A105" s="351"/>
      <c r="B105" s="308"/>
      <c r="C105" s="339"/>
      <c r="D105" s="281"/>
      <c r="E105" s="970"/>
      <c r="F105" s="970"/>
      <c r="G105" s="970"/>
      <c r="H105" s="969"/>
      <c r="I105" s="971"/>
      <c r="J105" s="972"/>
    </row>
    <row r="106" spans="1:11" s="279" customFormat="1" ht="86.25" customHeight="1" x14ac:dyDescent="0.2">
      <c r="A106" s="351"/>
      <c r="B106" s="297" t="s">
        <v>1356</v>
      </c>
      <c r="C106" s="332"/>
      <c r="D106" s="300"/>
      <c r="E106" s="1086"/>
      <c r="F106" s="970"/>
      <c r="G106" s="970"/>
      <c r="H106" s="969"/>
      <c r="I106" s="971"/>
      <c r="J106" s="972"/>
    </row>
    <row r="107" spans="1:11" s="279" customFormat="1" ht="15" x14ac:dyDescent="0.2">
      <c r="A107" s="351"/>
      <c r="B107" s="297"/>
      <c r="C107" s="332"/>
      <c r="D107" s="300"/>
      <c r="E107" s="1086"/>
      <c r="F107" s="970"/>
      <c r="G107" s="970"/>
      <c r="H107" s="969"/>
      <c r="I107" s="971"/>
      <c r="J107" s="972"/>
    </row>
    <row r="108" spans="1:11" s="279" customFormat="1" ht="14.25" customHeight="1" x14ac:dyDescent="0.2">
      <c r="A108" s="348" t="s">
        <v>11</v>
      </c>
      <c r="B108" s="313" t="s">
        <v>120</v>
      </c>
      <c r="C108" s="332">
        <v>8731</v>
      </c>
      <c r="D108" s="300" t="s">
        <v>20</v>
      </c>
      <c r="E108" s="960">
        <v>0</v>
      </c>
      <c r="F108" s="960">
        <v>0</v>
      </c>
      <c r="G108" s="960">
        <v>0</v>
      </c>
      <c r="H108" s="960">
        <v>455.91</v>
      </c>
      <c r="I108" s="961">
        <f>E108+F108+G108+H108</f>
        <v>455.91</v>
      </c>
      <c r="J108" s="962">
        <f>I108*C108</f>
        <v>3980550.21</v>
      </c>
      <c r="K108" s="146"/>
    </row>
    <row r="109" spans="1:11" s="279" customFormat="1" ht="14.25" customHeight="1" x14ac:dyDescent="0.2">
      <c r="A109" s="351"/>
      <c r="B109" s="308"/>
      <c r="C109" s="339"/>
      <c r="D109" s="283"/>
      <c r="E109" s="1086"/>
      <c r="F109" s="970"/>
      <c r="G109" s="970"/>
      <c r="H109" s="969"/>
      <c r="I109" s="971"/>
      <c r="J109" s="972"/>
    </row>
    <row r="110" spans="1:11" s="279" customFormat="1" ht="14.25" customHeight="1" x14ac:dyDescent="0.2">
      <c r="A110" s="351"/>
      <c r="B110" s="290" t="s">
        <v>121</v>
      </c>
      <c r="C110" s="339"/>
      <c r="D110" s="283"/>
      <c r="E110" s="1086"/>
      <c r="F110" s="970"/>
      <c r="G110" s="970"/>
      <c r="H110" s="969"/>
      <c r="I110" s="971"/>
      <c r="J110" s="972"/>
    </row>
    <row r="111" spans="1:11" s="279" customFormat="1" ht="14.25" customHeight="1" x14ac:dyDescent="0.2">
      <c r="A111" s="351"/>
      <c r="B111" s="314"/>
      <c r="C111" s="339"/>
      <c r="D111" s="315"/>
      <c r="E111" s="1086"/>
      <c r="F111" s="970"/>
      <c r="G111" s="970"/>
      <c r="H111" s="969"/>
      <c r="I111" s="971"/>
      <c r="J111" s="972"/>
    </row>
    <row r="112" spans="1:11" s="279" customFormat="1" ht="28.5" x14ac:dyDescent="0.2">
      <c r="A112" s="351"/>
      <c r="B112" s="316" t="s">
        <v>1357</v>
      </c>
      <c r="C112" s="332"/>
      <c r="D112" s="286"/>
      <c r="E112" s="969"/>
      <c r="F112" s="970"/>
      <c r="G112" s="970"/>
      <c r="H112" s="969"/>
      <c r="I112" s="971"/>
      <c r="J112" s="972"/>
    </row>
    <row r="113" spans="1:11" s="279" customFormat="1" ht="15" x14ac:dyDescent="0.2">
      <c r="A113" s="351"/>
      <c r="B113" s="316"/>
      <c r="C113" s="332"/>
      <c r="D113" s="286"/>
      <c r="E113" s="969"/>
      <c r="F113" s="970"/>
      <c r="G113" s="970"/>
      <c r="H113" s="969"/>
      <c r="I113" s="971"/>
      <c r="J113" s="972"/>
    </row>
    <row r="114" spans="1:11" s="279" customFormat="1" ht="14.25" customHeight="1" x14ac:dyDescent="0.2">
      <c r="A114" s="348" t="s">
        <v>12</v>
      </c>
      <c r="B114" s="317" t="s">
        <v>122</v>
      </c>
      <c r="C114" s="332">
        <v>62</v>
      </c>
      <c r="D114" s="300" t="s">
        <v>25</v>
      </c>
      <c r="E114" s="960">
        <v>0</v>
      </c>
      <c r="F114" s="960">
        <v>0</v>
      </c>
      <c r="G114" s="960">
        <v>0</v>
      </c>
      <c r="H114" s="960">
        <v>106.86</v>
      </c>
      <c r="I114" s="961">
        <f>E114+F114+G114+H114</f>
        <v>106.86</v>
      </c>
      <c r="J114" s="962">
        <f>I114*C114</f>
        <v>6625.32</v>
      </c>
      <c r="K114" s="146"/>
    </row>
    <row r="115" spans="1:11" s="279" customFormat="1" ht="14.25" customHeight="1" x14ac:dyDescent="0.2">
      <c r="A115" s="348"/>
      <c r="B115" s="317"/>
      <c r="C115" s="332"/>
      <c r="D115" s="286"/>
      <c r="E115" s="969"/>
      <c r="F115" s="970"/>
      <c r="G115" s="970"/>
      <c r="H115" s="969"/>
      <c r="I115" s="971"/>
      <c r="J115" s="972"/>
    </row>
    <row r="116" spans="1:11" s="279" customFormat="1" ht="14.25" customHeight="1" x14ac:dyDescent="0.2">
      <c r="A116" s="348" t="s">
        <v>13</v>
      </c>
      <c r="B116" s="317" t="s">
        <v>123</v>
      </c>
      <c r="C116" s="332">
        <v>222</v>
      </c>
      <c r="D116" s="286" t="s">
        <v>25</v>
      </c>
      <c r="E116" s="960">
        <v>0</v>
      </c>
      <c r="F116" s="960">
        <v>0</v>
      </c>
      <c r="G116" s="960">
        <v>0</v>
      </c>
      <c r="H116" s="960">
        <v>122.12</v>
      </c>
      <c r="I116" s="961">
        <f>E116+F116+G116+H116</f>
        <v>122.12</v>
      </c>
      <c r="J116" s="962">
        <f>I116*C116</f>
        <v>27110.639999999999</v>
      </c>
      <c r="K116" s="146"/>
    </row>
    <row r="117" spans="1:11" s="279" customFormat="1" ht="14.25" customHeight="1" x14ac:dyDescent="0.2">
      <c r="A117" s="348"/>
      <c r="B117" s="317"/>
      <c r="C117" s="332"/>
      <c r="D117" s="286"/>
      <c r="E117" s="969"/>
      <c r="F117" s="970"/>
      <c r="G117" s="970"/>
      <c r="H117" s="969"/>
      <c r="I117" s="971"/>
      <c r="J117" s="972"/>
    </row>
    <row r="118" spans="1:11" s="279" customFormat="1" ht="14.25" customHeight="1" x14ac:dyDescent="0.2">
      <c r="A118" s="348" t="s">
        <v>14</v>
      </c>
      <c r="B118" s="317" t="s">
        <v>124</v>
      </c>
      <c r="C118" s="332">
        <v>1491</v>
      </c>
      <c r="D118" s="300" t="s">
        <v>20</v>
      </c>
      <c r="E118" s="960">
        <v>0</v>
      </c>
      <c r="F118" s="960">
        <v>0</v>
      </c>
      <c r="G118" s="960">
        <v>0</v>
      </c>
      <c r="H118" s="960">
        <v>305.3</v>
      </c>
      <c r="I118" s="961">
        <f>E118+F118+G118+H118</f>
        <v>305.3</v>
      </c>
      <c r="J118" s="962">
        <f>I118*C118</f>
        <v>455202.3</v>
      </c>
      <c r="K118" s="146"/>
    </row>
    <row r="119" spans="1:11" s="279" customFormat="1" ht="14.25" customHeight="1" x14ac:dyDescent="0.2">
      <c r="A119" s="348"/>
      <c r="B119" s="317"/>
      <c r="C119" s="339"/>
      <c r="D119" s="283"/>
      <c r="E119" s="969"/>
      <c r="F119" s="970"/>
      <c r="G119" s="970"/>
      <c r="H119" s="969"/>
      <c r="I119" s="971"/>
      <c r="J119" s="972"/>
    </row>
    <row r="120" spans="1:11" s="279" customFormat="1" ht="14.25" customHeight="1" x14ac:dyDescent="0.2">
      <c r="A120" s="351"/>
      <c r="B120" s="290" t="s">
        <v>125</v>
      </c>
      <c r="C120" s="339"/>
      <c r="D120" s="283"/>
      <c r="E120" s="969"/>
      <c r="F120" s="970"/>
      <c r="G120" s="970"/>
      <c r="H120" s="969"/>
      <c r="I120" s="971"/>
      <c r="J120" s="972"/>
    </row>
    <row r="121" spans="1:11" ht="15" x14ac:dyDescent="0.2">
      <c r="A121" s="162"/>
      <c r="B121" s="305"/>
      <c r="C121" s="341"/>
      <c r="D121" s="142"/>
      <c r="E121" s="957"/>
      <c r="F121" s="956"/>
      <c r="G121" s="956"/>
      <c r="H121" s="957"/>
      <c r="I121" s="958"/>
      <c r="J121" s="959"/>
    </row>
    <row r="122" spans="1:11" ht="15" x14ac:dyDescent="0.2">
      <c r="A122" s="162"/>
      <c r="B122" s="914" t="s">
        <v>1358</v>
      </c>
      <c r="C122" s="341"/>
      <c r="D122" s="142"/>
      <c r="E122" s="957"/>
      <c r="F122" s="956"/>
      <c r="G122" s="956"/>
      <c r="H122" s="957"/>
      <c r="I122" s="958"/>
      <c r="J122" s="959"/>
    </row>
    <row r="123" spans="1:11" ht="12" customHeight="1" x14ac:dyDescent="0.2">
      <c r="A123" s="162"/>
      <c r="B123" s="305"/>
      <c r="C123" s="341"/>
      <c r="D123" s="142"/>
      <c r="E123" s="957"/>
      <c r="F123" s="956"/>
      <c r="G123" s="956"/>
      <c r="H123" s="957"/>
      <c r="I123" s="958"/>
      <c r="J123" s="959"/>
    </row>
    <row r="124" spans="1:11" x14ac:dyDescent="0.2">
      <c r="A124" s="162" t="s">
        <v>15</v>
      </c>
      <c r="B124" s="305" t="s">
        <v>126</v>
      </c>
      <c r="C124" s="340">
        <v>52</v>
      </c>
      <c r="D124" s="142" t="s">
        <v>25</v>
      </c>
      <c r="E124" s="960">
        <v>0</v>
      </c>
      <c r="F124" s="960">
        <v>0</v>
      </c>
      <c r="G124" s="960">
        <v>0</v>
      </c>
      <c r="H124" s="960">
        <v>481.77</v>
      </c>
      <c r="I124" s="961">
        <f>E124+F124+G124+H124</f>
        <v>481.77</v>
      </c>
      <c r="J124" s="962">
        <f>I124*C124</f>
        <v>25052.04</v>
      </c>
      <c r="K124" s="146"/>
    </row>
    <row r="125" spans="1:11" s="279" customFormat="1" ht="14.25" customHeight="1" x14ac:dyDescent="0.2">
      <c r="A125" s="351"/>
      <c r="B125" s="308"/>
      <c r="C125" s="339"/>
      <c r="D125" s="281"/>
      <c r="E125" s="970"/>
      <c r="F125" s="970"/>
      <c r="G125" s="970"/>
      <c r="H125" s="969"/>
      <c r="I125" s="971"/>
      <c r="J125" s="972"/>
    </row>
    <row r="126" spans="1:11" s="279" customFormat="1" ht="28.5" x14ac:dyDescent="0.2">
      <c r="A126" s="355" t="s">
        <v>28</v>
      </c>
      <c r="B126" s="298" t="s">
        <v>1359</v>
      </c>
      <c r="C126" s="899">
        <v>106</v>
      </c>
      <c r="D126" s="900" t="s">
        <v>25</v>
      </c>
      <c r="E126" s="960">
        <v>0</v>
      </c>
      <c r="F126" s="960">
        <v>0</v>
      </c>
      <c r="G126" s="960">
        <v>0</v>
      </c>
      <c r="H126" s="960">
        <v>481.77</v>
      </c>
      <c r="I126" s="961">
        <f>E126+F126+G126+H126</f>
        <v>481.77</v>
      </c>
      <c r="J126" s="962">
        <f>I126*C126</f>
        <v>51067.62</v>
      </c>
      <c r="K126" s="146"/>
    </row>
    <row r="127" spans="1:11" s="279" customFormat="1" ht="15" x14ac:dyDescent="0.2">
      <c r="A127" s="355"/>
      <c r="B127" s="298"/>
      <c r="C127" s="899"/>
      <c r="D127" s="900"/>
      <c r="E127" s="970"/>
      <c r="F127" s="970"/>
      <c r="G127" s="970"/>
      <c r="H127" s="969"/>
      <c r="I127" s="971"/>
      <c r="J127" s="972"/>
    </row>
    <row r="128" spans="1:11" s="279" customFormat="1" ht="15" x14ac:dyDescent="0.2">
      <c r="A128" s="355"/>
      <c r="B128" s="298"/>
      <c r="C128" s="340"/>
      <c r="D128" s="287"/>
      <c r="E128" s="970"/>
      <c r="F128" s="970"/>
      <c r="G128" s="970"/>
      <c r="H128" s="969"/>
      <c r="I128" s="971"/>
      <c r="J128" s="972"/>
    </row>
    <row r="129" spans="1:10" s="279" customFormat="1" ht="15" x14ac:dyDescent="0.2">
      <c r="A129" s="355"/>
      <c r="B129" s="298"/>
      <c r="C129" s="340"/>
      <c r="D129" s="287"/>
      <c r="E129" s="970"/>
      <c r="F129" s="970"/>
      <c r="G129" s="970"/>
      <c r="H129" s="969"/>
      <c r="I129" s="971"/>
      <c r="J129" s="972"/>
    </row>
    <row r="130" spans="1:10" s="279" customFormat="1" ht="15" x14ac:dyDescent="0.2">
      <c r="A130" s="355"/>
      <c r="B130" s="298"/>
      <c r="C130" s="340"/>
      <c r="D130" s="287"/>
      <c r="E130" s="970"/>
      <c r="F130" s="970"/>
      <c r="G130" s="970"/>
      <c r="H130" s="969"/>
      <c r="I130" s="971"/>
      <c r="J130" s="972"/>
    </row>
    <row r="131" spans="1:10" s="279" customFormat="1" ht="14.25" customHeight="1" x14ac:dyDescent="0.2">
      <c r="A131" s="351"/>
      <c r="B131" s="308"/>
      <c r="C131" s="339"/>
      <c r="D131" s="281"/>
      <c r="E131" s="970"/>
      <c r="F131" s="970"/>
      <c r="G131" s="970"/>
      <c r="H131" s="969"/>
      <c r="I131" s="971"/>
      <c r="J131" s="972"/>
    </row>
    <row r="132" spans="1:10" s="279" customFormat="1" ht="14.25" customHeight="1" x14ac:dyDescent="0.2">
      <c r="A132" s="351"/>
      <c r="B132" s="308"/>
      <c r="C132" s="339"/>
      <c r="D132" s="281"/>
      <c r="E132" s="970"/>
      <c r="F132" s="970"/>
      <c r="G132" s="970"/>
      <c r="H132" s="969"/>
      <c r="I132" s="971"/>
      <c r="J132" s="972"/>
    </row>
    <row r="133" spans="1:10" s="279" customFormat="1" ht="18" customHeight="1" x14ac:dyDescent="0.2">
      <c r="A133" s="351"/>
      <c r="B133" s="308"/>
      <c r="C133" s="339"/>
      <c r="D133" s="281"/>
      <c r="E133" s="970"/>
      <c r="F133" s="970"/>
      <c r="G133" s="970"/>
      <c r="H133" s="969"/>
      <c r="I133" s="971"/>
      <c r="J133" s="972"/>
    </row>
    <row r="134" spans="1:10" s="279" customFormat="1" ht="15.75" thickBot="1" x14ac:dyDescent="0.25">
      <c r="A134" s="354"/>
      <c r="B134" s="301" t="s">
        <v>31</v>
      </c>
      <c r="C134" s="334"/>
      <c r="D134" s="278"/>
      <c r="E134" s="967"/>
      <c r="F134" s="967"/>
      <c r="G134" s="967"/>
      <c r="H134" s="966"/>
      <c r="I134" s="968"/>
      <c r="J134" s="968">
        <f>SUM(J106:J130)</f>
        <v>4545608.13</v>
      </c>
    </row>
    <row r="135" spans="1:10" ht="14.25" customHeight="1" thickTop="1" x14ac:dyDescent="0.2">
      <c r="A135" s="76"/>
      <c r="B135" s="318"/>
      <c r="C135" s="332"/>
      <c r="D135" s="20"/>
      <c r="E135" s="975"/>
      <c r="F135" s="975"/>
      <c r="G135" s="975"/>
      <c r="H135" s="960"/>
      <c r="I135" s="961"/>
      <c r="J135" s="962"/>
    </row>
    <row r="136" spans="1:10" ht="14.25" customHeight="1" x14ac:dyDescent="0.2">
      <c r="A136" s="77"/>
      <c r="B136" s="319" t="s">
        <v>48</v>
      </c>
      <c r="C136" s="332"/>
      <c r="D136" s="20"/>
      <c r="E136" s="975"/>
      <c r="F136" s="975"/>
      <c r="G136" s="975"/>
      <c r="H136" s="960"/>
      <c r="I136" s="961"/>
      <c r="J136" s="962"/>
    </row>
    <row r="137" spans="1:10" ht="14.25" customHeight="1" x14ac:dyDescent="0.2">
      <c r="A137" s="77"/>
      <c r="B137" s="319"/>
      <c r="C137" s="332"/>
      <c r="D137" s="20"/>
      <c r="E137" s="975"/>
      <c r="F137" s="975"/>
      <c r="G137" s="975"/>
      <c r="H137" s="960"/>
      <c r="I137" s="961"/>
      <c r="J137" s="962"/>
    </row>
    <row r="138" spans="1:10" ht="99.75" x14ac:dyDescent="0.2">
      <c r="A138" s="77"/>
      <c r="B138" s="320" t="s">
        <v>49</v>
      </c>
      <c r="C138" s="332"/>
      <c r="D138" s="20"/>
      <c r="E138" s="975"/>
      <c r="F138" s="975"/>
      <c r="G138" s="975"/>
      <c r="H138" s="960"/>
      <c r="I138" s="961"/>
      <c r="J138" s="962"/>
    </row>
    <row r="139" spans="1:10" ht="14.25" customHeight="1" x14ac:dyDescent="0.2">
      <c r="A139" s="356"/>
      <c r="B139" s="298"/>
      <c r="C139" s="331"/>
      <c r="D139" s="20"/>
      <c r="E139" s="975"/>
      <c r="F139" s="975"/>
      <c r="G139" s="975"/>
      <c r="H139" s="960"/>
      <c r="I139" s="961"/>
      <c r="J139" s="962"/>
    </row>
    <row r="140" spans="1:10" ht="14.25" customHeight="1" x14ac:dyDescent="0.2">
      <c r="A140" s="356" t="s">
        <v>11</v>
      </c>
      <c r="B140" s="321" t="s">
        <v>50</v>
      </c>
      <c r="C140" s="331"/>
      <c r="D140" s="20" t="s">
        <v>2</v>
      </c>
      <c r="E140" s="975"/>
      <c r="F140" s="975"/>
      <c r="G140" s="975"/>
      <c r="H140" s="960"/>
      <c r="I140" s="961"/>
      <c r="J140" s="962"/>
    </row>
    <row r="141" spans="1:10" ht="14.25" customHeight="1" x14ac:dyDescent="0.2">
      <c r="A141" s="356"/>
      <c r="B141" s="322"/>
      <c r="C141" s="331"/>
      <c r="D141" s="20"/>
      <c r="E141" s="975"/>
      <c r="F141" s="975"/>
      <c r="G141" s="975"/>
      <c r="H141" s="960"/>
      <c r="I141" s="961"/>
      <c r="J141" s="962"/>
    </row>
    <row r="142" spans="1:10" ht="14.25" customHeight="1" x14ac:dyDescent="0.2">
      <c r="A142" s="356" t="s">
        <v>12</v>
      </c>
      <c r="B142" s="321" t="s">
        <v>50</v>
      </c>
      <c r="C142" s="331"/>
      <c r="D142" s="20" t="s">
        <v>2</v>
      </c>
      <c r="E142" s="975"/>
      <c r="F142" s="975"/>
      <c r="G142" s="975"/>
      <c r="H142" s="960"/>
      <c r="I142" s="961"/>
      <c r="J142" s="962"/>
    </row>
    <row r="143" spans="1:10" ht="14.25" customHeight="1" x14ac:dyDescent="0.2">
      <c r="A143" s="356"/>
      <c r="B143" s="322"/>
      <c r="C143" s="331"/>
      <c r="D143" s="20"/>
      <c r="E143" s="975"/>
      <c r="F143" s="975"/>
      <c r="G143" s="975"/>
      <c r="H143" s="960"/>
      <c r="I143" s="961"/>
      <c r="J143" s="962"/>
    </row>
    <row r="144" spans="1:10" ht="14.25" customHeight="1" x14ac:dyDescent="0.2">
      <c r="A144" s="356" t="s">
        <v>13</v>
      </c>
      <c r="B144" s="321" t="s">
        <v>50</v>
      </c>
      <c r="C144" s="331"/>
      <c r="D144" s="20" t="s">
        <v>2</v>
      </c>
      <c r="E144" s="975"/>
      <c r="F144" s="975"/>
      <c r="G144" s="975"/>
      <c r="H144" s="960"/>
      <c r="I144" s="961"/>
      <c r="J144" s="962"/>
    </row>
    <row r="145" spans="1:10" ht="14.25" customHeight="1" x14ac:dyDescent="0.2">
      <c r="A145" s="356"/>
      <c r="B145" s="298"/>
      <c r="C145" s="331"/>
      <c r="D145" s="20"/>
      <c r="E145" s="975"/>
      <c r="F145" s="975"/>
      <c r="G145" s="975"/>
      <c r="H145" s="960"/>
      <c r="I145" s="961"/>
      <c r="J145" s="962"/>
    </row>
    <row r="146" spans="1:10" ht="14.25" customHeight="1" x14ac:dyDescent="0.2">
      <c r="A146" s="356" t="s">
        <v>14</v>
      </c>
      <c r="B146" s="321" t="s">
        <v>50</v>
      </c>
      <c r="C146" s="331"/>
      <c r="D146" s="20" t="s">
        <v>2</v>
      </c>
      <c r="E146" s="975"/>
      <c r="F146" s="975"/>
      <c r="G146" s="975"/>
      <c r="H146" s="960"/>
      <c r="I146" s="961"/>
      <c r="J146" s="962"/>
    </row>
    <row r="147" spans="1:10" ht="14.25" customHeight="1" x14ac:dyDescent="0.2">
      <c r="A147" s="356"/>
      <c r="B147" s="322"/>
      <c r="C147" s="331"/>
      <c r="D147" s="20"/>
      <c r="E147" s="975"/>
      <c r="F147" s="975"/>
      <c r="G147" s="975"/>
      <c r="H147" s="960"/>
      <c r="I147" s="961"/>
      <c r="J147" s="962"/>
    </row>
    <row r="148" spans="1:10" ht="14.25" customHeight="1" x14ac:dyDescent="0.2">
      <c r="A148" s="356" t="s">
        <v>15</v>
      </c>
      <c r="B148" s="321" t="s">
        <v>50</v>
      </c>
      <c r="C148" s="331"/>
      <c r="D148" s="20" t="s">
        <v>2</v>
      </c>
      <c r="E148" s="975"/>
      <c r="F148" s="975"/>
      <c r="G148" s="975"/>
      <c r="H148" s="960"/>
      <c r="I148" s="961"/>
      <c r="J148" s="962"/>
    </row>
    <row r="149" spans="1:10" ht="14.25" customHeight="1" x14ac:dyDescent="0.2">
      <c r="A149" s="356"/>
      <c r="B149" s="322"/>
      <c r="C149" s="331"/>
      <c r="D149" s="20"/>
      <c r="E149" s="975"/>
      <c r="F149" s="975"/>
      <c r="G149" s="975"/>
      <c r="H149" s="960"/>
      <c r="I149" s="961"/>
      <c r="J149" s="962"/>
    </row>
    <row r="150" spans="1:10" ht="14.25" customHeight="1" x14ac:dyDescent="0.2">
      <c r="A150" s="356" t="s">
        <v>28</v>
      </c>
      <c r="B150" s="321" t="s">
        <v>50</v>
      </c>
      <c r="C150" s="331"/>
      <c r="D150" s="20" t="s">
        <v>2</v>
      </c>
      <c r="E150" s="975"/>
      <c r="F150" s="975"/>
      <c r="G150" s="975"/>
      <c r="H150" s="960"/>
      <c r="I150" s="961"/>
      <c r="J150" s="962"/>
    </row>
    <row r="151" spans="1:10" ht="14.25" customHeight="1" x14ac:dyDescent="0.2">
      <c r="A151" s="356"/>
      <c r="B151" s="298"/>
      <c r="C151" s="331"/>
      <c r="D151" s="20"/>
      <c r="E151" s="975"/>
      <c r="F151" s="975"/>
      <c r="G151" s="975"/>
      <c r="H151" s="960"/>
      <c r="I151" s="961"/>
      <c r="J151" s="962"/>
    </row>
    <row r="152" spans="1:10" ht="14.25" customHeight="1" x14ac:dyDescent="0.2">
      <c r="A152" s="356" t="s">
        <v>40</v>
      </c>
      <c r="B152" s="321" t="s">
        <v>50</v>
      </c>
      <c r="C152" s="331"/>
      <c r="D152" s="20" t="s">
        <v>2</v>
      </c>
      <c r="E152" s="975"/>
      <c r="F152" s="975"/>
      <c r="G152" s="975"/>
      <c r="H152" s="960"/>
      <c r="I152" s="961"/>
      <c r="J152" s="962"/>
    </row>
    <row r="153" spans="1:10" ht="14.25" customHeight="1" x14ac:dyDescent="0.2">
      <c r="A153" s="356"/>
      <c r="B153" s="322"/>
      <c r="C153" s="331"/>
      <c r="D153" s="20"/>
      <c r="E153" s="975"/>
      <c r="F153" s="975"/>
      <c r="G153" s="975"/>
      <c r="H153" s="960"/>
      <c r="I153" s="961"/>
      <c r="J153" s="962"/>
    </row>
    <row r="154" spans="1:10" ht="14.25" customHeight="1" x14ac:dyDescent="0.2">
      <c r="A154" s="356" t="s">
        <v>42</v>
      </c>
      <c r="B154" s="321" t="s">
        <v>50</v>
      </c>
      <c r="C154" s="331"/>
      <c r="D154" s="20" t="s">
        <v>2</v>
      </c>
      <c r="E154" s="975"/>
      <c r="F154" s="975"/>
      <c r="G154" s="975"/>
      <c r="H154" s="960"/>
      <c r="I154" s="961"/>
      <c r="J154" s="962"/>
    </row>
    <row r="155" spans="1:10" ht="14.25" customHeight="1" x14ac:dyDescent="0.2">
      <c r="A155" s="356"/>
      <c r="B155" s="322"/>
      <c r="C155" s="331"/>
      <c r="D155" s="20"/>
      <c r="E155" s="975"/>
      <c r="F155" s="975"/>
      <c r="G155" s="975"/>
      <c r="H155" s="960"/>
      <c r="I155" s="961"/>
      <c r="J155" s="962"/>
    </row>
    <row r="156" spans="1:10" ht="14.25" customHeight="1" x14ac:dyDescent="0.2">
      <c r="A156" s="356" t="s">
        <v>51</v>
      </c>
      <c r="B156" s="321" t="s">
        <v>50</v>
      </c>
      <c r="C156" s="331"/>
      <c r="D156" s="20" t="s">
        <v>2</v>
      </c>
      <c r="E156" s="975"/>
      <c r="F156" s="975"/>
      <c r="G156" s="975"/>
      <c r="H156" s="960"/>
      <c r="I156" s="961"/>
      <c r="J156" s="962"/>
    </row>
    <row r="157" spans="1:10" x14ac:dyDescent="0.2">
      <c r="A157" s="356"/>
      <c r="B157" s="321"/>
      <c r="C157" s="331"/>
      <c r="D157" s="20"/>
      <c r="E157" s="975"/>
      <c r="F157" s="975"/>
      <c r="G157" s="975"/>
      <c r="H157" s="960"/>
      <c r="I157" s="961"/>
      <c r="J157" s="962"/>
    </row>
    <row r="158" spans="1:10" x14ac:dyDescent="0.2">
      <c r="A158" s="356" t="s">
        <v>52</v>
      </c>
      <c r="B158" s="321" t="s">
        <v>50</v>
      </c>
      <c r="C158" s="331"/>
      <c r="D158" s="20" t="s">
        <v>2</v>
      </c>
      <c r="E158" s="975"/>
      <c r="F158" s="975"/>
      <c r="G158" s="975"/>
      <c r="H158" s="960"/>
      <c r="I158" s="961"/>
      <c r="J158" s="962"/>
    </row>
    <row r="159" spans="1:10" ht="14.25" customHeight="1" x14ac:dyDescent="0.2">
      <c r="A159" s="356"/>
      <c r="B159" s="321"/>
      <c r="C159" s="331"/>
      <c r="D159" s="20"/>
      <c r="E159" s="975"/>
      <c r="F159" s="975"/>
      <c r="G159" s="975"/>
      <c r="H159" s="960"/>
      <c r="I159" s="961"/>
      <c r="J159" s="962"/>
    </row>
    <row r="160" spans="1:10" ht="14.25" customHeight="1" x14ac:dyDescent="0.2">
      <c r="A160" s="356" t="s">
        <v>53</v>
      </c>
      <c r="B160" s="321" t="s">
        <v>50</v>
      </c>
      <c r="C160" s="331"/>
      <c r="D160" s="20" t="s">
        <v>2</v>
      </c>
      <c r="E160" s="975"/>
      <c r="F160" s="975"/>
      <c r="G160" s="975"/>
      <c r="H160" s="960"/>
      <c r="I160" s="961"/>
      <c r="J160" s="962"/>
    </row>
    <row r="161" spans="1:10" ht="14.25" customHeight="1" x14ac:dyDescent="0.2">
      <c r="A161" s="356"/>
      <c r="B161" s="321"/>
      <c r="C161" s="331"/>
      <c r="D161" s="20"/>
      <c r="E161" s="975"/>
      <c r="F161" s="975"/>
      <c r="G161" s="975"/>
      <c r="H161" s="960"/>
      <c r="I161" s="961"/>
      <c r="J161" s="962"/>
    </row>
    <row r="162" spans="1:10" ht="14.25" customHeight="1" x14ac:dyDescent="0.2">
      <c r="A162" s="356"/>
      <c r="B162" s="321"/>
      <c r="C162" s="331"/>
      <c r="D162" s="20"/>
      <c r="E162" s="975"/>
      <c r="F162" s="975"/>
      <c r="G162" s="975"/>
      <c r="H162" s="960"/>
      <c r="I162" s="961"/>
      <c r="J162" s="962"/>
    </row>
    <row r="163" spans="1:10" ht="14.25" customHeight="1" x14ac:dyDescent="0.2">
      <c r="A163" s="356"/>
      <c r="B163" s="321"/>
      <c r="C163" s="331"/>
      <c r="D163" s="20"/>
      <c r="E163" s="975"/>
      <c r="F163" s="975"/>
      <c r="G163" s="975"/>
      <c r="H163" s="960"/>
      <c r="I163" s="961"/>
      <c r="J163" s="962"/>
    </row>
    <row r="164" spans="1:10" ht="14.25" customHeight="1" x14ac:dyDescent="0.2">
      <c r="A164" s="356"/>
      <c r="B164" s="321"/>
      <c r="C164" s="331"/>
      <c r="D164" s="20"/>
      <c r="E164" s="975"/>
      <c r="F164" s="975"/>
      <c r="G164" s="975"/>
      <c r="H164" s="960"/>
      <c r="I164" s="961"/>
      <c r="J164" s="962"/>
    </row>
    <row r="165" spans="1:10" ht="14.25" customHeight="1" x14ac:dyDescent="0.2">
      <c r="A165" s="356"/>
      <c r="B165" s="321"/>
      <c r="C165" s="331"/>
      <c r="D165" s="20"/>
      <c r="E165" s="975"/>
      <c r="F165" s="975"/>
      <c r="G165" s="975"/>
      <c r="H165" s="960"/>
      <c r="I165" s="961"/>
      <c r="J165" s="962"/>
    </row>
    <row r="166" spans="1:10" ht="14.25" customHeight="1" x14ac:dyDescent="0.2">
      <c r="A166" s="356"/>
      <c r="B166" s="321"/>
      <c r="C166" s="331"/>
      <c r="D166" s="20"/>
      <c r="E166" s="975"/>
      <c r="F166" s="975"/>
      <c r="G166" s="975"/>
      <c r="H166" s="960"/>
      <c r="I166" s="961"/>
      <c r="J166" s="962"/>
    </row>
    <row r="167" spans="1:10" ht="9" customHeight="1" x14ac:dyDescent="0.2">
      <c r="A167" s="78"/>
      <c r="B167" s="323"/>
      <c r="C167" s="331"/>
      <c r="D167" s="20"/>
      <c r="E167" s="975"/>
      <c r="F167" s="975"/>
      <c r="G167" s="975"/>
      <c r="H167" s="960"/>
      <c r="I167" s="961"/>
      <c r="J167" s="962"/>
    </row>
    <row r="168" spans="1:10" s="279" customFormat="1" ht="15.75" thickBot="1" x14ac:dyDescent="0.25">
      <c r="A168" s="354"/>
      <c r="B168" s="301" t="s">
        <v>31</v>
      </c>
      <c r="C168" s="334"/>
      <c r="D168" s="278"/>
      <c r="E168" s="967"/>
      <c r="F168" s="967"/>
      <c r="G168" s="967"/>
      <c r="H168" s="966"/>
      <c r="I168" s="968"/>
      <c r="J168" s="968"/>
    </row>
    <row r="169" spans="1:10" ht="15" thickTop="1" x14ac:dyDescent="0.2">
      <c r="A169" s="78"/>
      <c r="B169" s="323"/>
      <c r="C169" s="331"/>
      <c r="D169" s="20"/>
      <c r="E169" s="975"/>
      <c r="F169" s="975"/>
      <c r="G169" s="975"/>
      <c r="H169" s="960"/>
      <c r="I169" s="961"/>
      <c r="J169" s="962"/>
    </row>
    <row r="170" spans="1:10" ht="15" x14ac:dyDescent="0.2">
      <c r="A170" s="356"/>
      <c r="B170" s="324" t="s">
        <v>54</v>
      </c>
      <c r="C170" s="331"/>
      <c r="D170" s="20"/>
      <c r="E170" s="975"/>
      <c r="F170" s="975"/>
      <c r="G170" s="975"/>
      <c r="H170" s="960"/>
      <c r="I170" s="961"/>
      <c r="J170" s="962"/>
    </row>
    <row r="171" spans="1:10" x14ac:dyDescent="0.2">
      <c r="A171" s="356"/>
      <c r="B171" s="298"/>
      <c r="C171" s="331"/>
      <c r="D171" s="20"/>
      <c r="E171" s="975"/>
      <c r="F171" s="975"/>
      <c r="G171" s="975"/>
      <c r="H171" s="960"/>
      <c r="I171" s="961"/>
      <c r="J171" s="962"/>
    </row>
    <row r="172" spans="1:10" x14ac:dyDescent="0.2">
      <c r="A172" s="356"/>
      <c r="B172" s="298" t="s">
        <v>127</v>
      </c>
      <c r="C172" s="331"/>
      <c r="D172" s="20"/>
      <c r="E172" s="975"/>
      <c r="F172" s="975"/>
      <c r="G172" s="975"/>
      <c r="H172" s="960"/>
      <c r="I172" s="961"/>
      <c r="J172" s="962">
        <f>J39</f>
        <v>3283837</v>
      </c>
    </row>
    <row r="173" spans="1:10" x14ac:dyDescent="0.2">
      <c r="A173" s="356"/>
      <c r="B173" s="298"/>
      <c r="C173" s="331"/>
      <c r="D173" s="20"/>
      <c r="E173" s="975"/>
      <c r="F173" s="975"/>
      <c r="G173" s="975"/>
      <c r="H173" s="960"/>
      <c r="I173" s="961"/>
      <c r="J173" s="962"/>
    </row>
    <row r="174" spans="1:10" x14ac:dyDescent="0.2">
      <c r="A174" s="356"/>
      <c r="B174" s="298" t="s">
        <v>128</v>
      </c>
      <c r="C174" s="331"/>
      <c r="D174" s="20"/>
      <c r="E174" s="975"/>
      <c r="F174" s="975"/>
      <c r="G174" s="975"/>
      <c r="H174" s="960"/>
      <c r="I174" s="961"/>
      <c r="J174" s="962">
        <f>J74</f>
        <v>2678491.71</v>
      </c>
    </row>
    <row r="175" spans="1:10" x14ac:dyDescent="0.2">
      <c r="A175" s="356"/>
      <c r="B175" s="298"/>
      <c r="C175" s="331"/>
      <c r="D175" s="20"/>
      <c r="E175" s="975"/>
      <c r="F175" s="975"/>
      <c r="G175" s="975"/>
      <c r="H175" s="960"/>
      <c r="I175" s="961"/>
      <c r="J175" s="962"/>
    </row>
    <row r="176" spans="1:10" x14ac:dyDescent="0.2">
      <c r="A176" s="356"/>
      <c r="B176" s="298" t="s">
        <v>129</v>
      </c>
      <c r="C176" s="331"/>
      <c r="D176" s="20"/>
      <c r="E176" s="975"/>
      <c r="F176" s="975"/>
      <c r="G176" s="975"/>
      <c r="H176" s="960"/>
      <c r="I176" s="961"/>
      <c r="J176" s="962">
        <f>J102</f>
        <v>3383948.47</v>
      </c>
    </row>
    <row r="177" spans="1:10" x14ac:dyDescent="0.2">
      <c r="A177" s="356"/>
      <c r="B177" s="298"/>
      <c r="C177" s="331"/>
      <c r="D177" s="20"/>
      <c r="E177" s="975"/>
      <c r="F177" s="975"/>
      <c r="G177" s="975"/>
      <c r="H177" s="960"/>
      <c r="I177" s="961"/>
      <c r="J177" s="962"/>
    </row>
    <row r="178" spans="1:10" x14ac:dyDescent="0.2">
      <c r="A178" s="356"/>
      <c r="B178" s="298" t="s">
        <v>130</v>
      </c>
      <c r="C178" s="331"/>
      <c r="D178" s="20"/>
      <c r="E178" s="975"/>
      <c r="F178" s="975"/>
      <c r="G178" s="975"/>
      <c r="H178" s="960"/>
      <c r="I178" s="961"/>
      <c r="J178" s="962">
        <f>J134</f>
        <v>4545608.13</v>
      </c>
    </row>
    <row r="179" spans="1:10" x14ac:dyDescent="0.2">
      <c r="A179" s="356"/>
      <c r="B179" s="298"/>
      <c r="C179" s="331"/>
      <c r="D179" s="20"/>
      <c r="E179" s="975"/>
      <c r="F179" s="975"/>
      <c r="G179" s="975"/>
      <c r="H179" s="960"/>
      <c r="I179" s="961"/>
      <c r="J179" s="962"/>
    </row>
    <row r="180" spans="1:10" x14ac:dyDescent="0.2">
      <c r="A180" s="356"/>
      <c r="B180" s="298" t="s">
        <v>131</v>
      </c>
      <c r="C180" s="331"/>
      <c r="D180" s="20"/>
      <c r="E180" s="975"/>
      <c r="F180" s="975"/>
      <c r="G180" s="975"/>
      <c r="H180" s="960"/>
      <c r="I180" s="961"/>
      <c r="J180" s="962"/>
    </row>
    <row r="181" spans="1:10" x14ac:dyDescent="0.2">
      <c r="A181" s="356"/>
      <c r="B181" s="298"/>
      <c r="C181" s="331"/>
      <c r="D181" s="20"/>
      <c r="E181" s="975"/>
      <c r="F181" s="975"/>
      <c r="G181" s="975"/>
      <c r="H181" s="960"/>
      <c r="I181" s="961"/>
      <c r="J181" s="962"/>
    </row>
    <row r="182" spans="1:10" x14ac:dyDescent="0.2">
      <c r="A182" s="356"/>
      <c r="B182" s="298"/>
      <c r="C182" s="331"/>
      <c r="D182" s="20"/>
      <c r="E182" s="975"/>
      <c r="F182" s="975"/>
      <c r="G182" s="975"/>
      <c r="H182" s="960"/>
      <c r="I182" s="961"/>
      <c r="J182" s="962"/>
    </row>
    <row r="183" spans="1:10" x14ac:dyDescent="0.2">
      <c r="A183" s="356"/>
      <c r="B183" s="298"/>
      <c r="C183" s="331"/>
      <c r="D183" s="20"/>
      <c r="E183" s="975"/>
      <c r="F183" s="975"/>
      <c r="G183" s="975"/>
      <c r="H183" s="960"/>
      <c r="I183" s="961"/>
      <c r="J183" s="962"/>
    </row>
    <row r="184" spans="1:10" x14ac:dyDescent="0.2">
      <c r="A184" s="356"/>
      <c r="B184" s="298"/>
      <c r="C184" s="331"/>
      <c r="D184" s="20"/>
      <c r="E184" s="975"/>
      <c r="F184" s="975"/>
      <c r="G184" s="975"/>
      <c r="H184" s="960"/>
      <c r="I184" s="961"/>
      <c r="J184" s="962"/>
    </row>
    <row r="185" spans="1:10" x14ac:dyDescent="0.2">
      <c r="A185" s="356"/>
      <c r="B185" s="298"/>
      <c r="C185" s="331"/>
      <c r="D185" s="20"/>
      <c r="E185" s="975"/>
      <c r="F185" s="975"/>
      <c r="G185" s="975"/>
      <c r="H185" s="960"/>
      <c r="I185" s="961"/>
      <c r="J185" s="962"/>
    </row>
    <row r="186" spans="1:10" x14ac:dyDescent="0.2">
      <c r="A186" s="356"/>
      <c r="B186" s="298"/>
      <c r="C186" s="331"/>
      <c r="D186" s="20"/>
      <c r="E186" s="975"/>
      <c r="F186" s="975"/>
      <c r="G186" s="975"/>
      <c r="H186" s="960"/>
      <c r="I186" s="961"/>
      <c r="J186" s="962"/>
    </row>
    <row r="187" spans="1:10" x14ac:dyDescent="0.2">
      <c r="A187" s="356"/>
      <c r="B187" s="298"/>
      <c r="C187" s="331"/>
      <c r="D187" s="20"/>
      <c r="E187" s="975"/>
      <c r="F187" s="975"/>
      <c r="G187" s="975"/>
      <c r="H187" s="960"/>
      <c r="I187" s="961"/>
      <c r="J187" s="962"/>
    </row>
    <row r="188" spans="1:10" x14ac:dyDescent="0.2">
      <c r="A188" s="356"/>
      <c r="B188" s="298"/>
      <c r="C188" s="331"/>
      <c r="D188" s="20"/>
      <c r="E188" s="975"/>
      <c r="F188" s="975"/>
      <c r="G188" s="975"/>
      <c r="H188" s="960"/>
      <c r="I188" s="961"/>
      <c r="J188" s="962"/>
    </row>
    <row r="189" spans="1:10" x14ac:dyDescent="0.2">
      <c r="A189" s="356"/>
      <c r="B189" s="298"/>
      <c r="C189" s="331"/>
      <c r="D189" s="20"/>
      <c r="E189" s="975"/>
      <c r="F189" s="975"/>
      <c r="G189" s="975"/>
      <c r="H189" s="960"/>
      <c r="I189" s="961"/>
      <c r="J189" s="962"/>
    </row>
    <row r="190" spans="1:10" x14ac:dyDescent="0.2">
      <c r="A190" s="356"/>
      <c r="B190" s="298"/>
      <c r="C190" s="331"/>
      <c r="D190" s="20"/>
      <c r="E190" s="975"/>
      <c r="F190" s="975"/>
      <c r="G190" s="975"/>
      <c r="H190" s="960"/>
      <c r="I190" s="961"/>
      <c r="J190" s="962"/>
    </row>
    <row r="191" spans="1:10" x14ac:dyDescent="0.2">
      <c r="A191" s="356"/>
      <c r="B191" s="298"/>
      <c r="C191" s="331"/>
      <c r="D191" s="20"/>
      <c r="E191" s="975"/>
      <c r="F191" s="975"/>
      <c r="G191" s="975"/>
      <c r="H191" s="960"/>
      <c r="I191" s="961"/>
      <c r="J191" s="962"/>
    </row>
    <row r="192" spans="1:10" x14ac:dyDescent="0.2">
      <c r="A192" s="356"/>
      <c r="B192" s="298"/>
      <c r="C192" s="331"/>
      <c r="D192" s="20"/>
      <c r="E192" s="975"/>
      <c r="F192" s="975"/>
      <c r="G192" s="975"/>
      <c r="H192" s="960"/>
      <c r="I192" s="961"/>
      <c r="J192" s="962"/>
    </row>
    <row r="193" spans="1:10" x14ac:dyDescent="0.2">
      <c r="A193" s="356"/>
      <c r="B193" s="298"/>
      <c r="C193" s="331"/>
      <c r="D193" s="20"/>
      <c r="E193" s="975"/>
      <c r="F193" s="975"/>
      <c r="G193" s="975"/>
      <c r="H193" s="960"/>
      <c r="I193" s="961"/>
      <c r="J193" s="962"/>
    </row>
    <row r="194" spans="1:10" x14ac:dyDescent="0.2">
      <c r="A194" s="78"/>
      <c r="B194" s="323"/>
      <c r="C194" s="331"/>
      <c r="D194" s="20"/>
      <c r="E194" s="975"/>
      <c r="F194" s="975"/>
      <c r="G194" s="975"/>
      <c r="H194" s="960"/>
      <c r="I194" s="961"/>
      <c r="J194" s="962"/>
    </row>
    <row r="195" spans="1:10" x14ac:dyDescent="0.2">
      <c r="A195" s="78"/>
      <c r="B195" s="323"/>
      <c r="C195" s="331"/>
      <c r="D195" s="20"/>
      <c r="E195" s="975"/>
      <c r="F195" s="975"/>
      <c r="G195" s="975"/>
      <c r="H195" s="960"/>
      <c r="I195" s="961"/>
      <c r="J195" s="962"/>
    </row>
    <row r="196" spans="1:10" x14ac:dyDescent="0.2">
      <c r="A196" s="78"/>
      <c r="B196" s="323"/>
      <c r="C196" s="331"/>
      <c r="D196" s="20"/>
      <c r="E196" s="975"/>
      <c r="F196" s="975"/>
      <c r="G196" s="975"/>
      <c r="H196" s="960"/>
      <c r="I196" s="961"/>
      <c r="J196" s="962"/>
    </row>
    <row r="197" spans="1:10" x14ac:dyDescent="0.2">
      <c r="A197" s="78"/>
      <c r="B197" s="323"/>
      <c r="C197" s="331"/>
      <c r="D197" s="20"/>
      <c r="E197" s="975"/>
      <c r="F197" s="975"/>
      <c r="G197" s="975"/>
      <c r="H197" s="960"/>
      <c r="I197" s="961"/>
      <c r="J197" s="962"/>
    </row>
    <row r="198" spans="1:10" x14ac:dyDescent="0.2">
      <c r="A198" s="78"/>
      <c r="B198" s="323"/>
      <c r="C198" s="331"/>
      <c r="D198" s="20"/>
      <c r="E198" s="975"/>
      <c r="F198" s="975"/>
      <c r="G198" s="975"/>
      <c r="H198" s="960"/>
      <c r="I198" s="961"/>
      <c r="J198" s="962"/>
    </row>
    <row r="199" spans="1:10" x14ac:dyDescent="0.2">
      <c r="A199" s="78"/>
      <c r="B199" s="323"/>
      <c r="C199" s="331"/>
      <c r="D199" s="20"/>
      <c r="E199" s="975"/>
      <c r="F199" s="975"/>
      <c r="G199" s="975"/>
      <c r="H199" s="960"/>
      <c r="I199" s="961"/>
      <c r="J199" s="962"/>
    </row>
    <row r="200" spans="1:10" x14ac:dyDescent="0.2">
      <c r="A200" s="78"/>
      <c r="B200" s="323"/>
      <c r="C200" s="331"/>
      <c r="D200" s="20"/>
      <c r="E200" s="975"/>
      <c r="F200" s="975"/>
      <c r="G200" s="975"/>
      <c r="H200" s="960"/>
      <c r="I200" s="961"/>
      <c r="J200" s="962"/>
    </row>
    <row r="201" spans="1:10" ht="12" customHeight="1" x14ac:dyDescent="0.2">
      <c r="A201" s="78"/>
      <c r="B201" s="323"/>
      <c r="C201" s="331"/>
      <c r="D201" s="20"/>
      <c r="E201" s="975"/>
      <c r="F201" s="975"/>
      <c r="G201" s="975"/>
      <c r="H201" s="960"/>
      <c r="I201" s="961"/>
      <c r="J201" s="962"/>
    </row>
    <row r="202" spans="1:10" ht="12" customHeight="1" x14ac:dyDescent="0.2">
      <c r="A202" s="78"/>
      <c r="B202" s="323"/>
      <c r="C202" s="331"/>
      <c r="D202" s="20"/>
      <c r="E202" s="975"/>
      <c r="F202" s="975"/>
      <c r="G202" s="975"/>
      <c r="H202" s="960"/>
      <c r="I202" s="961"/>
      <c r="J202" s="962"/>
    </row>
    <row r="203" spans="1:10" ht="9.75" customHeight="1" x14ac:dyDescent="0.2">
      <c r="A203" s="78"/>
      <c r="B203" s="323"/>
      <c r="C203" s="331"/>
      <c r="D203" s="20"/>
      <c r="E203" s="975"/>
      <c r="F203" s="975"/>
      <c r="G203" s="975"/>
      <c r="H203" s="960"/>
      <c r="I203" s="961"/>
      <c r="J203" s="962"/>
    </row>
    <row r="204" spans="1:10" ht="13.5" customHeight="1" x14ac:dyDescent="0.25">
      <c r="A204" s="357"/>
      <c r="B204" s="325"/>
      <c r="C204" s="342"/>
      <c r="D204" s="20"/>
      <c r="E204" s="975"/>
      <c r="F204" s="975"/>
      <c r="G204" s="975"/>
      <c r="H204" s="960"/>
      <c r="I204" s="961"/>
      <c r="J204" s="962"/>
    </row>
    <row r="205" spans="1:10" ht="13.5" customHeight="1" x14ac:dyDescent="0.25">
      <c r="A205" s="357"/>
      <c r="B205" s="325"/>
      <c r="C205" s="342"/>
      <c r="D205" s="20"/>
      <c r="E205" s="975"/>
      <c r="F205" s="975"/>
      <c r="G205" s="975"/>
      <c r="H205" s="960"/>
      <c r="I205" s="961"/>
      <c r="J205" s="962"/>
    </row>
    <row r="206" spans="1:10" ht="12.75" customHeight="1" x14ac:dyDescent="0.25">
      <c r="A206" s="357"/>
      <c r="B206" s="325"/>
      <c r="C206" s="342"/>
      <c r="D206" s="20"/>
      <c r="E206" s="975"/>
      <c r="F206" s="975"/>
      <c r="G206" s="975"/>
      <c r="H206" s="960"/>
      <c r="I206" s="961"/>
      <c r="J206" s="962"/>
    </row>
    <row r="207" spans="1:10" s="279" customFormat="1" ht="35.25" customHeight="1" thickBot="1" x14ac:dyDescent="0.25">
      <c r="A207" s="358"/>
      <c r="B207" s="326" t="str">
        <f>A3&amp;" 
TOTAL CARRIED TO SUMMARY (US$)"</f>
        <v>DIVISION 07 - THERMAL AND MOISTURE PROTECTION 
TOTAL CARRIED TO SUMMARY (US$)</v>
      </c>
      <c r="C207" s="334"/>
      <c r="D207" s="278"/>
      <c r="E207" s="967"/>
      <c r="F207" s="967"/>
      <c r="G207" s="967"/>
      <c r="H207" s="966"/>
      <c r="I207" s="968"/>
      <c r="J207" s="968">
        <f>SUM(J169:J202)</f>
        <v>13891885.310000001</v>
      </c>
    </row>
    <row r="208" spans="1:10" ht="15" thickTop="1" x14ac:dyDescent="0.2"/>
  </sheetData>
  <autoFilter ref="A5:J207" xr:uid="{D0A37D06-4F86-4AFC-BCC3-5549C0E43427}">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0" fitToHeight="0" orientation="landscape" useFirstPageNumber="1" r:id="rId1"/>
  <headerFooter scaleWithDoc="0">
    <oddHeader>&amp;R&amp;G</oddHeader>
  </headerFooter>
  <rowBreaks count="5" manualBreakCount="5">
    <brk id="39" max="9" man="1"/>
    <brk id="74" max="9" man="1"/>
    <brk id="102" max="9" man="1"/>
    <brk id="134" max="9" man="1"/>
    <brk id="168" max="16383" man="1"/>
  </row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2913A-151C-44B0-ACD9-3A6C043DB8E9}">
  <sheetPr codeName="Sheet7"/>
  <dimension ref="A1:K457"/>
  <sheetViews>
    <sheetView showGridLines="0" showZeros="0" view="pageBreakPreview" topLeftCell="A435" zoomScale="85" zoomScaleSheetLayoutView="85" workbookViewId="0">
      <selection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0"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132</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096"/>
      <c r="B7" s="1097"/>
      <c r="C7" s="129" t="s">
        <v>11</v>
      </c>
      <c r="D7" s="1099"/>
      <c r="E7" s="953" t="s">
        <v>12</v>
      </c>
      <c r="F7" s="953" t="s">
        <v>13</v>
      </c>
      <c r="G7" s="953" t="s">
        <v>14</v>
      </c>
      <c r="H7" s="954" t="s">
        <v>15</v>
      </c>
      <c r="I7" s="955" t="s">
        <v>16</v>
      </c>
      <c r="J7" s="955" t="s">
        <v>17</v>
      </c>
    </row>
    <row r="8" spans="1:11" ht="16.5" thickTop="1" x14ac:dyDescent="0.25">
      <c r="A8" s="359"/>
      <c r="B8" s="42"/>
      <c r="C8" s="43"/>
      <c r="D8" s="18"/>
      <c r="E8" s="956"/>
      <c r="F8" s="956"/>
      <c r="G8" s="956"/>
      <c r="H8" s="957"/>
      <c r="I8" s="958"/>
      <c r="J8" s="959"/>
    </row>
    <row r="9" spans="1:11" s="8" customFormat="1" ht="15" x14ac:dyDescent="0.2">
      <c r="A9" s="360"/>
      <c r="B9" s="44" t="s">
        <v>133</v>
      </c>
      <c r="C9" s="7"/>
      <c r="D9" s="20"/>
      <c r="E9" s="975"/>
      <c r="F9" s="975"/>
      <c r="G9" s="975"/>
      <c r="H9" s="960"/>
      <c r="I9" s="961"/>
      <c r="J9" s="962"/>
    </row>
    <row r="10" spans="1:11" s="8" customFormat="1" x14ac:dyDescent="0.2">
      <c r="A10" s="360"/>
      <c r="B10" s="45"/>
      <c r="C10" s="9"/>
      <c r="D10" s="20"/>
      <c r="E10" s="975"/>
      <c r="F10" s="975"/>
      <c r="G10" s="975"/>
      <c r="H10" s="960"/>
      <c r="I10" s="961"/>
      <c r="J10" s="962"/>
    </row>
    <row r="11" spans="1:11" s="8" customFormat="1" ht="57" x14ac:dyDescent="0.2">
      <c r="A11" s="46"/>
      <c r="B11" s="40" t="s">
        <v>1360</v>
      </c>
      <c r="C11" s="47"/>
      <c r="D11" s="48"/>
      <c r="E11" s="975"/>
      <c r="F11" s="975"/>
      <c r="G11" s="975"/>
      <c r="H11" s="960"/>
      <c r="I11" s="961"/>
      <c r="J11" s="962"/>
    </row>
    <row r="12" spans="1:11" s="8" customFormat="1" x14ac:dyDescent="0.2">
      <c r="A12" s="49"/>
      <c r="B12" s="39"/>
      <c r="C12" s="31"/>
      <c r="D12" s="50"/>
      <c r="E12" s="975"/>
      <c r="F12" s="975"/>
      <c r="G12" s="975"/>
      <c r="H12" s="960"/>
      <c r="I12" s="961"/>
      <c r="J12" s="962"/>
    </row>
    <row r="13" spans="1:11" s="8" customFormat="1" x14ac:dyDescent="0.2">
      <c r="A13" s="49"/>
      <c r="B13" s="51" t="s">
        <v>134</v>
      </c>
      <c r="C13" s="11"/>
      <c r="D13" s="50"/>
      <c r="E13" s="975"/>
      <c r="F13" s="975"/>
      <c r="G13" s="975"/>
      <c r="H13" s="960"/>
      <c r="I13" s="961"/>
      <c r="J13" s="962"/>
      <c r="K13" s="146"/>
    </row>
    <row r="14" spans="1:11" s="8" customFormat="1" x14ac:dyDescent="0.2">
      <c r="A14" s="49"/>
      <c r="B14" s="52"/>
      <c r="C14" s="11"/>
      <c r="D14" s="50"/>
      <c r="E14" s="975"/>
      <c r="F14" s="975"/>
      <c r="G14" s="975"/>
      <c r="H14" s="960"/>
      <c r="I14" s="961"/>
      <c r="J14" s="962"/>
    </row>
    <row r="15" spans="1:11" s="8" customFormat="1" x14ac:dyDescent="0.2">
      <c r="A15" s="361" t="s">
        <v>11</v>
      </c>
      <c r="B15" s="52" t="s">
        <v>135</v>
      </c>
      <c r="C15" s="11">
        <v>5</v>
      </c>
      <c r="D15" s="50" t="s">
        <v>46</v>
      </c>
      <c r="E15" s="960">
        <v>0</v>
      </c>
      <c r="F15" s="960">
        <v>0</v>
      </c>
      <c r="G15" s="960">
        <v>0</v>
      </c>
      <c r="H15" s="960">
        <v>1074.79</v>
      </c>
      <c r="I15" s="961">
        <f>E15+F15+G15+H15</f>
        <v>1074.79</v>
      </c>
      <c r="J15" s="962">
        <f>I15*C15</f>
        <v>5373.95</v>
      </c>
      <c r="K15" s="146"/>
    </row>
    <row r="16" spans="1:11" s="8" customFormat="1" x14ac:dyDescent="0.2">
      <c r="A16" s="49"/>
      <c r="B16" s="52"/>
      <c r="C16" s="31"/>
      <c r="D16" s="50"/>
      <c r="E16" s="975"/>
      <c r="F16" s="975"/>
      <c r="G16" s="975"/>
      <c r="H16" s="960"/>
      <c r="I16" s="961"/>
      <c r="J16" s="962"/>
    </row>
    <row r="17" spans="1:11" s="8" customFormat="1" x14ac:dyDescent="0.2">
      <c r="A17" s="361" t="s">
        <v>12</v>
      </c>
      <c r="B17" s="52" t="s">
        <v>136</v>
      </c>
      <c r="C17" s="11">
        <v>1</v>
      </c>
      <c r="D17" s="50" t="s">
        <v>46</v>
      </c>
      <c r="E17" s="960">
        <v>0</v>
      </c>
      <c r="F17" s="960">
        <v>0</v>
      </c>
      <c r="G17" s="960">
        <v>0</v>
      </c>
      <c r="H17" s="960">
        <v>1117.6099999999999</v>
      </c>
      <c r="I17" s="961">
        <f>E17+F17+G17+H17</f>
        <v>1117.6099999999999</v>
      </c>
      <c r="J17" s="962">
        <f>I17*C17</f>
        <v>1117.6099999999999</v>
      </c>
      <c r="K17" s="146"/>
    </row>
    <row r="18" spans="1:11" s="8" customFormat="1" x14ac:dyDescent="0.2">
      <c r="A18" s="361"/>
      <c r="B18" s="52"/>
      <c r="C18" s="31"/>
      <c r="D18" s="50"/>
      <c r="E18" s="975"/>
      <c r="F18" s="975"/>
      <c r="G18" s="975"/>
      <c r="H18" s="960"/>
      <c r="I18" s="961"/>
      <c r="J18" s="962"/>
    </row>
    <row r="19" spans="1:11" s="8" customFormat="1" x14ac:dyDescent="0.2">
      <c r="A19" s="361" t="s">
        <v>13</v>
      </c>
      <c r="B19" s="52" t="s">
        <v>137</v>
      </c>
      <c r="C19" s="11">
        <v>4</v>
      </c>
      <c r="D19" s="50" t="s">
        <v>46</v>
      </c>
      <c r="E19" s="960">
        <v>0</v>
      </c>
      <c r="F19" s="960">
        <v>0</v>
      </c>
      <c r="G19" s="960">
        <v>0</v>
      </c>
      <c r="H19" s="960">
        <v>1263.2</v>
      </c>
      <c r="I19" s="961">
        <f>E19+F19+G19+H19</f>
        <v>1263.2</v>
      </c>
      <c r="J19" s="962">
        <f>I19*C19</f>
        <v>5052.8</v>
      </c>
      <c r="K19" s="146"/>
    </row>
    <row r="20" spans="1:11" s="8" customFormat="1" x14ac:dyDescent="0.2">
      <c r="A20" s="361"/>
      <c r="B20" s="52"/>
      <c r="C20" s="31"/>
      <c r="D20" s="50"/>
      <c r="E20" s="975"/>
      <c r="F20" s="975"/>
      <c r="G20" s="975"/>
      <c r="H20" s="960"/>
      <c r="I20" s="961"/>
      <c r="J20" s="962"/>
    </row>
    <row r="21" spans="1:11" s="8" customFormat="1" x14ac:dyDescent="0.2">
      <c r="A21" s="361" t="s">
        <v>14</v>
      </c>
      <c r="B21" s="52" t="s">
        <v>138</v>
      </c>
      <c r="C21" s="11">
        <v>2</v>
      </c>
      <c r="D21" s="50" t="s">
        <v>46</v>
      </c>
      <c r="E21" s="960">
        <v>0</v>
      </c>
      <c r="F21" s="960">
        <v>0</v>
      </c>
      <c r="G21" s="960">
        <v>0</v>
      </c>
      <c r="H21" s="960">
        <v>1117.6099999999999</v>
      </c>
      <c r="I21" s="961">
        <f>E21+F21+G21+H21</f>
        <v>1117.6099999999999</v>
      </c>
      <c r="J21" s="962">
        <f>I21*C21</f>
        <v>2235.2199999999998</v>
      </c>
      <c r="K21" s="146"/>
    </row>
    <row r="22" spans="1:11" s="8" customFormat="1" x14ac:dyDescent="0.2">
      <c r="A22" s="361"/>
      <c r="B22" s="52"/>
      <c r="C22" s="31"/>
      <c r="D22" s="50"/>
      <c r="E22" s="975"/>
      <c r="F22" s="975"/>
      <c r="G22" s="975"/>
      <c r="H22" s="960"/>
      <c r="I22" s="961"/>
      <c r="J22" s="962"/>
    </row>
    <row r="23" spans="1:11" s="8" customFormat="1" x14ac:dyDescent="0.2">
      <c r="A23" s="361" t="s">
        <v>15</v>
      </c>
      <c r="B23" s="52" t="s">
        <v>139</v>
      </c>
      <c r="C23" s="11">
        <v>13</v>
      </c>
      <c r="D23" s="50" t="s">
        <v>46</v>
      </c>
      <c r="E23" s="960">
        <v>0</v>
      </c>
      <c r="F23" s="960">
        <v>0</v>
      </c>
      <c r="G23" s="960">
        <v>0</v>
      </c>
      <c r="H23" s="960">
        <v>1025.55</v>
      </c>
      <c r="I23" s="961">
        <f>E23+F23+G23+H23</f>
        <v>1025.55</v>
      </c>
      <c r="J23" s="962">
        <f>I23*C23</f>
        <v>13332.15</v>
      </c>
      <c r="K23" s="146"/>
    </row>
    <row r="24" spans="1:11" s="8" customFormat="1" x14ac:dyDescent="0.2">
      <c r="A24" s="361"/>
      <c r="B24" s="52"/>
      <c r="C24" s="31"/>
      <c r="D24" s="50"/>
      <c r="E24" s="975"/>
      <c r="F24" s="975"/>
      <c r="G24" s="975"/>
      <c r="H24" s="960"/>
      <c r="I24" s="961"/>
      <c r="J24" s="962"/>
    </row>
    <row r="25" spans="1:11" s="8" customFormat="1" x14ac:dyDescent="0.2">
      <c r="A25" s="361" t="s">
        <v>28</v>
      </c>
      <c r="B25" s="52" t="s">
        <v>140</v>
      </c>
      <c r="C25" s="11">
        <v>4</v>
      </c>
      <c r="D25" s="50" t="s">
        <v>46</v>
      </c>
      <c r="E25" s="960">
        <v>0</v>
      </c>
      <c r="F25" s="960">
        <v>0</v>
      </c>
      <c r="G25" s="960">
        <v>0</v>
      </c>
      <c r="H25" s="960">
        <v>1074.79</v>
      </c>
      <c r="I25" s="961">
        <f>E25+F25+G25+H25</f>
        <v>1074.79</v>
      </c>
      <c r="J25" s="962">
        <f>I25*C25</f>
        <v>4299.16</v>
      </c>
      <c r="K25" s="146"/>
    </row>
    <row r="26" spans="1:11" s="8" customFormat="1" x14ac:dyDescent="0.2">
      <c r="A26" s="361"/>
      <c r="B26" s="52"/>
      <c r="C26" s="31"/>
      <c r="D26" s="50"/>
      <c r="E26" s="975"/>
      <c r="F26" s="975"/>
      <c r="G26" s="975"/>
      <c r="H26" s="960"/>
      <c r="I26" s="961"/>
      <c r="J26" s="962"/>
    </row>
    <row r="27" spans="1:11" s="8" customFormat="1" x14ac:dyDescent="0.2">
      <c r="A27" s="361" t="s">
        <v>40</v>
      </c>
      <c r="B27" s="52" t="s">
        <v>141</v>
      </c>
      <c r="C27" s="11">
        <v>2</v>
      </c>
      <c r="D27" s="50" t="s">
        <v>46</v>
      </c>
      <c r="E27" s="960">
        <v>0</v>
      </c>
      <c r="F27" s="960">
        <v>0</v>
      </c>
      <c r="G27" s="960">
        <v>0</v>
      </c>
      <c r="H27" s="960">
        <v>1173.28</v>
      </c>
      <c r="I27" s="961">
        <f>E27+F27+G27+H27</f>
        <v>1173.28</v>
      </c>
      <c r="J27" s="962">
        <f>I27*C27</f>
        <v>2346.56</v>
      </c>
      <c r="K27" s="146"/>
    </row>
    <row r="28" spans="1:11" s="8" customFormat="1" x14ac:dyDescent="0.2">
      <c r="A28" s="361"/>
      <c r="B28" s="52"/>
      <c r="C28" s="31"/>
      <c r="D28" s="50"/>
      <c r="E28" s="975"/>
      <c r="F28" s="975"/>
      <c r="G28" s="975"/>
      <c r="H28" s="960"/>
      <c r="I28" s="961"/>
      <c r="J28" s="962"/>
    </row>
    <row r="29" spans="1:11" s="8" customFormat="1" x14ac:dyDescent="0.2">
      <c r="A29" s="361" t="s">
        <v>42</v>
      </c>
      <c r="B29" s="52" t="s">
        <v>142</v>
      </c>
      <c r="C29" s="11">
        <v>1</v>
      </c>
      <c r="D29" s="50" t="s">
        <v>46</v>
      </c>
      <c r="E29" s="960">
        <v>0</v>
      </c>
      <c r="F29" s="960">
        <v>0</v>
      </c>
      <c r="G29" s="960">
        <v>0</v>
      </c>
      <c r="H29" s="960">
        <v>1117.6099999999999</v>
      </c>
      <c r="I29" s="961">
        <f>E29+F29+G29+H29</f>
        <v>1117.6099999999999</v>
      </c>
      <c r="J29" s="962">
        <f>I29*C29</f>
        <v>1117.6099999999999</v>
      </c>
      <c r="K29" s="146"/>
    </row>
    <row r="30" spans="1:11" s="8" customFormat="1" x14ac:dyDescent="0.2">
      <c r="A30" s="361"/>
      <c r="B30" s="52"/>
      <c r="C30" s="31"/>
      <c r="D30" s="50"/>
      <c r="E30" s="975"/>
      <c r="F30" s="975"/>
      <c r="G30" s="975"/>
      <c r="H30" s="960"/>
      <c r="I30" s="961"/>
      <c r="J30" s="962"/>
    </row>
    <row r="31" spans="1:11" s="8" customFormat="1" x14ac:dyDescent="0.2">
      <c r="A31" s="361" t="s">
        <v>51</v>
      </c>
      <c r="B31" s="52" t="s">
        <v>143</v>
      </c>
      <c r="C31" s="11">
        <v>1</v>
      </c>
      <c r="D31" s="50" t="s">
        <v>46</v>
      </c>
      <c r="E31" s="960">
        <v>0</v>
      </c>
      <c r="F31" s="960">
        <v>0</v>
      </c>
      <c r="G31" s="960">
        <v>0</v>
      </c>
      <c r="H31" s="960">
        <v>1218.24</v>
      </c>
      <c r="I31" s="961">
        <f>E31+F31+G31+H31</f>
        <v>1218.24</v>
      </c>
      <c r="J31" s="962">
        <f>I31*C31</f>
        <v>1218.24</v>
      </c>
      <c r="K31" s="146"/>
    </row>
    <row r="32" spans="1:11" s="8" customFormat="1" x14ac:dyDescent="0.2">
      <c r="A32" s="361"/>
      <c r="B32" s="52"/>
      <c r="C32" s="31"/>
      <c r="D32" s="50"/>
      <c r="E32" s="975"/>
      <c r="F32" s="975"/>
      <c r="G32" s="975"/>
      <c r="H32" s="960"/>
      <c r="I32" s="961"/>
      <c r="J32" s="962"/>
    </row>
    <row r="33" spans="1:11" s="8" customFormat="1" x14ac:dyDescent="0.2">
      <c r="A33" s="361" t="s">
        <v>52</v>
      </c>
      <c r="B33" s="52" t="s">
        <v>144</v>
      </c>
      <c r="C33" s="11">
        <v>1</v>
      </c>
      <c r="D33" s="50" t="s">
        <v>46</v>
      </c>
      <c r="E33" s="960">
        <v>0</v>
      </c>
      <c r="F33" s="960">
        <v>0</v>
      </c>
      <c r="G33" s="960">
        <v>0</v>
      </c>
      <c r="H33" s="960">
        <v>1117.6099999999999</v>
      </c>
      <c r="I33" s="961">
        <f>E33+F33+G33+H33</f>
        <v>1117.6099999999999</v>
      </c>
      <c r="J33" s="962">
        <f>I33*C33</f>
        <v>1117.6099999999999</v>
      </c>
      <c r="K33" s="146"/>
    </row>
    <row r="34" spans="1:11" s="8" customFormat="1" x14ac:dyDescent="0.2">
      <c r="A34" s="361"/>
      <c r="B34" s="52"/>
      <c r="C34" s="31"/>
      <c r="D34" s="50"/>
      <c r="E34" s="975"/>
      <c r="F34" s="975"/>
      <c r="G34" s="975"/>
      <c r="H34" s="960"/>
      <c r="I34" s="961"/>
      <c r="J34" s="962"/>
    </row>
    <row r="35" spans="1:11" s="12" customFormat="1" x14ac:dyDescent="0.2">
      <c r="A35" s="361" t="s">
        <v>53</v>
      </c>
      <c r="B35" s="52" t="s">
        <v>145</v>
      </c>
      <c r="C35" s="11">
        <v>4</v>
      </c>
      <c r="D35" s="50" t="s">
        <v>46</v>
      </c>
      <c r="E35" s="960">
        <v>0</v>
      </c>
      <c r="F35" s="960">
        <v>0</v>
      </c>
      <c r="G35" s="960">
        <v>0</v>
      </c>
      <c r="H35" s="960">
        <v>1074.79</v>
      </c>
      <c r="I35" s="961">
        <f>E35+F35+G35+H35</f>
        <v>1074.79</v>
      </c>
      <c r="J35" s="962">
        <f>I35*C35</f>
        <v>4299.16</v>
      </c>
      <c r="K35" s="146"/>
    </row>
    <row r="36" spans="1:11" s="8" customFormat="1" x14ac:dyDescent="0.2">
      <c r="A36" s="49"/>
      <c r="B36" s="52"/>
      <c r="C36" s="31"/>
      <c r="D36" s="50"/>
      <c r="E36" s="975"/>
      <c r="F36" s="975"/>
      <c r="G36" s="975"/>
      <c r="H36" s="960"/>
      <c r="I36" s="961"/>
      <c r="J36" s="962"/>
    </row>
    <row r="37" spans="1:11" s="8" customFormat="1" x14ac:dyDescent="0.2">
      <c r="A37" s="49"/>
      <c r="B37" s="52"/>
      <c r="C37" s="31"/>
      <c r="D37" s="50"/>
      <c r="E37" s="975"/>
      <c r="F37" s="975"/>
      <c r="G37" s="975"/>
      <c r="H37" s="960"/>
      <c r="I37" s="961"/>
      <c r="J37" s="962"/>
    </row>
    <row r="38" spans="1:11" s="8" customFormat="1" x14ac:dyDescent="0.2">
      <c r="A38" s="49"/>
      <c r="B38" s="52"/>
      <c r="C38" s="31"/>
      <c r="D38" s="50"/>
      <c r="E38" s="975"/>
      <c r="F38" s="975"/>
      <c r="G38" s="975"/>
      <c r="H38" s="960"/>
      <c r="I38" s="961"/>
      <c r="J38" s="962"/>
    </row>
    <row r="39" spans="1:11" s="8" customFormat="1" x14ac:dyDescent="0.2">
      <c r="A39" s="49"/>
      <c r="B39" s="52"/>
      <c r="C39" s="31"/>
      <c r="D39" s="50"/>
      <c r="E39" s="975"/>
      <c r="F39" s="975"/>
      <c r="G39" s="975"/>
      <c r="H39" s="960"/>
      <c r="I39" s="961"/>
      <c r="J39" s="962"/>
    </row>
    <row r="40" spans="1:11" s="8" customFormat="1" x14ac:dyDescent="0.2">
      <c r="A40" s="49"/>
      <c r="B40" s="52"/>
      <c r="C40" s="31"/>
      <c r="D40" s="50"/>
      <c r="E40" s="975"/>
      <c r="F40" s="975"/>
      <c r="G40" s="975"/>
      <c r="H40" s="960"/>
      <c r="I40" s="961"/>
      <c r="J40" s="962"/>
    </row>
    <row r="41" spans="1:11" s="8" customFormat="1" x14ac:dyDescent="0.2">
      <c r="A41" s="49"/>
      <c r="B41" s="52"/>
      <c r="C41" s="31"/>
      <c r="D41" s="50"/>
      <c r="E41" s="975"/>
      <c r="F41" s="975"/>
      <c r="G41" s="975"/>
      <c r="H41" s="960"/>
      <c r="I41" s="961"/>
      <c r="J41" s="962"/>
    </row>
    <row r="42" spans="1:11" s="8" customFormat="1" x14ac:dyDescent="0.2">
      <c r="A42" s="49"/>
      <c r="B42" s="52"/>
      <c r="C42" s="31"/>
      <c r="D42" s="50"/>
      <c r="E42" s="975"/>
      <c r="F42" s="975"/>
      <c r="G42" s="975"/>
      <c r="H42" s="960"/>
      <c r="I42" s="961"/>
      <c r="J42" s="962"/>
    </row>
    <row r="43" spans="1:11" s="8" customFormat="1" ht="18" customHeight="1" x14ac:dyDescent="0.2">
      <c r="A43" s="49"/>
      <c r="B43" s="52"/>
      <c r="C43" s="31"/>
      <c r="D43" s="50"/>
      <c r="E43" s="975"/>
      <c r="F43" s="975"/>
      <c r="G43" s="975"/>
      <c r="H43" s="960"/>
      <c r="I43" s="961"/>
      <c r="J43" s="962"/>
    </row>
    <row r="44" spans="1:11" s="8" customFormat="1" ht="15.75" thickBot="1" x14ac:dyDescent="0.25">
      <c r="A44" s="362"/>
      <c r="B44" s="53" t="s">
        <v>31</v>
      </c>
      <c r="C44" s="54"/>
      <c r="D44" s="54"/>
      <c r="E44" s="967"/>
      <c r="F44" s="967"/>
      <c r="G44" s="967"/>
      <c r="H44" s="966"/>
      <c r="I44" s="968"/>
      <c r="J44" s="968">
        <f>SUM(J12:J42)</f>
        <v>41510.07</v>
      </c>
    </row>
    <row r="45" spans="1:11" s="8" customFormat="1" ht="15" thickTop="1" x14ac:dyDescent="0.2">
      <c r="A45" s="49"/>
      <c r="B45" s="52"/>
      <c r="C45" s="11"/>
      <c r="D45" s="50"/>
      <c r="E45" s="975"/>
      <c r="F45" s="975"/>
      <c r="G45" s="975"/>
      <c r="H45" s="960"/>
      <c r="I45" s="961"/>
      <c r="J45" s="962"/>
    </row>
    <row r="46" spans="1:11" s="8" customFormat="1" ht="15" x14ac:dyDescent="0.2">
      <c r="A46" s="49"/>
      <c r="B46" s="382" t="s">
        <v>146</v>
      </c>
      <c r="C46" s="11"/>
      <c r="D46" s="50"/>
      <c r="E46" s="975"/>
      <c r="F46" s="975"/>
      <c r="G46" s="975"/>
      <c r="H46" s="960"/>
      <c r="I46" s="961"/>
      <c r="J46" s="962"/>
    </row>
    <row r="47" spans="1:11" s="8" customFormat="1" x14ac:dyDescent="0.2">
      <c r="A47" s="49"/>
      <c r="B47" s="52"/>
      <c r="C47" s="11"/>
      <c r="D47" s="50"/>
      <c r="E47" s="975"/>
      <c r="F47" s="975"/>
      <c r="G47" s="975"/>
      <c r="H47" s="960"/>
      <c r="I47" s="961"/>
      <c r="J47" s="962"/>
    </row>
    <row r="48" spans="1:11" s="8" customFormat="1" ht="57" x14ac:dyDescent="0.2">
      <c r="A48" s="49"/>
      <c r="B48" s="40" t="s">
        <v>1360</v>
      </c>
      <c r="C48" s="31"/>
      <c r="D48" s="50"/>
      <c r="E48" s="975"/>
      <c r="F48" s="975"/>
      <c r="G48" s="975"/>
      <c r="H48" s="960"/>
      <c r="I48" s="961"/>
      <c r="J48" s="962"/>
    </row>
    <row r="49" spans="1:11" s="8" customFormat="1" x14ac:dyDescent="0.2">
      <c r="A49" s="49"/>
      <c r="B49" s="39"/>
      <c r="C49" s="11"/>
      <c r="D49" s="50"/>
      <c r="E49" s="975"/>
      <c r="F49" s="975"/>
      <c r="G49" s="975"/>
      <c r="H49" s="960"/>
      <c r="I49" s="961"/>
      <c r="J49" s="962"/>
    </row>
    <row r="50" spans="1:11" s="8" customFormat="1" x14ac:dyDescent="0.2">
      <c r="A50" s="49"/>
      <c r="B50" s="51" t="s">
        <v>147</v>
      </c>
      <c r="C50" s="31"/>
      <c r="D50" s="50"/>
      <c r="E50" s="975"/>
      <c r="F50" s="975"/>
      <c r="G50" s="975"/>
      <c r="H50" s="960"/>
      <c r="I50" s="961"/>
      <c r="J50" s="962"/>
    </row>
    <row r="51" spans="1:11" s="8" customFormat="1" x14ac:dyDescent="0.2">
      <c r="A51" s="49"/>
      <c r="B51" s="52"/>
      <c r="C51" s="11"/>
      <c r="D51" s="50"/>
      <c r="E51" s="975"/>
      <c r="F51" s="975"/>
      <c r="G51" s="975"/>
      <c r="H51" s="960"/>
      <c r="I51" s="961"/>
      <c r="J51" s="962"/>
    </row>
    <row r="52" spans="1:11" s="12" customFormat="1" x14ac:dyDescent="0.2">
      <c r="A52" s="361" t="s">
        <v>11</v>
      </c>
      <c r="B52" s="52" t="s">
        <v>148</v>
      </c>
      <c r="C52" s="11">
        <v>1</v>
      </c>
      <c r="D52" s="50" t="s">
        <v>46</v>
      </c>
      <c r="E52" s="960">
        <v>0</v>
      </c>
      <c r="F52" s="960">
        <v>0</v>
      </c>
      <c r="G52" s="960">
        <v>0</v>
      </c>
      <c r="H52" s="960">
        <v>2143.16</v>
      </c>
      <c r="I52" s="961">
        <f>E52+F52+G52+H52</f>
        <v>2143.16</v>
      </c>
      <c r="J52" s="962">
        <f>I52*C52</f>
        <v>2143.16</v>
      </c>
      <c r="K52" s="146"/>
    </row>
    <row r="53" spans="1:11" s="8" customFormat="1" x14ac:dyDescent="0.2">
      <c r="A53" s="49"/>
      <c r="B53" s="52"/>
      <c r="C53" s="11"/>
      <c r="D53" s="50"/>
      <c r="E53" s="975"/>
      <c r="F53" s="975"/>
      <c r="G53" s="975"/>
      <c r="H53" s="960"/>
      <c r="I53" s="961"/>
      <c r="J53" s="962"/>
    </row>
    <row r="54" spans="1:11" s="12" customFormat="1" x14ac:dyDescent="0.2">
      <c r="A54" s="361" t="s">
        <v>12</v>
      </c>
      <c r="B54" s="52" t="s">
        <v>149</v>
      </c>
      <c r="C54" s="11">
        <v>1</v>
      </c>
      <c r="D54" s="50" t="s">
        <v>46</v>
      </c>
      <c r="E54" s="960">
        <v>0</v>
      </c>
      <c r="F54" s="960">
        <v>0</v>
      </c>
      <c r="G54" s="960">
        <v>0</v>
      </c>
      <c r="H54" s="960">
        <v>2235.2199999999998</v>
      </c>
      <c r="I54" s="961">
        <f>E54+F54+G54+H54</f>
        <v>2235.2199999999998</v>
      </c>
      <c r="J54" s="962">
        <f>I54*C54</f>
        <v>2235.2199999999998</v>
      </c>
      <c r="K54" s="146"/>
    </row>
    <row r="55" spans="1:11" s="8" customFormat="1" x14ac:dyDescent="0.2">
      <c r="A55" s="361"/>
      <c r="B55" s="52"/>
      <c r="C55" s="11"/>
      <c r="D55" s="50"/>
      <c r="E55" s="975"/>
      <c r="F55" s="975"/>
      <c r="G55" s="975"/>
      <c r="H55" s="960"/>
      <c r="I55" s="961"/>
      <c r="J55" s="962"/>
    </row>
    <row r="56" spans="1:11" s="8" customFormat="1" x14ac:dyDescent="0.2">
      <c r="A56" s="361" t="s">
        <v>13</v>
      </c>
      <c r="B56" s="52" t="s">
        <v>150</v>
      </c>
      <c r="C56" s="11">
        <v>1</v>
      </c>
      <c r="D56" s="50" t="s">
        <v>46</v>
      </c>
      <c r="E56" s="960">
        <v>0</v>
      </c>
      <c r="F56" s="960">
        <v>0</v>
      </c>
      <c r="G56" s="960">
        <v>0</v>
      </c>
      <c r="H56" s="960">
        <v>2048.96</v>
      </c>
      <c r="I56" s="961">
        <f>E56+F56+G56+H56</f>
        <v>2048.96</v>
      </c>
      <c r="J56" s="962">
        <f>I56*C56</f>
        <v>2048.96</v>
      </c>
      <c r="K56" s="146"/>
    </row>
    <row r="57" spans="1:11" s="8" customFormat="1" x14ac:dyDescent="0.2">
      <c r="A57" s="49"/>
      <c r="B57" s="52"/>
      <c r="C57" s="11"/>
      <c r="D57" s="50"/>
      <c r="E57" s="975"/>
      <c r="F57" s="975"/>
      <c r="G57" s="975"/>
      <c r="H57" s="960"/>
      <c r="I57" s="961"/>
      <c r="J57" s="962"/>
    </row>
    <row r="58" spans="1:11" s="8" customFormat="1" x14ac:dyDescent="0.2">
      <c r="A58" s="76" t="s">
        <v>14</v>
      </c>
      <c r="B58" s="52" t="s">
        <v>151</v>
      </c>
      <c r="C58" s="11">
        <v>2</v>
      </c>
      <c r="D58" s="50" t="s">
        <v>46</v>
      </c>
      <c r="E58" s="960">
        <v>0</v>
      </c>
      <c r="F58" s="960">
        <v>0</v>
      </c>
      <c r="G58" s="960">
        <v>0</v>
      </c>
      <c r="H58" s="960">
        <v>2048.96</v>
      </c>
      <c r="I58" s="961">
        <f>E58+F58+G58+H58</f>
        <v>2048.96</v>
      </c>
      <c r="J58" s="962">
        <f>I58*C58</f>
        <v>4097.92</v>
      </c>
      <c r="K58" s="146"/>
    </row>
    <row r="59" spans="1:11" s="8" customFormat="1" x14ac:dyDescent="0.2">
      <c r="A59" s="76"/>
      <c r="B59" s="52"/>
      <c r="C59" s="11"/>
      <c r="D59" s="50"/>
      <c r="E59" s="975"/>
      <c r="F59" s="975"/>
      <c r="G59" s="975"/>
      <c r="H59" s="960"/>
      <c r="I59" s="961"/>
      <c r="J59" s="962"/>
    </row>
    <row r="60" spans="1:11" s="8" customFormat="1" x14ac:dyDescent="0.2">
      <c r="A60" s="76" t="s">
        <v>15</v>
      </c>
      <c r="B60" s="52" t="s">
        <v>152</v>
      </c>
      <c r="C60" s="11">
        <v>2</v>
      </c>
      <c r="D60" s="50" t="s">
        <v>46</v>
      </c>
      <c r="E60" s="960">
        <v>0</v>
      </c>
      <c r="F60" s="960">
        <v>0</v>
      </c>
      <c r="G60" s="960">
        <v>0</v>
      </c>
      <c r="H60" s="960">
        <v>2235.2199999999998</v>
      </c>
      <c r="I60" s="961">
        <f>E60+F60+G60+H60</f>
        <v>2235.2199999999998</v>
      </c>
      <c r="J60" s="962">
        <f>I60*C60</f>
        <v>4470.4399999999996</v>
      </c>
      <c r="K60" s="146"/>
    </row>
    <row r="61" spans="1:11" s="8" customFormat="1" x14ac:dyDescent="0.2">
      <c r="A61" s="76"/>
      <c r="B61" s="52"/>
      <c r="C61" s="11"/>
      <c r="D61" s="50"/>
      <c r="E61" s="975"/>
      <c r="F61" s="975"/>
      <c r="G61" s="975"/>
      <c r="H61" s="960"/>
      <c r="I61" s="961"/>
      <c r="J61" s="962"/>
    </row>
    <row r="62" spans="1:11" s="8" customFormat="1" x14ac:dyDescent="0.2">
      <c r="A62" s="76" t="s">
        <v>28</v>
      </c>
      <c r="B62" s="52" t="s">
        <v>153</v>
      </c>
      <c r="C62" s="11">
        <v>2</v>
      </c>
      <c r="D62" s="50" t="s">
        <v>46</v>
      </c>
      <c r="E62" s="960">
        <v>0</v>
      </c>
      <c r="F62" s="960">
        <v>0</v>
      </c>
      <c r="G62" s="960">
        <v>0</v>
      </c>
      <c r="H62" s="960">
        <v>2682.7</v>
      </c>
      <c r="I62" s="961">
        <f>E62+F62+G62+H62</f>
        <v>2682.7</v>
      </c>
      <c r="J62" s="962">
        <f>I62*C62</f>
        <v>5365.4</v>
      </c>
      <c r="K62" s="146"/>
    </row>
    <row r="63" spans="1:11" s="8" customFormat="1" x14ac:dyDescent="0.2">
      <c r="A63" s="76"/>
      <c r="B63" s="55"/>
      <c r="C63" s="10"/>
      <c r="D63" s="363"/>
      <c r="E63" s="960"/>
      <c r="F63" s="986"/>
      <c r="G63" s="960"/>
      <c r="H63" s="986"/>
      <c r="I63" s="961"/>
      <c r="J63" s="962"/>
    </row>
    <row r="64" spans="1:11" s="8" customFormat="1" x14ac:dyDescent="0.2">
      <c r="A64" s="364"/>
      <c r="C64" s="56"/>
      <c r="E64" s="1080"/>
      <c r="F64" s="1081"/>
      <c r="G64" s="1080"/>
      <c r="H64" s="1081"/>
      <c r="I64" s="1082"/>
      <c r="J64" s="962"/>
    </row>
    <row r="65" spans="1:10" s="8" customFormat="1" x14ac:dyDescent="0.2">
      <c r="A65" s="364"/>
      <c r="C65" s="56"/>
      <c r="E65" s="1080"/>
      <c r="F65" s="1081"/>
      <c r="G65" s="1080"/>
      <c r="H65" s="1081"/>
      <c r="I65" s="1082"/>
      <c r="J65" s="962"/>
    </row>
    <row r="66" spans="1:10" s="8" customFormat="1" x14ac:dyDescent="0.2">
      <c r="A66" s="364"/>
      <c r="C66" s="56"/>
      <c r="E66" s="1080"/>
      <c r="F66" s="1081"/>
      <c r="G66" s="1080"/>
      <c r="H66" s="1081"/>
      <c r="I66" s="1082"/>
      <c r="J66" s="962"/>
    </row>
    <row r="67" spans="1:10" s="8" customFormat="1" x14ac:dyDescent="0.2">
      <c r="A67" s="364"/>
      <c r="C67" s="56"/>
      <c r="E67" s="1080"/>
      <c r="F67" s="1081"/>
      <c r="G67" s="1080"/>
      <c r="H67" s="1081"/>
      <c r="I67" s="1082"/>
      <c r="J67" s="962"/>
    </row>
    <row r="68" spans="1:10" s="8" customFormat="1" x14ac:dyDescent="0.2">
      <c r="A68" s="364"/>
      <c r="C68" s="56"/>
      <c r="E68" s="1080"/>
      <c r="F68" s="1081"/>
      <c r="G68" s="1080"/>
      <c r="H68" s="1081"/>
      <c r="I68" s="1082"/>
      <c r="J68" s="962"/>
    </row>
    <row r="69" spans="1:10" s="8" customFormat="1" x14ac:dyDescent="0.2">
      <c r="A69" s="364"/>
      <c r="C69" s="56"/>
      <c r="E69" s="1080"/>
      <c r="F69" s="1081"/>
      <c r="G69" s="1080"/>
      <c r="H69" s="1081"/>
      <c r="I69" s="1082"/>
      <c r="J69" s="962"/>
    </row>
    <row r="70" spans="1:10" s="8" customFormat="1" x14ac:dyDescent="0.2">
      <c r="A70" s="364"/>
      <c r="C70" s="56"/>
      <c r="E70" s="1080"/>
      <c r="F70" s="1081"/>
      <c r="G70" s="1080"/>
      <c r="H70" s="1081"/>
      <c r="I70" s="1082"/>
      <c r="J70" s="962"/>
    </row>
    <row r="71" spans="1:10" s="8" customFormat="1" x14ac:dyDescent="0.2">
      <c r="A71" s="364"/>
      <c r="C71" s="56"/>
      <c r="E71" s="1080"/>
      <c r="F71" s="1081"/>
      <c r="G71" s="1080"/>
      <c r="H71" s="1081"/>
      <c r="I71" s="1082"/>
      <c r="J71" s="962"/>
    </row>
    <row r="72" spans="1:10" s="8" customFormat="1" x14ac:dyDescent="0.2">
      <c r="A72" s="364"/>
      <c r="C72" s="56"/>
      <c r="E72" s="1080"/>
      <c r="F72" s="1081"/>
      <c r="G72" s="1080"/>
      <c r="H72" s="1081"/>
      <c r="I72" s="1082"/>
      <c r="J72" s="962"/>
    </row>
    <row r="73" spans="1:10" s="8" customFormat="1" x14ac:dyDescent="0.2">
      <c r="A73" s="364"/>
      <c r="C73" s="56"/>
      <c r="E73" s="1080"/>
      <c r="F73" s="1081"/>
      <c r="G73" s="1080"/>
      <c r="H73" s="1081"/>
      <c r="I73" s="1082"/>
      <c r="J73" s="962"/>
    </row>
    <row r="74" spans="1:10" s="8" customFormat="1" x14ac:dyDescent="0.2">
      <c r="A74" s="365"/>
      <c r="B74" s="366"/>
      <c r="C74" s="10"/>
      <c r="D74" s="363"/>
      <c r="E74" s="960"/>
      <c r="F74" s="986"/>
      <c r="G74" s="960"/>
      <c r="H74" s="986"/>
      <c r="I74" s="961"/>
      <c r="J74" s="962"/>
    </row>
    <row r="75" spans="1:10" s="8" customFormat="1" x14ac:dyDescent="0.2">
      <c r="A75" s="365"/>
      <c r="B75" s="366"/>
      <c r="C75" s="10"/>
      <c r="D75" s="363"/>
      <c r="E75" s="960"/>
      <c r="F75" s="986"/>
      <c r="G75" s="960"/>
      <c r="H75" s="986"/>
      <c r="I75" s="961"/>
      <c r="J75" s="962"/>
    </row>
    <row r="76" spans="1:10" s="8" customFormat="1" x14ac:dyDescent="0.2">
      <c r="A76" s="49"/>
      <c r="B76" s="52"/>
      <c r="C76" s="11"/>
      <c r="D76" s="57"/>
      <c r="E76" s="960"/>
      <c r="F76" s="975"/>
      <c r="G76" s="975"/>
      <c r="H76" s="960"/>
      <c r="I76" s="961"/>
      <c r="J76" s="962"/>
    </row>
    <row r="77" spans="1:10" s="8" customFormat="1" x14ac:dyDescent="0.2">
      <c r="A77" s="49"/>
      <c r="B77" s="52"/>
      <c r="C77" s="11"/>
      <c r="D77" s="57"/>
      <c r="E77" s="960"/>
      <c r="F77" s="975"/>
      <c r="G77" s="975"/>
      <c r="H77" s="960"/>
      <c r="I77" s="961"/>
      <c r="J77" s="962"/>
    </row>
    <row r="78" spans="1:10" s="8" customFormat="1" x14ac:dyDescent="0.2">
      <c r="A78" s="49"/>
      <c r="B78" s="52"/>
      <c r="C78" s="11"/>
      <c r="D78" s="50"/>
      <c r="E78" s="975"/>
      <c r="F78" s="975"/>
      <c r="G78" s="975"/>
      <c r="H78" s="960"/>
      <c r="I78" s="961"/>
      <c r="J78" s="962"/>
    </row>
    <row r="79" spans="1:10" s="8" customFormat="1" x14ac:dyDescent="0.2">
      <c r="A79" s="49"/>
      <c r="B79" s="52"/>
      <c r="C79" s="11"/>
      <c r="D79" s="50"/>
      <c r="E79" s="975"/>
      <c r="F79" s="975"/>
      <c r="G79" s="975"/>
      <c r="H79" s="960"/>
      <c r="I79" s="961"/>
      <c r="J79" s="962"/>
    </row>
    <row r="80" spans="1:10" s="8" customFormat="1" ht="15.75" customHeight="1" x14ac:dyDescent="0.2">
      <c r="A80" s="49"/>
      <c r="B80" s="58"/>
      <c r="C80" s="11"/>
      <c r="D80" s="50"/>
      <c r="E80" s="975"/>
      <c r="F80" s="975"/>
      <c r="G80" s="975"/>
      <c r="H80" s="960"/>
      <c r="I80" s="961"/>
      <c r="J80" s="962"/>
    </row>
    <row r="81" spans="1:11" s="8" customFormat="1" ht="15.75" thickBot="1" x14ac:dyDescent="0.25">
      <c r="A81" s="362"/>
      <c r="B81" s="53" t="s">
        <v>31</v>
      </c>
      <c r="C81" s="54"/>
      <c r="D81" s="54"/>
      <c r="E81" s="967"/>
      <c r="F81" s="967"/>
      <c r="G81" s="967"/>
      <c r="H81" s="966"/>
      <c r="I81" s="968"/>
      <c r="J81" s="968">
        <f>SUM(J50:J78)</f>
        <v>20361.099999999999</v>
      </c>
    </row>
    <row r="82" spans="1:11" s="8" customFormat="1" ht="15" thickTop="1" x14ac:dyDescent="0.2">
      <c r="A82" s="76"/>
      <c r="B82" s="19"/>
      <c r="C82" s="10"/>
      <c r="D82" s="20"/>
      <c r="E82" s="975"/>
      <c r="F82" s="975"/>
      <c r="G82" s="975"/>
      <c r="H82" s="960"/>
      <c r="I82" s="961"/>
      <c r="J82" s="962"/>
    </row>
    <row r="83" spans="1:11" s="8" customFormat="1" ht="15" x14ac:dyDescent="0.2">
      <c r="A83" s="76"/>
      <c r="B83" s="382" t="s">
        <v>146</v>
      </c>
      <c r="C83" s="10"/>
      <c r="D83" s="20"/>
      <c r="E83" s="975"/>
      <c r="F83" s="975"/>
      <c r="G83" s="975"/>
      <c r="H83" s="960"/>
      <c r="I83" s="961"/>
      <c r="J83" s="962"/>
    </row>
    <row r="84" spans="1:11" s="8" customFormat="1" x14ac:dyDescent="0.2">
      <c r="A84" s="76"/>
      <c r="B84" s="19"/>
      <c r="C84" s="10"/>
      <c r="D84" s="20"/>
      <c r="E84" s="975"/>
      <c r="F84" s="975"/>
      <c r="G84" s="975"/>
      <c r="H84" s="960"/>
      <c r="I84" s="961"/>
      <c r="J84" s="962"/>
    </row>
    <row r="85" spans="1:11" s="8" customFormat="1" ht="57" x14ac:dyDescent="0.2">
      <c r="A85" s="76"/>
      <c r="B85" s="40" t="s">
        <v>1360</v>
      </c>
      <c r="C85" s="10"/>
      <c r="D85" s="20"/>
      <c r="E85" s="975"/>
      <c r="F85" s="975"/>
      <c r="G85" s="975"/>
      <c r="H85" s="960"/>
      <c r="I85" s="961"/>
      <c r="J85" s="962"/>
    </row>
    <row r="86" spans="1:11" s="8" customFormat="1" x14ac:dyDescent="0.2">
      <c r="A86" s="76"/>
      <c r="B86" s="52"/>
      <c r="C86" s="10"/>
      <c r="D86" s="20"/>
      <c r="E86" s="975"/>
      <c r="F86" s="975"/>
      <c r="G86" s="975"/>
      <c r="H86" s="960"/>
      <c r="I86" s="961"/>
      <c r="J86" s="962"/>
    </row>
    <row r="87" spans="1:11" s="8" customFormat="1" x14ac:dyDescent="0.2">
      <c r="A87" s="76"/>
      <c r="B87" s="51" t="s">
        <v>154</v>
      </c>
      <c r="C87" s="31"/>
      <c r="D87" s="50"/>
      <c r="E87" s="975"/>
      <c r="F87" s="975"/>
      <c r="G87" s="975"/>
      <c r="H87" s="960"/>
      <c r="I87" s="961"/>
      <c r="J87" s="962"/>
    </row>
    <row r="88" spans="1:11" s="8" customFormat="1" x14ac:dyDescent="0.2">
      <c r="A88" s="76"/>
      <c r="B88" s="52"/>
      <c r="C88" s="11"/>
      <c r="D88" s="50"/>
      <c r="E88" s="975"/>
      <c r="F88" s="975"/>
      <c r="G88" s="975"/>
      <c r="H88" s="960"/>
      <c r="I88" s="961"/>
      <c r="J88" s="962"/>
    </row>
    <row r="89" spans="1:11" s="8" customFormat="1" ht="28.5" x14ac:dyDescent="0.2">
      <c r="A89" s="361" t="s">
        <v>11</v>
      </c>
      <c r="B89" s="59" t="s">
        <v>1227</v>
      </c>
      <c r="C89" s="102">
        <v>2</v>
      </c>
      <c r="D89" s="384" t="s">
        <v>46</v>
      </c>
      <c r="E89" s="960">
        <v>0</v>
      </c>
      <c r="F89" s="960">
        <v>0</v>
      </c>
      <c r="G89" s="960">
        <v>0</v>
      </c>
      <c r="H89" s="960">
        <v>1205.3900000000001</v>
      </c>
      <c r="I89" s="961">
        <f>E89+F89+G89+H89</f>
        <v>1205.3900000000001</v>
      </c>
      <c r="J89" s="962">
        <f>I89*C89</f>
        <v>2410.7800000000002</v>
      </c>
      <c r="K89" s="146"/>
    </row>
    <row r="90" spans="1:11" s="8" customFormat="1" x14ac:dyDescent="0.2">
      <c r="A90" s="49"/>
      <c r="B90" s="52"/>
      <c r="C90" s="102"/>
      <c r="D90" s="384"/>
      <c r="E90" s="975"/>
      <c r="F90" s="975"/>
      <c r="G90" s="975"/>
      <c r="H90" s="960"/>
      <c r="I90" s="961"/>
      <c r="J90" s="962"/>
    </row>
    <row r="91" spans="1:11" s="8" customFormat="1" ht="28.5" x14ac:dyDescent="0.2">
      <c r="A91" s="361" t="s">
        <v>12</v>
      </c>
      <c r="B91" s="59" t="s">
        <v>1228</v>
      </c>
      <c r="C91" s="102">
        <v>4</v>
      </c>
      <c r="D91" s="384" t="s">
        <v>46</v>
      </c>
      <c r="E91" s="960">
        <v>0</v>
      </c>
      <c r="F91" s="960">
        <v>0</v>
      </c>
      <c r="G91" s="960">
        <v>0</v>
      </c>
      <c r="H91" s="960">
        <v>1179.7</v>
      </c>
      <c r="I91" s="961">
        <f>E91+F91+G91+H91</f>
        <v>1179.7</v>
      </c>
      <c r="J91" s="962">
        <f>I91*C91</f>
        <v>4718.8</v>
      </c>
      <c r="K91" s="146"/>
    </row>
    <row r="92" spans="1:11" s="8" customFormat="1" x14ac:dyDescent="0.2">
      <c r="A92" s="361"/>
      <c r="B92" s="52"/>
      <c r="C92" s="102"/>
      <c r="D92" s="384"/>
      <c r="E92" s="975"/>
      <c r="F92" s="975"/>
      <c r="G92" s="975"/>
      <c r="H92" s="960"/>
      <c r="I92" s="961"/>
      <c r="J92" s="962"/>
    </row>
    <row r="93" spans="1:11" s="8" customFormat="1" ht="28.5" x14ac:dyDescent="0.2">
      <c r="A93" s="361" t="s">
        <v>13</v>
      </c>
      <c r="B93" s="59" t="s">
        <v>1229</v>
      </c>
      <c r="C93" s="102">
        <v>4</v>
      </c>
      <c r="D93" s="384" t="s">
        <v>46</v>
      </c>
      <c r="E93" s="960">
        <v>0</v>
      </c>
      <c r="F93" s="960">
        <v>0</v>
      </c>
      <c r="G93" s="960">
        <v>0</v>
      </c>
      <c r="H93" s="960">
        <v>1415.21</v>
      </c>
      <c r="I93" s="961">
        <f>E93+F93+G93+H93</f>
        <v>1415.21</v>
      </c>
      <c r="J93" s="962">
        <f>I93*C93</f>
        <v>5660.84</v>
      </c>
      <c r="K93" s="146"/>
    </row>
    <row r="94" spans="1:11" s="8" customFormat="1" x14ac:dyDescent="0.2">
      <c r="A94" s="49"/>
      <c r="B94" s="52"/>
      <c r="C94" s="102"/>
      <c r="D94" s="384"/>
      <c r="E94" s="975"/>
      <c r="F94" s="975"/>
      <c r="G94" s="975"/>
      <c r="H94" s="960"/>
      <c r="I94" s="961"/>
      <c r="J94" s="962"/>
    </row>
    <row r="95" spans="1:11" s="8" customFormat="1" ht="28.5" x14ac:dyDescent="0.2">
      <c r="A95" s="78" t="s">
        <v>14</v>
      </c>
      <c r="B95" s="60" t="s">
        <v>1230</v>
      </c>
      <c r="C95" s="102">
        <v>1</v>
      </c>
      <c r="D95" s="384" t="s">
        <v>46</v>
      </c>
      <c r="E95" s="960">
        <v>0</v>
      </c>
      <c r="F95" s="960">
        <v>0</v>
      </c>
      <c r="G95" s="960">
        <v>0</v>
      </c>
      <c r="H95" s="960">
        <v>1314.59</v>
      </c>
      <c r="I95" s="961">
        <f>E95+F95+G95+H95</f>
        <v>1314.59</v>
      </c>
      <c r="J95" s="962">
        <f>I95*C95</f>
        <v>1314.59</v>
      </c>
      <c r="K95" s="146"/>
    </row>
    <row r="96" spans="1:11" s="8" customFormat="1" x14ac:dyDescent="0.2">
      <c r="A96" s="78"/>
      <c r="B96" s="52"/>
      <c r="C96" s="102"/>
      <c r="D96" s="103"/>
      <c r="E96" s="975"/>
      <c r="F96" s="975"/>
      <c r="G96" s="975"/>
      <c r="H96" s="960"/>
      <c r="I96" s="961"/>
      <c r="J96" s="962"/>
    </row>
    <row r="97" spans="1:11" s="8" customFormat="1" ht="28.5" x14ac:dyDescent="0.2">
      <c r="A97" s="78" t="s">
        <v>15</v>
      </c>
      <c r="B97" s="60" t="s">
        <v>1231</v>
      </c>
      <c r="C97" s="102">
        <v>1</v>
      </c>
      <c r="D97" s="384" t="s">
        <v>46</v>
      </c>
      <c r="E97" s="960">
        <v>0</v>
      </c>
      <c r="F97" s="960">
        <v>0</v>
      </c>
      <c r="G97" s="960">
        <v>0</v>
      </c>
      <c r="H97" s="960">
        <v>2297.31</v>
      </c>
      <c r="I97" s="961">
        <f>E97+F97+G97+H97</f>
        <v>2297.31</v>
      </c>
      <c r="J97" s="962">
        <f>I97*C97</f>
        <v>2297.31</v>
      </c>
      <c r="K97" s="146"/>
    </row>
    <row r="98" spans="1:11" s="8" customFormat="1" x14ac:dyDescent="0.2">
      <c r="A98" s="78"/>
      <c r="B98" s="383"/>
      <c r="C98" s="102"/>
      <c r="D98" s="103"/>
      <c r="E98" s="975"/>
      <c r="F98" s="975"/>
      <c r="G98" s="975"/>
      <c r="H98" s="960"/>
      <c r="I98" s="961"/>
      <c r="J98" s="962"/>
    </row>
    <row r="99" spans="1:11" s="8" customFormat="1" ht="28.5" x14ac:dyDescent="0.2">
      <c r="A99" s="78" t="s">
        <v>28</v>
      </c>
      <c r="B99" s="60" t="s">
        <v>1232</v>
      </c>
      <c r="C99" s="102">
        <v>2</v>
      </c>
      <c r="D99" s="384" t="s">
        <v>46</v>
      </c>
      <c r="E99" s="960">
        <v>0</v>
      </c>
      <c r="F99" s="960">
        <v>0</v>
      </c>
      <c r="G99" s="960">
        <v>0</v>
      </c>
      <c r="H99" s="960">
        <v>2297.31</v>
      </c>
      <c r="I99" s="961">
        <f>E99+F99+G99+H99</f>
        <v>2297.31</v>
      </c>
      <c r="J99" s="962">
        <f>I99*C99</f>
        <v>4594.62</v>
      </c>
      <c r="K99" s="146"/>
    </row>
    <row r="100" spans="1:11" s="8" customFormat="1" x14ac:dyDescent="0.2">
      <c r="A100" s="101"/>
      <c r="B100" s="59"/>
      <c r="C100" s="102"/>
      <c r="D100" s="103"/>
      <c r="E100" s="975"/>
      <c r="F100" s="975"/>
      <c r="G100" s="975"/>
      <c r="H100" s="960"/>
      <c r="I100" s="961"/>
      <c r="J100" s="1009"/>
    </row>
    <row r="101" spans="1:11" s="8" customFormat="1" ht="28.5" x14ac:dyDescent="0.2">
      <c r="A101" s="101" t="s">
        <v>40</v>
      </c>
      <c r="B101" s="60" t="s">
        <v>1233</v>
      </c>
      <c r="C101" s="102">
        <v>1</v>
      </c>
      <c r="D101" s="384" t="s">
        <v>46</v>
      </c>
      <c r="E101" s="960">
        <v>0</v>
      </c>
      <c r="F101" s="960">
        <v>0</v>
      </c>
      <c r="G101" s="960">
        <v>0</v>
      </c>
      <c r="H101" s="960">
        <v>2297.31</v>
      </c>
      <c r="I101" s="961">
        <f>E101+F101+G101+H101</f>
        <v>2297.31</v>
      </c>
      <c r="J101" s="962">
        <f>I101*C101</f>
        <v>2297.31</v>
      </c>
      <c r="K101" s="146"/>
    </row>
    <row r="102" spans="1:11" s="8" customFormat="1" x14ac:dyDescent="0.2">
      <c r="A102" s="101"/>
      <c r="B102" s="383"/>
      <c r="C102" s="102"/>
      <c r="D102" s="103"/>
      <c r="E102" s="975"/>
      <c r="F102" s="975"/>
      <c r="G102" s="975"/>
      <c r="H102" s="960"/>
      <c r="I102" s="961"/>
      <c r="J102" s="1009"/>
    </row>
    <row r="103" spans="1:11" s="8" customFormat="1" ht="28.5" x14ac:dyDescent="0.2">
      <c r="A103" s="101" t="s">
        <v>42</v>
      </c>
      <c r="B103" s="60" t="s">
        <v>1234</v>
      </c>
      <c r="C103" s="102">
        <v>1</v>
      </c>
      <c r="D103" s="384" t="s">
        <v>46</v>
      </c>
      <c r="E103" s="960">
        <v>0</v>
      </c>
      <c r="F103" s="960">
        <v>0</v>
      </c>
      <c r="G103" s="960">
        <v>0</v>
      </c>
      <c r="H103" s="960">
        <v>2922.49</v>
      </c>
      <c r="I103" s="961">
        <f>E103+F103+G103+H103</f>
        <v>2922.49</v>
      </c>
      <c r="J103" s="962">
        <f>I103*C103</f>
        <v>2922.49</v>
      </c>
      <c r="K103" s="146"/>
    </row>
    <row r="104" spans="1:11" s="8" customFormat="1" x14ac:dyDescent="0.2">
      <c r="A104" s="101"/>
      <c r="B104" s="383"/>
      <c r="C104" s="102"/>
      <c r="D104" s="103"/>
      <c r="E104" s="975"/>
      <c r="F104" s="975"/>
      <c r="G104" s="975"/>
      <c r="H104" s="960"/>
      <c r="I104" s="961"/>
      <c r="J104" s="1009"/>
    </row>
    <row r="105" spans="1:11" s="8" customFormat="1" ht="28.5" x14ac:dyDescent="0.2">
      <c r="A105" s="101" t="s">
        <v>51</v>
      </c>
      <c r="B105" s="60" t="s">
        <v>1235</v>
      </c>
      <c r="C105" s="102">
        <v>4</v>
      </c>
      <c r="D105" s="384" t="s">
        <v>46</v>
      </c>
      <c r="E105" s="960">
        <v>0</v>
      </c>
      <c r="F105" s="960">
        <v>0</v>
      </c>
      <c r="G105" s="960">
        <v>0</v>
      </c>
      <c r="H105" s="960">
        <v>1205.3900000000001</v>
      </c>
      <c r="I105" s="961">
        <f>E105+F105+G105+H105</f>
        <v>1205.3900000000001</v>
      </c>
      <c r="J105" s="962">
        <f>I105*C105</f>
        <v>4821.5600000000004</v>
      </c>
      <c r="K105" s="146"/>
    </row>
    <row r="106" spans="1:11" s="8" customFormat="1" x14ac:dyDescent="0.2">
      <c r="A106" s="98"/>
      <c r="B106" s="60"/>
      <c r="C106" s="10"/>
      <c r="D106" s="50"/>
      <c r="E106" s="975"/>
      <c r="F106" s="975"/>
      <c r="G106" s="975"/>
      <c r="H106" s="960"/>
      <c r="I106" s="961"/>
      <c r="J106" s="1009"/>
    </row>
    <row r="107" spans="1:11" s="8" customFormat="1" x14ac:dyDescent="0.2">
      <c r="A107" s="98"/>
      <c r="B107" s="60"/>
      <c r="C107" s="10"/>
      <c r="D107" s="50"/>
      <c r="E107" s="975"/>
      <c r="F107" s="975"/>
      <c r="G107" s="975"/>
      <c r="H107" s="960"/>
      <c r="I107" s="961"/>
      <c r="J107" s="1009"/>
    </row>
    <row r="108" spans="1:11" s="8" customFormat="1" ht="17.25" customHeight="1" x14ac:dyDescent="0.2">
      <c r="A108" s="98"/>
      <c r="B108" s="19"/>
      <c r="C108" s="10"/>
      <c r="D108" s="20"/>
      <c r="E108" s="975"/>
      <c r="F108" s="975"/>
      <c r="G108" s="975"/>
      <c r="H108" s="960"/>
      <c r="I108" s="961"/>
      <c r="J108" s="1009"/>
    </row>
    <row r="109" spans="1:11" s="8" customFormat="1" ht="15.75" thickBot="1" x14ac:dyDescent="0.25">
      <c r="A109" s="362"/>
      <c r="B109" s="53" t="s">
        <v>31</v>
      </c>
      <c r="C109" s="54"/>
      <c r="D109" s="54"/>
      <c r="E109" s="967"/>
      <c r="F109" s="967"/>
      <c r="G109" s="967"/>
      <c r="H109" s="966"/>
      <c r="I109" s="968"/>
      <c r="J109" s="968">
        <f>SUM(J88:J107)</f>
        <v>31038.3</v>
      </c>
    </row>
    <row r="110" spans="1:11" s="8" customFormat="1" ht="15" thickTop="1" x14ac:dyDescent="0.2">
      <c r="A110" s="104"/>
      <c r="B110" s="45"/>
      <c r="C110" s="9"/>
      <c r="D110" s="20"/>
      <c r="E110" s="975"/>
      <c r="F110" s="975"/>
      <c r="G110" s="975"/>
      <c r="H110" s="960"/>
      <c r="I110" s="961"/>
      <c r="J110" s="962"/>
    </row>
    <row r="111" spans="1:11" s="8" customFormat="1" ht="15" x14ac:dyDescent="0.2">
      <c r="A111" s="360"/>
      <c r="B111" s="382" t="s">
        <v>146</v>
      </c>
      <c r="C111" s="7"/>
      <c r="D111" s="20"/>
      <c r="E111" s="975"/>
      <c r="F111" s="975"/>
      <c r="G111" s="975"/>
      <c r="H111" s="960"/>
      <c r="I111" s="961"/>
      <c r="J111" s="962"/>
    </row>
    <row r="112" spans="1:11" s="8" customFormat="1" x14ac:dyDescent="0.2">
      <c r="A112" s="360"/>
      <c r="B112" s="45"/>
      <c r="C112" s="9"/>
      <c r="D112" s="20"/>
      <c r="E112" s="975"/>
      <c r="F112" s="975"/>
      <c r="G112" s="975"/>
      <c r="H112" s="960"/>
      <c r="I112" s="961"/>
      <c r="J112" s="962"/>
    </row>
    <row r="113" spans="1:11" ht="57" x14ac:dyDescent="0.2">
      <c r="A113" s="367"/>
      <c r="B113" s="40" t="s">
        <v>1360</v>
      </c>
      <c r="C113" s="10"/>
      <c r="D113" s="20"/>
      <c r="E113" s="975"/>
      <c r="F113" s="975"/>
      <c r="G113" s="975"/>
      <c r="H113" s="960"/>
      <c r="I113" s="961"/>
      <c r="J113" s="962"/>
    </row>
    <row r="114" spans="1:11" x14ac:dyDescent="0.2">
      <c r="A114" s="367"/>
      <c r="B114" s="61"/>
      <c r="C114" s="10"/>
      <c r="D114" s="20"/>
      <c r="E114" s="975"/>
      <c r="F114" s="975"/>
      <c r="G114" s="975"/>
      <c r="H114" s="960"/>
      <c r="I114" s="961"/>
      <c r="J114" s="962"/>
    </row>
    <row r="115" spans="1:11" x14ac:dyDescent="0.2">
      <c r="A115" s="367"/>
      <c r="B115" s="51" t="s">
        <v>154</v>
      </c>
      <c r="C115" s="11"/>
      <c r="D115" s="20"/>
      <c r="E115" s="975"/>
      <c r="F115" s="975"/>
      <c r="G115" s="975"/>
      <c r="H115" s="960"/>
      <c r="I115" s="961"/>
      <c r="J115" s="962"/>
    </row>
    <row r="116" spans="1:11" x14ac:dyDescent="0.2">
      <c r="A116" s="367"/>
      <c r="B116" s="62"/>
      <c r="C116" s="11"/>
      <c r="D116" s="20"/>
      <c r="E116" s="975"/>
      <c r="F116" s="975"/>
      <c r="G116" s="975"/>
      <c r="H116" s="960"/>
      <c r="I116" s="961"/>
      <c r="J116" s="962"/>
    </row>
    <row r="117" spans="1:11" ht="28.5" x14ac:dyDescent="0.2">
      <c r="A117" s="361" t="s">
        <v>11</v>
      </c>
      <c r="B117" s="59" t="s">
        <v>1236</v>
      </c>
      <c r="C117" s="105">
        <v>1</v>
      </c>
      <c r="D117" s="384" t="s">
        <v>46</v>
      </c>
      <c r="E117" s="960">
        <v>0</v>
      </c>
      <c r="F117" s="960">
        <v>0</v>
      </c>
      <c r="G117" s="960">
        <v>0</v>
      </c>
      <c r="H117" s="960">
        <v>1353.12</v>
      </c>
      <c r="I117" s="961">
        <f>E117+F117+G117+H117</f>
        <v>1353.12</v>
      </c>
      <c r="J117" s="962">
        <f>I117*C117</f>
        <v>1353.12</v>
      </c>
      <c r="K117" s="146"/>
    </row>
    <row r="118" spans="1:11" x14ac:dyDescent="0.2">
      <c r="A118" s="365"/>
      <c r="B118" s="52"/>
      <c r="C118" s="105"/>
      <c r="D118" s="384"/>
      <c r="E118" s="975"/>
      <c r="F118" s="975"/>
      <c r="G118" s="975"/>
      <c r="H118" s="960"/>
      <c r="I118" s="961"/>
      <c r="J118" s="962"/>
    </row>
    <row r="119" spans="1:11" ht="28.5" x14ac:dyDescent="0.2">
      <c r="A119" s="361" t="s">
        <v>12</v>
      </c>
      <c r="B119" s="59" t="s">
        <v>1237</v>
      </c>
      <c r="C119" s="105">
        <v>3</v>
      </c>
      <c r="D119" s="384" t="s">
        <v>46</v>
      </c>
      <c r="E119" s="960">
        <v>0</v>
      </c>
      <c r="F119" s="960">
        <v>0</v>
      </c>
      <c r="G119" s="960">
        <v>0</v>
      </c>
      <c r="H119" s="960">
        <v>1353.12</v>
      </c>
      <c r="I119" s="961">
        <f>E119+F119+G119+H119</f>
        <v>1353.12</v>
      </c>
      <c r="J119" s="962">
        <f>I119*C119</f>
        <v>4059.36</v>
      </c>
      <c r="K119" s="146"/>
    </row>
    <row r="120" spans="1:11" x14ac:dyDescent="0.2">
      <c r="A120" s="361"/>
      <c r="B120" s="52"/>
      <c r="C120" s="105"/>
      <c r="D120" s="384"/>
      <c r="E120" s="975"/>
      <c r="F120" s="975"/>
      <c r="G120" s="975"/>
      <c r="H120" s="960"/>
      <c r="I120" s="961"/>
      <c r="J120" s="962"/>
    </row>
    <row r="121" spans="1:11" ht="28.5" x14ac:dyDescent="0.2">
      <c r="A121" s="361" t="s">
        <v>13</v>
      </c>
      <c r="B121" s="59" t="s">
        <v>1238</v>
      </c>
      <c r="C121" s="105">
        <v>2</v>
      </c>
      <c r="D121" s="384" t="s">
        <v>46</v>
      </c>
      <c r="E121" s="960">
        <v>0</v>
      </c>
      <c r="F121" s="960">
        <v>0</v>
      </c>
      <c r="G121" s="960">
        <v>0</v>
      </c>
      <c r="H121" s="960">
        <v>1314.59</v>
      </c>
      <c r="I121" s="961">
        <f>E121+F121+G121+H121</f>
        <v>1314.59</v>
      </c>
      <c r="J121" s="962">
        <f>I121*C121</f>
        <v>2629.18</v>
      </c>
      <c r="K121" s="146"/>
    </row>
    <row r="122" spans="1:11" x14ac:dyDescent="0.2">
      <c r="A122" s="365"/>
      <c r="B122" s="59"/>
      <c r="C122" s="105"/>
      <c r="D122" s="384"/>
      <c r="E122" s="975"/>
      <c r="F122" s="975"/>
      <c r="G122" s="975"/>
      <c r="H122" s="960"/>
      <c r="I122" s="961"/>
      <c r="J122" s="962"/>
    </row>
    <row r="123" spans="1:11" ht="28.5" x14ac:dyDescent="0.2">
      <c r="A123" s="101" t="s">
        <v>14</v>
      </c>
      <c r="B123" s="59" t="s">
        <v>1239</v>
      </c>
      <c r="C123" s="105">
        <v>1</v>
      </c>
      <c r="D123" s="384" t="s">
        <v>46</v>
      </c>
      <c r="E123" s="960">
        <v>0</v>
      </c>
      <c r="F123" s="960">
        <v>0</v>
      </c>
      <c r="G123" s="960">
        <v>0</v>
      </c>
      <c r="H123" s="960">
        <v>1592.92</v>
      </c>
      <c r="I123" s="961">
        <f>E123+F123+G123+H123</f>
        <v>1592.92</v>
      </c>
      <c r="J123" s="962">
        <f>I123*C123</f>
        <v>1592.92</v>
      </c>
      <c r="K123" s="146"/>
    </row>
    <row r="124" spans="1:11" x14ac:dyDescent="0.2">
      <c r="A124" s="101"/>
      <c r="B124" s="52"/>
      <c r="C124" s="105"/>
      <c r="D124" s="103"/>
      <c r="E124" s="975"/>
      <c r="F124" s="975"/>
      <c r="G124" s="975"/>
      <c r="H124" s="960"/>
      <c r="I124" s="961"/>
      <c r="J124" s="962"/>
    </row>
    <row r="125" spans="1:11" ht="28.5" x14ac:dyDescent="0.2">
      <c r="A125" s="101" t="s">
        <v>15</v>
      </c>
      <c r="B125" s="59" t="s">
        <v>1240</v>
      </c>
      <c r="C125" s="105">
        <v>4</v>
      </c>
      <c r="D125" s="384" t="s">
        <v>46</v>
      </c>
      <c r="E125" s="960">
        <v>0</v>
      </c>
      <c r="F125" s="960">
        <v>0</v>
      </c>
      <c r="G125" s="960">
        <v>0</v>
      </c>
      <c r="H125" s="960">
        <v>1179.7</v>
      </c>
      <c r="I125" s="961">
        <f>E125+F125+G125+H125</f>
        <v>1179.7</v>
      </c>
      <c r="J125" s="962">
        <f>I125*C125</f>
        <v>4718.8</v>
      </c>
      <c r="K125" s="146"/>
    </row>
    <row r="126" spans="1:11" x14ac:dyDescent="0.2">
      <c r="A126" s="101"/>
      <c r="B126" s="59"/>
      <c r="C126" s="105"/>
      <c r="D126" s="384"/>
      <c r="E126" s="975"/>
      <c r="F126" s="975"/>
      <c r="G126" s="975"/>
      <c r="H126" s="960"/>
      <c r="I126" s="961"/>
      <c r="J126" s="962"/>
    </row>
    <row r="127" spans="1:11" ht="28.5" x14ac:dyDescent="0.2">
      <c r="A127" s="101" t="s">
        <v>28</v>
      </c>
      <c r="B127" s="59" t="s">
        <v>1241</v>
      </c>
      <c r="C127" s="105">
        <v>4</v>
      </c>
      <c r="D127" s="384" t="s">
        <v>46</v>
      </c>
      <c r="E127" s="960">
        <v>0</v>
      </c>
      <c r="F127" s="960">
        <v>0</v>
      </c>
      <c r="G127" s="960">
        <v>0</v>
      </c>
      <c r="H127" s="960">
        <v>1509.42</v>
      </c>
      <c r="I127" s="961">
        <f>E127+F127+G127+H127</f>
        <v>1509.42</v>
      </c>
      <c r="J127" s="962">
        <f>I127*C127</f>
        <v>6037.68</v>
      </c>
      <c r="K127" s="146"/>
    </row>
    <row r="128" spans="1:11" x14ac:dyDescent="0.2">
      <c r="A128" s="101"/>
      <c r="B128" s="52"/>
      <c r="C128" s="105"/>
      <c r="D128" s="103"/>
      <c r="E128" s="975"/>
      <c r="F128" s="975"/>
      <c r="G128" s="975"/>
      <c r="H128" s="960"/>
      <c r="I128" s="961"/>
      <c r="J128" s="962"/>
    </row>
    <row r="129" spans="1:11" ht="28.5" x14ac:dyDescent="0.2">
      <c r="A129" s="101" t="s">
        <v>40</v>
      </c>
      <c r="B129" s="59" t="s">
        <v>1242</v>
      </c>
      <c r="C129" s="105">
        <v>1</v>
      </c>
      <c r="D129" s="384" t="s">
        <v>46</v>
      </c>
      <c r="E129" s="960">
        <v>0</v>
      </c>
      <c r="F129" s="960">
        <v>0</v>
      </c>
      <c r="G129" s="960">
        <v>0</v>
      </c>
      <c r="H129" s="960">
        <v>1147.5899999999999</v>
      </c>
      <c r="I129" s="961">
        <f>E129+F129+G129+H129</f>
        <v>1147.5899999999999</v>
      </c>
      <c r="J129" s="962">
        <f>I129*C129</f>
        <v>1147.5899999999999</v>
      </c>
      <c r="K129" s="146"/>
    </row>
    <row r="130" spans="1:11" x14ac:dyDescent="0.2">
      <c r="A130" s="101"/>
      <c r="B130" s="52"/>
      <c r="C130" s="105"/>
      <c r="D130" s="103"/>
      <c r="E130" s="975"/>
      <c r="F130" s="975"/>
      <c r="G130" s="975"/>
      <c r="H130" s="960"/>
      <c r="I130" s="961"/>
      <c r="J130" s="962"/>
    </row>
    <row r="131" spans="1:11" ht="28.5" x14ac:dyDescent="0.2">
      <c r="A131" s="101" t="s">
        <v>42</v>
      </c>
      <c r="B131" s="59" t="s">
        <v>1243</v>
      </c>
      <c r="C131" s="105">
        <v>2</v>
      </c>
      <c r="D131" s="384" t="s">
        <v>46</v>
      </c>
      <c r="E131" s="960">
        <v>0</v>
      </c>
      <c r="F131" s="960">
        <v>0</v>
      </c>
      <c r="G131" s="960">
        <v>0</v>
      </c>
      <c r="H131" s="960">
        <v>1147.5899999999999</v>
      </c>
      <c r="I131" s="961">
        <f>E131+F131+G131+H131</f>
        <v>1147.5899999999999</v>
      </c>
      <c r="J131" s="962">
        <f>I131*C131</f>
        <v>2295.1799999999998</v>
      </c>
      <c r="K131" s="146"/>
    </row>
    <row r="132" spans="1:11" x14ac:dyDescent="0.2">
      <c r="A132" s="98"/>
      <c r="B132" s="63"/>
      <c r="C132" s="11"/>
      <c r="D132" s="50"/>
      <c r="E132" s="975"/>
      <c r="F132" s="975"/>
      <c r="G132" s="975"/>
      <c r="H132" s="960"/>
      <c r="I132" s="961"/>
      <c r="J132" s="962"/>
    </row>
    <row r="133" spans="1:11" x14ac:dyDescent="0.2">
      <c r="A133" s="98"/>
      <c r="B133" s="63"/>
      <c r="C133" s="11"/>
      <c r="D133" s="50"/>
      <c r="E133" s="975"/>
      <c r="F133" s="975"/>
      <c r="G133" s="975"/>
      <c r="H133" s="960"/>
      <c r="I133" s="961"/>
      <c r="J133" s="962"/>
    </row>
    <row r="134" spans="1:11" x14ac:dyDescent="0.2">
      <c r="A134" s="98"/>
      <c r="B134" s="63"/>
      <c r="C134" s="11"/>
      <c r="D134" s="50"/>
      <c r="E134" s="975"/>
      <c r="F134" s="975"/>
      <c r="G134" s="975"/>
      <c r="H134" s="960"/>
      <c r="I134" s="961"/>
      <c r="J134" s="962"/>
    </row>
    <row r="135" spans="1:11" x14ac:dyDescent="0.2">
      <c r="A135" s="98"/>
      <c r="B135" s="385"/>
      <c r="C135" s="11"/>
      <c r="D135" s="50"/>
      <c r="E135" s="975"/>
      <c r="F135" s="975"/>
      <c r="G135" s="975"/>
      <c r="H135" s="960"/>
      <c r="I135" s="961"/>
      <c r="J135" s="962"/>
    </row>
    <row r="136" spans="1:11" x14ac:dyDescent="0.2">
      <c r="A136" s="98"/>
      <c r="B136" s="63"/>
      <c r="C136" s="11"/>
      <c r="D136" s="50"/>
      <c r="E136" s="975"/>
      <c r="F136" s="975"/>
      <c r="G136" s="975"/>
      <c r="H136" s="960"/>
      <c r="I136" s="961"/>
      <c r="J136" s="962"/>
    </row>
    <row r="137" spans="1:11" ht="18" customHeight="1" x14ac:dyDescent="0.2">
      <c r="A137" s="367"/>
      <c r="B137" s="37"/>
      <c r="C137" s="11"/>
      <c r="D137" s="20"/>
      <c r="E137" s="975"/>
      <c r="F137" s="975"/>
      <c r="G137" s="975"/>
      <c r="H137" s="960"/>
      <c r="I137" s="961"/>
      <c r="J137" s="962"/>
    </row>
    <row r="138" spans="1:11" s="8" customFormat="1" ht="15.75" thickBot="1" x14ac:dyDescent="0.25">
      <c r="A138" s="362"/>
      <c r="B138" s="53" t="s">
        <v>31</v>
      </c>
      <c r="C138" s="54"/>
      <c r="D138" s="54"/>
      <c r="E138" s="967"/>
      <c r="F138" s="967"/>
      <c r="G138" s="967"/>
      <c r="H138" s="966"/>
      <c r="I138" s="968"/>
      <c r="J138" s="968">
        <f>SUM(J114:J134)</f>
        <v>23833.83</v>
      </c>
    </row>
    <row r="139" spans="1:11" ht="15" thickTop="1" x14ac:dyDescent="0.2">
      <c r="A139" s="367"/>
      <c r="B139" s="37"/>
      <c r="C139" s="11"/>
      <c r="D139" s="20"/>
      <c r="E139" s="975"/>
      <c r="F139" s="975"/>
      <c r="G139" s="975"/>
      <c r="H139" s="960"/>
      <c r="I139" s="961"/>
      <c r="J139" s="962"/>
    </row>
    <row r="140" spans="1:11" ht="15" x14ac:dyDescent="0.2">
      <c r="A140" s="367"/>
      <c r="B140" s="382" t="s">
        <v>146</v>
      </c>
      <c r="C140" s="11"/>
      <c r="D140" s="20"/>
      <c r="E140" s="975"/>
      <c r="F140" s="975"/>
      <c r="G140" s="975"/>
      <c r="H140" s="960"/>
      <c r="I140" s="961"/>
      <c r="J140" s="962"/>
    </row>
    <row r="141" spans="1:11" x14ac:dyDescent="0.2">
      <c r="A141" s="367"/>
      <c r="B141" s="45"/>
      <c r="C141" s="11"/>
      <c r="D141" s="20"/>
      <c r="E141" s="975"/>
      <c r="F141" s="975"/>
      <c r="G141" s="975"/>
      <c r="H141" s="960"/>
      <c r="I141" s="961"/>
      <c r="J141" s="962"/>
    </row>
    <row r="142" spans="1:11" ht="57" x14ac:dyDescent="0.2">
      <c r="A142" s="367"/>
      <c r="B142" s="40" t="s">
        <v>1360</v>
      </c>
      <c r="C142" s="11"/>
      <c r="D142" s="20"/>
      <c r="E142" s="975"/>
      <c r="F142" s="975"/>
      <c r="G142" s="975"/>
      <c r="H142" s="960"/>
      <c r="I142" s="961"/>
      <c r="J142" s="962"/>
    </row>
    <row r="143" spans="1:11" x14ac:dyDescent="0.2">
      <c r="A143" s="367"/>
      <c r="B143" s="61"/>
      <c r="C143" s="11"/>
      <c r="D143" s="20"/>
      <c r="E143" s="975"/>
      <c r="F143" s="975"/>
      <c r="G143" s="975"/>
      <c r="H143" s="960"/>
      <c r="I143" s="961"/>
      <c r="J143" s="962"/>
    </row>
    <row r="144" spans="1:11" x14ac:dyDescent="0.2">
      <c r="A144" s="367"/>
      <c r="B144" s="51" t="s">
        <v>154</v>
      </c>
      <c r="C144" s="11"/>
      <c r="D144" s="20"/>
      <c r="E144" s="975"/>
      <c r="F144" s="975"/>
      <c r="G144" s="975"/>
      <c r="H144" s="960"/>
      <c r="I144" s="961"/>
      <c r="J144" s="962"/>
    </row>
    <row r="145" spans="1:11" x14ac:dyDescent="0.2">
      <c r="A145" s="367"/>
      <c r="B145" s="37"/>
      <c r="C145" s="11"/>
      <c r="D145" s="20"/>
      <c r="E145" s="975"/>
      <c r="F145" s="975"/>
      <c r="G145" s="975"/>
      <c r="H145" s="960"/>
      <c r="I145" s="961"/>
      <c r="J145" s="962"/>
    </row>
    <row r="146" spans="1:11" ht="28.5" x14ac:dyDescent="0.2">
      <c r="A146" s="104" t="s">
        <v>11</v>
      </c>
      <c r="B146" s="63" t="s">
        <v>1244</v>
      </c>
      <c r="C146" s="105">
        <v>1</v>
      </c>
      <c r="D146" s="384" t="s">
        <v>46</v>
      </c>
      <c r="E146" s="960">
        <v>0</v>
      </c>
      <c r="F146" s="960">
        <v>0</v>
      </c>
      <c r="G146" s="960">
        <v>0</v>
      </c>
      <c r="H146" s="960">
        <v>1477.3</v>
      </c>
      <c r="I146" s="961">
        <f>E146+F146+G146+H146</f>
        <v>1477.3</v>
      </c>
      <c r="J146" s="962">
        <f>I146*C146</f>
        <v>1477.3</v>
      </c>
      <c r="K146" s="146"/>
    </row>
    <row r="147" spans="1:11" x14ac:dyDescent="0.2">
      <c r="A147" s="104"/>
      <c r="B147" s="37"/>
      <c r="C147" s="105"/>
      <c r="D147" s="103"/>
      <c r="E147" s="975"/>
      <c r="F147" s="975"/>
      <c r="G147" s="975"/>
      <c r="H147" s="960"/>
      <c r="I147" s="961"/>
      <c r="J147" s="962"/>
    </row>
    <row r="148" spans="1:11" ht="28.5" x14ac:dyDescent="0.2">
      <c r="A148" s="104" t="s">
        <v>12</v>
      </c>
      <c r="B148" s="64" t="s">
        <v>1245</v>
      </c>
      <c r="C148" s="105">
        <v>4</v>
      </c>
      <c r="D148" s="384" t="s">
        <v>46</v>
      </c>
      <c r="E148" s="960">
        <v>0</v>
      </c>
      <c r="F148" s="960">
        <v>0</v>
      </c>
      <c r="G148" s="960">
        <v>0</v>
      </c>
      <c r="H148" s="960">
        <v>1477.3</v>
      </c>
      <c r="I148" s="961">
        <f>E148+F148+G148+H148</f>
        <v>1477.3</v>
      </c>
      <c r="J148" s="962">
        <f>I148*C148</f>
        <v>5909.2</v>
      </c>
      <c r="K148" s="146"/>
    </row>
    <row r="149" spans="1:11" x14ac:dyDescent="0.2">
      <c r="A149" s="104"/>
      <c r="B149" s="63"/>
      <c r="C149" s="105"/>
      <c r="D149" s="384"/>
      <c r="E149" s="975"/>
      <c r="F149" s="975"/>
      <c r="G149" s="975"/>
      <c r="H149" s="960"/>
      <c r="I149" s="961"/>
      <c r="J149" s="962"/>
    </row>
    <row r="150" spans="1:11" ht="28.5" x14ac:dyDescent="0.2">
      <c r="A150" s="104" t="s">
        <v>13</v>
      </c>
      <c r="B150" s="64" t="s">
        <v>1246</v>
      </c>
      <c r="C150" s="105">
        <v>1</v>
      </c>
      <c r="D150" s="384" t="s">
        <v>46</v>
      </c>
      <c r="E150" s="960">
        <v>0</v>
      </c>
      <c r="F150" s="960">
        <v>0</v>
      </c>
      <c r="G150" s="960">
        <v>0</v>
      </c>
      <c r="H150" s="960">
        <v>2579.9299999999998</v>
      </c>
      <c r="I150" s="961">
        <f>E150+F150+G150+H150</f>
        <v>2579.9299999999998</v>
      </c>
      <c r="J150" s="962">
        <f>I150*C150</f>
        <v>2579.9299999999998</v>
      </c>
      <c r="K150" s="146"/>
    </row>
    <row r="151" spans="1:11" x14ac:dyDescent="0.2">
      <c r="A151" s="104"/>
      <c r="B151" s="37"/>
      <c r="C151" s="105"/>
      <c r="D151" s="384"/>
      <c r="E151" s="975"/>
      <c r="F151" s="975"/>
      <c r="G151" s="975"/>
      <c r="H151" s="960"/>
      <c r="I151" s="961"/>
      <c r="J151" s="962"/>
    </row>
    <row r="152" spans="1:11" ht="28.5" x14ac:dyDescent="0.2">
      <c r="A152" s="104" t="s">
        <v>14</v>
      </c>
      <c r="B152" s="64" t="s">
        <v>1247</v>
      </c>
      <c r="C152" s="105">
        <v>2</v>
      </c>
      <c r="D152" s="384" t="s">
        <v>46</v>
      </c>
      <c r="E152" s="960">
        <v>0</v>
      </c>
      <c r="F152" s="960">
        <v>0</v>
      </c>
      <c r="G152" s="960">
        <v>0</v>
      </c>
      <c r="H152" s="960">
        <v>2813.3</v>
      </c>
      <c r="I152" s="961">
        <f>E152+F152+G152+H152</f>
        <v>2813.3</v>
      </c>
      <c r="J152" s="962">
        <f>I152*C152</f>
        <v>5626.6</v>
      </c>
      <c r="K152" s="146"/>
    </row>
    <row r="153" spans="1:11" x14ac:dyDescent="0.2">
      <c r="A153" s="104"/>
      <c r="B153" s="63"/>
      <c r="C153" s="105"/>
      <c r="D153" s="103"/>
      <c r="E153" s="975"/>
      <c r="F153" s="975"/>
      <c r="G153" s="975"/>
      <c r="H153" s="960"/>
      <c r="I153" s="961"/>
      <c r="J153" s="962"/>
    </row>
    <row r="154" spans="1:11" ht="28.5" x14ac:dyDescent="0.2">
      <c r="A154" s="104" t="s">
        <v>15</v>
      </c>
      <c r="B154" s="64" t="s">
        <v>1248</v>
      </c>
      <c r="C154" s="105">
        <v>4</v>
      </c>
      <c r="D154" s="384" t="s">
        <v>46</v>
      </c>
      <c r="E154" s="960">
        <v>0</v>
      </c>
      <c r="F154" s="960">
        <v>0</v>
      </c>
      <c r="G154" s="960">
        <v>0</v>
      </c>
      <c r="H154" s="960">
        <v>2579.9299999999998</v>
      </c>
      <c r="I154" s="961">
        <f>E154+F154+G154+H154</f>
        <v>2579.9299999999998</v>
      </c>
      <c r="J154" s="962">
        <f>I154*C154</f>
        <v>10319.719999999999</v>
      </c>
      <c r="K154" s="146"/>
    </row>
    <row r="155" spans="1:11" x14ac:dyDescent="0.2">
      <c r="A155" s="104"/>
      <c r="B155" s="37"/>
      <c r="C155" s="105"/>
      <c r="D155" s="103"/>
      <c r="E155" s="975"/>
      <c r="F155" s="975"/>
      <c r="G155" s="975"/>
      <c r="H155" s="960"/>
      <c r="I155" s="961"/>
      <c r="J155" s="962"/>
    </row>
    <row r="156" spans="1:11" ht="28.5" x14ac:dyDescent="0.2">
      <c r="A156" s="104" t="s">
        <v>28</v>
      </c>
      <c r="B156" s="64" t="s">
        <v>1249</v>
      </c>
      <c r="C156" s="105">
        <v>1</v>
      </c>
      <c r="D156" s="384" t="s">
        <v>46</v>
      </c>
      <c r="E156" s="960">
        <v>0</v>
      </c>
      <c r="F156" s="960">
        <v>0</v>
      </c>
      <c r="G156" s="960">
        <v>0</v>
      </c>
      <c r="H156" s="960">
        <v>2813.3</v>
      </c>
      <c r="I156" s="961">
        <f>E156+F156+G156+H156</f>
        <v>2813.3</v>
      </c>
      <c r="J156" s="962">
        <f>I156*C156</f>
        <v>2813.3</v>
      </c>
      <c r="K156" s="146"/>
    </row>
    <row r="157" spans="1:11" x14ac:dyDescent="0.2">
      <c r="A157" s="104"/>
      <c r="B157" s="37"/>
      <c r="C157" s="105"/>
      <c r="D157" s="103"/>
      <c r="E157" s="975"/>
      <c r="F157" s="975"/>
      <c r="G157" s="975"/>
      <c r="H157" s="960"/>
      <c r="I157" s="961"/>
      <c r="J157" s="962"/>
    </row>
    <row r="158" spans="1:11" ht="28.5" x14ac:dyDescent="0.2">
      <c r="A158" s="104" t="s">
        <v>40</v>
      </c>
      <c r="B158" s="64" t="s">
        <v>1250</v>
      </c>
      <c r="C158" s="105">
        <v>8</v>
      </c>
      <c r="D158" s="384" t="s">
        <v>46</v>
      </c>
      <c r="E158" s="960">
        <v>0</v>
      </c>
      <c r="F158" s="960">
        <v>0</v>
      </c>
      <c r="G158" s="960">
        <v>0</v>
      </c>
      <c r="H158" s="960">
        <v>2954.61</v>
      </c>
      <c r="I158" s="961">
        <f>E158+F158+G158+H158</f>
        <v>2954.61</v>
      </c>
      <c r="J158" s="962">
        <f>I158*C158</f>
        <v>23636.880000000001</v>
      </c>
      <c r="K158" s="146"/>
    </row>
    <row r="159" spans="1:11" x14ac:dyDescent="0.2">
      <c r="A159" s="104"/>
      <c r="B159" s="37"/>
      <c r="C159" s="105"/>
      <c r="D159" s="103"/>
      <c r="E159" s="975"/>
      <c r="F159" s="975"/>
      <c r="G159" s="975"/>
      <c r="H159" s="960"/>
      <c r="I159" s="961"/>
      <c r="J159" s="962"/>
    </row>
    <row r="160" spans="1:11" ht="28.5" x14ac:dyDescent="0.2">
      <c r="A160" s="104" t="s">
        <v>42</v>
      </c>
      <c r="B160" s="64" t="s">
        <v>1251</v>
      </c>
      <c r="C160" s="105">
        <v>1</v>
      </c>
      <c r="D160" s="384" t="s">
        <v>46</v>
      </c>
      <c r="E160" s="960">
        <v>0</v>
      </c>
      <c r="F160" s="960">
        <v>0</v>
      </c>
      <c r="G160" s="960">
        <v>0</v>
      </c>
      <c r="H160" s="960">
        <v>3447.04</v>
      </c>
      <c r="I160" s="961">
        <f>E160+F160+G160+H160</f>
        <v>3447.04</v>
      </c>
      <c r="J160" s="962">
        <f>I160*C160</f>
        <v>3447.04</v>
      </c>
      <c r="K160" s="146"/>
    </row>
    <row r="161" spans="1:11" x14ac:dyDescent="0.2">
      <c r="A161" s="104"/>
      <c r="B161" s="37"/>
      <c r="C161" s="105"/>
      <c r="D161" s="103"/>
      <c r="E161" s="975"/>
      <c r="F161" s="975"/>
      <c r="G161" s="975"/>
      <c r="H161" s="960"/>
      <c r="I161" s="961"/>
      <c r="J161" s="962"/>
    </row>
    <row r="162" spans="1:11" ht="28.5" x14ac:dyDescent="0.2">
      <c r="A162" s="104" t="s">
        <v>51</v>
      </c>
      <c r="B162" s="64" t="s">
        <v>1252</v>
      </c>
      <c r="C162" s="105">
        <v>4</v>
      </c>
      <c r="D162" s="384" t="s">
        <v>46</v>
      </c>
      <c r="E162" s="960">
        <v>0</v>
      </c>
      <c r="F162" s="960">
        <v>0</v>
      </c>
      <c r="G162" s="960">
        <v>0</v>
      </c>
      <c r="H162" s="960">
        <v>2954.61</v>
      </c>
      <c r="I162" s="961">
        <f>E162+F162+G162+H162</f>
        <v>2954.61</v>
      </c>
      <c r="J162" s="962">
        <f>I162*C162</f>
        <v>11818.44</v>
      </c>
      <c r="K162" s="146"/>
    </row>
    <row r="163" spans="1:11" x14ac:dyDescent="0.2">
      <c r="A163" s="104"/>
      <c r="B163" s="64"/>
      <c r="C163" s="105"/>
      <c r="D163" s="384"/>
      <c r="E163" s="975"/>
      <c r="F163" s="975"/>
      <c r="G163" s="975"/>
      <c r="H163" s="960"/>
      <c r="I163" s="961"/>
      <c r="J163" s="962"/>
    </row>
    <row r="164" spans="1:11" x14ac:dyDescent="0.2">
      <c r="A164" s="104"/>
      <c r="B164" s="64"/>
      <c r="C164" s="105"/>
      <c r="D164" s="384"/>
      <c r="E164" s="975"/>
      <c r="F164" s="975"/>
      <c r="G164" s="975"/>
      <c r="H164" s="960"/>
      <c r="I164" s="961"/>
      <c r="J164" s="962"/>
    </row>
    <row r="165" spans="1:11" ht="16.5" customHeight="1" x14ac:dyDescent="0.2">
      <c r="A165" s="368"/>
      <c r="B165" s="37"/>
      <c r="C165" s="11"/>
      <c r="D165" s="20"/>
      <c r="E165" s="975"/>
      <c r="F165" s="975"/>
      <c r="G165" s="975"/>
      <c r="H165" s="960"/>
      <c r="I165" s="961"/>
      <c r="J165" s="983"/>
    </row>
    <row r="166" spans="1:11" s="8" customFormat="1" ht="15.75" thickBot="1" x14ac:dyDescent="0.25">
      <c r="A166" s="362"/>
      <c r="B166" s="53" t="s">
        <v>31</v>
      </c>
      <c r="C166" s="54"/>
      <c r="D166" s="54"/>
      <c r="E166" s="967"/>
      <c r="F166" s="967"/>
      <c r="G166" s="967"/>
      <c r="H166" s="966"/>
      <c r="I166" s="968"/>
      <c r="J166" s="968">
        <f>SUM(J144:J164)</f>
        <v>67628.41</v>
      </c>
    </row>
    <row r="167" spans="1:11" ht="15" thickTop="1" x14ac:dyDescent="0.2">
      <c r="A167" s="367"/>
      <c r="B167" s="37"/>
      <c r="C167" s="11"/>
      <c r="D167" s="20"/>
      <c r="E167" s="975"/>
      <c r="F167" s="975"/>
      <c r="G167" s="975"/>
      <c r="H167" s="960"/>
      <c r="I167" s="961"/>
      <c r="J167" s="962"/>
    </row>
    <row r="168" spans="1:11" ht="15" x14ac:dyDescent="0.2">
      <c r="A168" s="367"/>
      <c r="B168" s="382" t="s">
        <v>146</v>
      </c>
      <c r="C168" s="11"/>
      <c r="D168" s="20"/>
      <c r="E168" s="975"/>
      <c r="F168" s="975"/>
      <c r="G168" s="975"/>
      <c r="H168" s="960"/>
      <c r="I168" s="961"/>
      <c r="J168" s="962"/>
    </row>
    <row r="169" spans="1:11" x14ac:dyDescent="0.2">
      <c r="A169" s="367"/>
      <c r="B169" s="45"/>
      <c r="C169" s="11"/>
      <c r="D169" s="20"/>
      <c r="E169" s="975"/>
      <c r="F169" s="975"/>
      <c r="G169" s="975"/>
      <c r="H169" s="960"/>
      <c r="I169" s="961"/>
      <c r="J169" s="962"/>
    </row>
    <row r="170" spans="1:11" ht="57" x14ac:dyDescent="0.2">
      <c r="A170" s="367"/>
      <c r="B170" s="40" t="s">
        <v>1360</v>
      </c>
      <c r="C170" s="11"/>
      <c r="D170" s="20"/>
      <c r="E170" s="975"/>
      <c r="F170" s="975"/>
      <c r="G170" s="975"/>
      <c r="H170" s="960"/>
      <c r="I170" s="961"/>
      <c r="J170" s="962"/>
    </row>
    <row r="171" spans="1:11" x14ac:dyDescent="0.2">
      <c r="A171" s="367"/>
      <c r="B171" s="61"/>
      <c r="C171" s="11"/>
      <c r="D171" s="20"/>
      <c r="E171" s="975"/>
      <c r="F171" s="975"/>
      <c r="G171" s="975"/>
      <c r="H171" s="960"/>
      <c r="I171" s="961"/>
      <c r="J171" s="962"/>
    </row>
    <row r="172" spans="1:11" x14ac:dyDescent="0.2">
      <c r="A172" s="367"/>
      <c r="B172" s="51" t="s">
        <v>154</v>
      </c>
      <c r="C172" s="11"/>
      <c r="D172" s="20"/>
      <c r="E172" s="975"/>
      <c r="F172" s="975"/>
      <c r="G172" s="975"/>
      <c r="H172" s="960"/>
      <c r="I172" s="961"/>
      <c r="J172" s="962"/>
    </row>
    <row r="173" spans="1:11" x14ac:dyDescent="0.2">
      <c r="A173" s="367"/>
      <c r="B173" s="38"/>
      <c r="C173" s="11"/>
      <c r="D173" s="20"/>
      <c r="E173" s="975"/>
      <c r="F173" s="975"/>
      <c r="G173" s="975"/>
      <c r="H173" s="960"/>
      <c r="I173" s="961"/>
      <c r="J173" s="962"/>
    </row>
    <row r="174" spans="1:11" ht="28.5" x14ac:dyDescent="0.2">
      <c r="A174" s="104" t="s">
        <v>11</v>
      </c>
      <c r="B174" s="64" t="s">
        <v>1253</v>
      </c>
      <c r="C174" s="105">
        <v>2</v>
      </c>
      <c r="D174" s="384" t="s">
        <v>46</v>
      </c>
      <c r="E174" s="960">
        <v>0</v>
      </c>
      <c r="F174" s="960">
        <v>0</v>
      </c>
      <c r="G174" s="960">
        <v>0</v>
      </c>
      <c r="H174" s="960">
        <v>2954.61</v>
      </c>
      <c r="I174" s="961">
        <f>E174+F174+G174+H174</f>
        <v>2954.61</v>
      </c>
      <c r="J174" s="962">
        <f>I174*C174</f>
        <v>5909.22</v>
      </c>
      <c r="K174" s="146"/>
    </row>
    <row r="175" spans="1:11" x14ac:dyDescent="0.2">
      <c r="A175" s="104"/>
      <c r="B175" s="37"/>
      <c r="C175" s="105"/>
      <c r="D175" s="103"/>
      <c r="E175" s="975"/>
      <c r="F175" s="975"/>
      <c r="G175" s="975"/>
      <c r="H175" s="960"/>
      <c r="I175" s="961"/>
      <c r="J175" s="962"/>
    </row>
    <row r="176" spans="1:11" ht="28.5" x14ac:dyDescent="0.2">
      <c r="A176" s="104" t="s">
        <v>12</v>
      </c>
      <c r="B176" s="64" t="s">
        <v>1254</v>
      </c>
      <c r="C176" s="105">
        <v>8</v>
      </c>
      <c r="D176" s="384" t="s">
        <v>46</v>
      </c>
      <c r="E176" s="960">
        <v>0</v>
      </c>
      <c r="F176" s="960">
        <v>0</v>
      </c>
      <c r="G176" s="960">
        <v>0</v>
      </c>
      <c r="H176" s="960">
        <v>3577.64</v>
      </c>
      <c r="I176" s="961">
        <f>E176+F176+G176+H176</f>
        <v>3577.64</v>
      </c>
      <c r="J176" s="962">
        <f>I176*C176</f>
        <v>28621.119999999999</v>
      </c>
      <c r="K176" s="146"/>
    </row>
    <row r="177" spans="1:11" x14ac:dyDescent="0.2">
      <c r="A177" s="104"/>
      <c r="B177" s="37"/>
      <c r="C177" s="105"/>
      <c r="D177" s="103"/>
      <c r="E177" s="975"/>
      <c r="F177" s="975"/>
      <c r="G177" s="975"/>
      <c r="H177" s="960"/>
      <c r="I177" s="961"/>
      <c r="J177" s="962"/>
    </row>
    <row r="178" spans="1:11" ht="28.5" x14ac:dyDescent="0.2">
      <c r="A178" s="104" t="s">
        <v>13</v>
      </c>
      <c r="B178" s="64" t="s">
        <v>1255</v>
      </c>
      <c r="C178" s="105">
        <v>12</v>
      </c>
      <c r="D178" s="384" t="s">
        <v>46</v>
      </c>
      <c r="E178" s="960">
        <v>0</v>
      </c>
      <c r="F178" s="960">
        <v>0</v>
      </c>
      <c r="G178" s="960">
        <v>0</v>
      </c>
      <c r="H178" s="960">
        <v>2344.42</v>
      </c>
      <c r="I178" s="961">
        <f>E178+F178+G178+H178</f>
        <v>2344.42</v>
      </c>
      <c r="J178" s="962">
        <f>I178*C178</f>
        <v>28133.040000000001</v>
      </c>
      <c r="K178" s="146"/>
    </row>
    <row r="179" spans="1:11" x14ac:dyDescent="0.2">
      <c r="A179" s="104"/>
      <c r="B179" s="37"/>
      <c r="C179" s="105"/>
      <c r="D179" s="103"/>
      <c r="E179" s="975"/>
      <c r="F179" s="975"/>
      <c r="G179" s="975"/>
      <c r="H179" s="960"/>
      <c r="I179" s="961"/>
      <c r="J179" s="962"/>
    </row>
    <row r="180" spans="1:11" ht="28.5" x14ac:dyDescent="0.2">
      <c r="A180" s="104" t="s">
        <v>14</v>
      </c>
      <c r="B180" s="64" t="s">
        <v>1256</v>
      </c>
      <c r="C180" s="105">
        <v>4</v>
      </c>
      <c r="D180" s="384" t="s">
        <v>46</v>
      </c>
      <c r="E180" s="960">
        <v>0</v>
      </c>
      <c r="F180" s="960">
        <v>0</v>
      </c>
      <c r="G180" s="960">
        <v>0</v>
      </c>
      <c r="H180" s="960">
        <v>3065.94</v>
      </c>
      <c r="I180" s="961">
        <f>E180+F180+G180+H180</f>
        <v>3065.94</v>
      </c>
      <c r="J180" s="962">
        <f>I180*C180</f>
        <v>12263.76</v>
      </c>
      <c r="K180" s="146"/>
    </row>
    <row r="181" spans="1:11" x14ac:dyDescent="0.2">
      <c r="A181" s="104"/>
      <c r="B181" s="37"/>
      <c r="C181" s="11"/>
      <c r="D181" s="20"/>
      <c r="E181" s="975"/>
      <c r="F181" s="975"/>
      <c r="G181" s="975"/>
      <c r="H181" s="960"/>
      <c r="I181" s="961"/>
      <c r="J181" s="962"/>
    </row>
    <row r="182" spans="1:11" ht="15" x14ac:dyDescent="0.2">
      <c r="A182" s="104"/>
      <c r="B182" s="44" t="s">
        <v>155</v>
      </c>
      <c r="C182" s="11"/>
      <c r="D182" s="20"/>
      <c r="E182" s="975"/>
      <c r="F182" s="975"/>
      <c r="G182" s="975"/>
      <c r="H182" s="960"/>
      <c r="I182" s="961"/>
      <c r="J182" s="962"/>
    </row>
    <row r="183" spans="1:11" x14ac:dyDescent="0.2">
      <c r="A183" s="386"/>
      <c r="B183" s="52"/>
      <c r="C183" s="11"/>
      <c r="D183" s="20"/>
      <c r="E183" s="975"/>
      <c r="F183" s="975"/>
      <c r="G183" s="975"/>
      <c r="H183" s="960"/>
      <c r="I183" s="961"/>
      <c r="J183" s="962"/>
    </row>
    <row r="184" spans="1:11" ht="42.75" x14ac:dyDescent="0.2">
      <c r="A184" s="369"/>
      <c r="B184" s="51" t="s">
        <v>1361</v>
      </c>
      <c r="C184" s="11"/>
      <c r="D184" s="20"/>
      <c r="E184" s="975"/>
      <c r="F184" s="975"/>
      <c r="G184" s="975"/>
      <c r="H184" s="960"/>
      <c r="I184" s="961"/>
      <c r="J184" s="962"/>
    </row>
    <row r="185" spans="1:11" x14ac:dyDescent="0.2">
      <c r="A185" s="369"/>
      <c r="B185" s="52"/>
      <c r="C185" s="11"/>
      <c r="D185" s="20"/>
      <c r="E185" s="975"/>
      <c r="F185" s="975"/>
      <c r="G185" s="975"/>
      <c r="H185" s="960"/>
      <c r="I185" s="961"/>
      <c r="J185" s="962"/>
    </row>
    <row r="186" spans="1:11" x14ac:dyDescent="0.2">
      <c r="A186" s="369"/>
      <c r="B186" s="51" t="s">
        <v>156</v>
      </c>
      <c r="C186" s="11"/>
      <c r="D186" s="20"/>
      <c r="E186" s="975"/>
      <c r="F186" s="975"/>
      <c r="G186" s="975"/>
      <c r="H186" s="960"/>
      <c r="I186" s="961"/>
      <c r="J186" s="962"/>
    </row>
    <row r="187" spans="1:11" x14ac:dyDescent="0.2">
      <c r="A187" s="369"/>
      <c r="B187" s="52"/>
      <c r="C187" s="11"/>
      <c r="D187" s="20"/>
      <c r="E187" s="975"/>
      <c r="F187" s="975"/>
      <c r="G187" s="975"/>
      <c r="H187" s="960"/>
      <c r="I187" s="961"/>
      <c r="J187" s="962"/>
    </row>
    <row r="188" spans="1:11" x14ac:dyDescent="0.2">
      <c r="A188" s="76" t="s">
        <v>15</v>
      </c>
      <c r="B188" s="52" t="s">
        <v>157</v>
      </c>
      <c r="C188" s="11">
        <v>5</v>
      </c>
      <c r="D188" s="50" t="s">
        <v>46</v>
      </c>
      <c r="E188" s="960">
        <v>0</v>
      </c>
      <c r="F188" s="960">
        <v>0</v>
      </c>
      <c r="G188" s="960">
        <v>0</v>
      </c>
      <c r="H188" s="960">
        <v>73974.36</v>
      </c>
      <c r="I188" s="961">
        <f>E188+F188+G188+H188</f>
        <v>73974.36</v>
      </c>
      <c r="J188" s="962">
        <f>I188*C188</f>
        <v>369871.8</v>
      </c>
      <c r="K188" s="146"/>
    </row>
    <row r="189" spans="1:11" x14ac:dyDescent="0.2">
      <c r="A189" s="76"/>
      <c r="B189" s="52"/>
      <c r="C189" s="11"/>
      <c r="D189" s="50"/>
      <c r="E189" s="975"/>
      <c r="F189" s="975"/>
      <c r="G189" s="975"/>
      <c r="H189" s="960"/>
      <c r="I189" s="961"/>
      <c r="J189" s="962"/>
    </row>
    <row r="190" spans="1:11" x14ac:dyDescent="0.2">
      <c r="A190" s="76" t="s">
        <v>28</v>
      </c>
      <c r="B190" s="52" t="s">
        <v>158</v>
      </c>
      <c r="C190" s="11">
        <v>1</v>
      </c>
      <c r="D190" s="50" t="s">
        <v>46</v>
      </c>
      <c r="E190" s="960">
        <v>0</v>
      </c>
      <c r="F190" s="960">
        <v>0</v>
      </c>
      <c r="G190" s="960">
        <v>0</v>
      </c>
      <c r="H190" s="960">
        <v>106851.86</v>
      </c>
      <c r="I190" s="961">
        <f>E190+F190+G190+H190</f>
        <v>106851.86</v>
      </c>
      <c r="J190" s="962">
        <f>I190*C190</f>
        <v>106851.86</v>
      </c>
      <c r="K190" s="146"/>
    </row>
    <row r="191" spans="1:11" x14ac:dyDescent="0.2">
      <c r="A191" s="76"/>
      <c r="B191" s="52"/>
      <c r="C191" s="11"/>
      <c r="D191" s="50"/>
      <c r="E191" s="975"/>
      <c r="F191" s="975"/>
      <c r="G191" s="975"/>
      <c r="H191" s="960"/>
      <c r="I191" s="961"/>
      <c r="J191" s="962"/>
    </row>
    <row r="192" spans="1:11" x14ac:dyDescent="0.2">
      <c r="A192" s="76"/>
      <c r="B192" s="52"/>
      <c r="C192" s="11"/>
      <c r="D192" s="50"/>
      <c r="E192" s="975"/>
      <c r="F192" s="975"/>
      <c r="G192" s="975"/>
      <c r="H192" s="960"/>
      <c r="I192" s="961"/>
      <c r="J192" s="962"/>
    </row>
    <row r="193" spans="1:11" x14ac:dyDescent="0.2">
      <c r="A193" s="76"/>
      <c r="B193" s="52"/>
      <c r="C193" s="11"/>
      <c r="D193" s="50"/>
      <c r="E193" s="975"/>
      <c r="F193" s="975"/>
      <c r="G193" s="975"/>
      <c r="H193" s="960"/>
      <c r="I193" s="961"/>
      <c r="J193" s="962"/>
    </row>
    <row r="194" spans="1:11" x14ac:dyDescent="0.2">
      <c r="A194" s="76"/>
      <c r="B194" s="52"/>
      <c r="C194" s="11"/>
      <c r="D194" s="50"/>
      <c r="E194" s="975"/>
      <c r="F194" s="975"/>
      <c r="G194" s="975"/>
      <c r="H194" s="960"/>
      <c r="I194" s="961"/>
      <c r="J194" s="962"/>
    </row>
    <row r="195" spans="1:11" x14ac:dyDescent="0.2">
      <c r="A195" s="76"/>
      <c r="B195" s="52"/>
      <c r="C195" s="11"/>
      <c r="D195" s="50"/>
      <c r="E195" s="975"/>
      <c r="F195" s="975"/>
      <c r="G195" s="975"/>
      <c r="H195" s="960"/>
      <c r="I195" s="961"/>
      <c r="J195" s="962"/>
    </row>
    <row r="196" spans="1:11" ht="17.25" customHeight="1" x14ac:dyDescent="0.2">
      <c r="A196" s="76"/>
      <c r="B196" s="52"/>
      <c r="C196" s="11"/>
      <c r="D196" s="50"/>
      <c r="E196" s="975"/>
      <c r="F196" s="975"/>
      <c r="G196" s="975"/>
      <c r="H196" s="960"/>
      <c r="I196" s="961"/>
      <c r="J196" s="962"/>
    </row>
    <row r="197" spans="1:11" s="8" customFormat="1" ht="15.75" thickBot="1" x14ac:dyDescent="0.25">
      <c r="A197" s="362"/>
      <c r="B197" s="53" t="s">
        <v>31</v>
      </c>
      <c r="C197" s="54"/>
      <c r="D197" s="54"/>
      <c r="E197" s="967"/>
      <c r="F197" s="967"/>
      <c r="G197" s="967"/>
      <c r="H197" s="966"/>
      <c r="I197" s="987"/>
      <c r="J197" s="987">
        <f>SUM(J171:J195)</f>
        <v>551650.80000000005</v>
      </c>
    </row>
    <row r="198" spans="1:11" s="8" customFormat="1" ht="15.75" thickTop="1" x14ac:dyDescent="0.2">
      <c r="A198" s="370"/>
      <c r="B198" s="65"/>
      <c r="C198" s="67"/>
      <c r="D198" s="66"/>
      <c r="E198" s="970"/>
      <c r="F198" s="970"/>
      <c r="G198" s="970"/>
      <c r="H198" s="969"/>
      <c r="I198" s="1083"/>
      <c r="J198" s="1029"/>
    </row>
    <row r="199" spans="1:11" ht="15" x14ac:dyDescent="0.2">
      <c r="A199" s="368"/>
      <c r="B199" s="44" t="s">
        <v>1126</v>
      </c>
      <c r="C199" s="11"/>
      <c r="D199" s="20"/>
      <c r="E199" s="975"/>
      <c r="F199" s="975"/>
      <c r="G199" s="975"/>
      <c r="H199" s="960"/>
      <c r="I199" s="961"/>
      <c r="J199" s="983"/>
    </row>
    <row r="200" spans="1:11" s="8" customFormat="1" ht="15" x14ac:dyDescent="0.2">
      <c r="A200" s="370"/>
      <c r="B200" s="65"/>
      <c r="C200" s="67"/>
      <c r="D200" s="66"/>
      <c r="E200" s="970"/>
      <c r="F200" s="970"/>
      <c r="G200" s="970"/>
      <c r="H200" s="969"/>
      <c r="I200" s="1083"/>
      <c r="J200" s="1029"/>
    </row>
    <row r="201" spans="1:11" x14ac:dyDescent="0.2">
      <c r="A201" s="76"/>
      <c r="B201" s="51" t="s">
        <v>159</v>
      </c>
      <c r="C201" s="11"/>
      <c r="D201" s="50"/>
      <c r="E201" s="975"/>
      <c r="F201" s="975"/>
      <c r="G201" s="975"/>
      <c r="H201" s="960"/>
      <c r="I201" s="961"/>
      <c r="J201" s="962"/>
    </row>
    <row r="202" spans="1:11" x14ac:dyDescent="0.2">
      <c r="A202" s="76"/>
      <c r="B202" s="51"/>
      <c r="C202" s="11"/>
      <c r="D202" s="50"/>
      <c r="E202" s="975"/>
      <c r="F202" s="975"/>
      <c r="G202" s="975"/>
      <c r="H202" s="960"/>
      <c r="I202" s="961"/>
      <c r="J202" s="962"/>
    </row>
    <row r="203" spans="1:11" ht="28.5" x14ac:dyDescent="0.2">
      <c r="A203" s="78" t="s">
        <v>11</v>
      </c>
      <c r="B203" s="52" t="s">
        <v>1257</v>
      </c>
      <c r="C203" s="105">
        <v>1</v>
      </c>
      <c r="D203" s="384" t="s">
        <v>46</v>
      </c>
      <c r="E203" s="960">
        <v>0</v>
      </c>
      <c r="F203" s="960">
        <v>0</v>
      </c>
      <c r="G203" s="960">
        <v>0</v>
      </c>
      <c r="H203" s="960">
        <v>69083.77</v>
      </c>
      <c r="I203" s="961">
        <f>E203+F203+G203+H203</f>
        <v>69083.77</v>
      </c>
      <c r="J203" s="962">
        <f>I203*C203</f>
        <v>69083.77</v>
      </c>
      <c r="K203" s="146"/>
    </row>
    <row r="204" spans="1:11" x14ac:dyDescent="0.2">
      <c r="A204" s="369"/>
      <c r="B204" s="52"/>
      <c r="C204" s="11"/>
      <c r="D204" s="20"/>
      <c r="E204" s="975"/>
      <c r="F204" s="975"/>
      <c r="G204" s="975"/>
      <c r="H204" s="960"/>
      <c r="I204" s="961"/>
      <c r="J204" s="962"/>
    </row>
    <row r="205" spans="1:11" ht="15" x14ac:dyDescent="0.2">
      <c r="A205" s="369"/>
      <c r="B205" s="44" t="s">
        <v>160</v>
      </c>
      <c r="C205" s="11"/>
      <c r="D205" s="20"/>
      <c r="E205" s="975"/>
      <c r="F205" s="975"/>
      <c r="G205" s="975"/>
      <c r="H205" s="960"/>
      <c r="I205" s="961"/>
      <c r="J205" s="962"/>
    </row>
    <row r="206" spans="1:11" x14ac:dyDescent="0.2">
      <c r="A206" s="369"/>
      <c r="B206" s="52"/>
      <c r="C206" s="11"/>
      <c r="D206" s="20"/>
      <c r="E206" s="975"/>
      <c r="F206" s="975"/>
      <c r="G206" s="975"/>
      <c r="H206" s="960"/>
      <c r="I206" s="961"/>
      <c r="J206" s="962"/>
    </row>
    <row r="207" spans="1:11" ht="57" x14ac:dyDescent="0.2">
      <c r="A207" s="367"/>
      <c r="B207" s="51" t="s">
        <v>1362</v>
      </c>
      <c r="C207" s="11"/>
      <c r="D207" s="20"/>
      <c r="E207" s="975"/>
      <c r="F207" s="975"/>
      <c r="G207" s="975"/>
      <c r="H207" s="960"/>
      <c r="I207" s="961"/>
      <c r="J207" s="962"/>
    </row>
    <row r="208" spans="1:11" x14ac:dyDescent="0.2">
      <c r="A208" s="367"/>
      <c r="B208" s="37"/>
      <c r="C208" s="11"/>
      <c r="D208" s="20"/>
      <c r="E208" s="975"/>
      <c r="F208" s="975"/>
      <c r="G208" s="975"/>
      <c r="H208" s="960"/>
      <c r="I208" s="961"/>
      <c r="J208" s="962"/>
    </row>
    <row r="209" spans="1:11" x14ac:dyDescent="0.2">
      <c r="A209" s="367"/>
      <c r="B209" s="51" t="s">
        <v>156</v>
      </c>
      <c r="C209" s="11"/>
      <c r="D209" s="20"/>
      <c r="E209" s="975"/>
      <c r="F209" s="975"/>
      <c r="G209" s="975"/>
      <c r="H209" s="960"/>
      <c r="I209" s="961"/>
      <c r="J209" s="962"/>
    </row>
    <row r="210" spans="1:11" x14ac:dyDescent="0.2">
      <c r="A210" s="367"/>
      <c r="B210" s="37"/>
      <c r="C210" s="11"/>
      <c r="D210" s="20"/>
      <c r="E210" s="975"/>
      <c r="F210" s="975"/>
      <c r="G210" s="975"/>
      <c r="H210" s="960"/>
      <c r="I210" s="961"/>
      <c r="J210" s="962"/>
    </row>
    <row r="211" spans="1:11" x14ac:dyDescent="0.2">
      <c r="A211" s="76" t="s">
        <v>12</v>
      </c>
      <c r="B211" s="52" t="s">
        <v>1363</v>
      </c>
      <c r="C211" s="11">
        <v>4</v>
      </c>
      <c r="D211" s="50" t="s">
        <v>46</v>
      </c>
      <c r="E211" s="960">
        <v>0</v>
      </c>
      <c r="F211" s="960">
        <v>0</v>
      </c>
      <c r="G211" s="960">
        <v>0</v>
      </c>
      <c r="H211" s="960">
        <v>46456.78</v>
      </c>
      <c r="I211" s="961">
        <f>E211+F211+G211+H211</f>
        <v>46456.78</v>
      </c>
      <c r="J211" s="962">
        <f>I211*C211</f>
        <v>185827.12</v>
      </c>
      <c r="K211" s="146"/>
    </row>
    <row r="212" spans="1:11" x14ac:dyDescent="0.2">
      <c r="A212" s="76"/>
      <c r="B212" s="52"/>
      <c r="C212" s="11"/>
      <c r="D212" s="50"/>
      <c r="E212" s="975"/>
      <c r="F212" s="975"/>
      <c r="G212" s="975"/>
      <c r="H212" s="960"/>
      <c r="I212" s="961"/>
      <c r="J212" s="962"/>
    </row>
    <row r="213" spans="1:11" ht="15" x14ac:dyDescent="0.2">
      <c r="A213" s="76"/>
      <c r="B213" s="95" t="s">
        <v>161</v>
      </c>
      <c r="C213" s="11"/>
      <c r="D213" s="50"/>
      <c r="E213" s="975"/>
      <c r="F213" s="975"/>
      <c r="G213" s="975"/>
      <c r="H213" s="960"/>
      <c r="I213" s="961"/>
      <c r="J213" s="962"/>
    </row>
    <row r="214" spans="1:11" x14ac:dyDescent="0.2">
      <c r="A214" s="76"/>
      <c r="B214" s="52"/>
      <c r="C214" s="11"/>
      <c r="D214" s="50"/>
      <c r="E214" s="975"/>
      <c r="F214" s="975"/>
      <c r="G214" s="975"/>
      <c r="H214" s="960"/>
      <c r="I214" s="961"/>
      <c r="J214" s="962"/>
    </row>
    <row r="215" spans="1:11" ht="28.5" x14ac:dyDescent="0.2">
      <c r="A215" s="76"/>
      <c r="B215" s="51" t="s">
        <v>1364</v>
      </c>
      <c r="C215" s="11"/>
      <c r="D215" s="50"/>
      <c r="E215" s="975"/>
      <c r="F215" s="975"/>
      <c r="G215" s="975"/>
      <c r="H215" s="960"/>
      <c r="I215" s="961"/>
      <c r="J215" s="962"/>
    </row>
    <row r="216" spans="1:11" x14ac:dyDescent="0.2">
      <c r="A216" s="76"/>
      <c r="B216" s="52"/>
      <c r="C216" s="11"/>
      <c r="D216" s="50"/>
      <c r="E216" s="975"/>
      <c r="F216" s="975"/>
      <c r="G216" s="975"/>
      <c r="H216" s="960"/>
      <c r="I216" s="961"/>
      <c r="J216" s="962"/>
    </row>
    <row r="217" spans="1:11" x14ac:dyDescent="0.2">
      <c r="A217" s="76" t="s">
        <v>13</v>
      </c>
      <c r="B217" s="52" t="s">
        <v>162</v>
      </c>
      <c r="C217" s="11">
        <v>1</v>
      </c>
      <c r="D217" s="50" t="s">
        <v>46</v>
      </c>
      <c r="E217" s="960">
        <v>0</v>
      </c>
      <c r="F217" s="960">
        <v>0</v>
      </c>
      <c r="G217" s="960">
        <v>0</v>
      </c>
      <c r="H217" s="960">
        <v>641.84</v>
      </c>
      <c r="I217" s="961">
        <f>E217+F217+G217+H217</f>
        <v>641.84</v>
      </c>
      <c r="J217" s="962">
        <f>I217*C217</f>
        <v>641.84</v>
      </c>
      <c r="K217" s="146"/>
    </row>
    <row r="218" spans="1:11" x14ac:dyDescent="0.2">
      <c r="A218" s="76"/>
      <c r="B218" s="52"/>
      <c r="C218" s="11"/>
      <c r="D218" s="50"/>
      <c r="E218" s="975"/>
      <c r="F218" s="975"/>
      <c r="G218" s="975"/>
      <c r="H218" s="960"/>
      <c r="I218" s="961"/>
      <c r="J218" s="962"/>
    </row>
    <row r="219" spans="1:11" x14ac:dyDescent="0.2">
      <c r="A219" s="76" t="s">
        <v>14</v>
      </c>
      <c r="B219" s="52" t="s">
        <v>163</v>
      </c>
      <c r="C219" s="11">
        <v>1</v>
      </c>
      <c r="D219" s="50" t="s">
        <v>46</v>
      </c>
      <c r="E219" s="960">
        <v>0</v>
      </c>
      <c r="F219" s="960">
        <v>0</v>
      </c>
      <c r="G219" s="960">
        <v>0</v>
      </c>
      <c r="H219" s="960">
        <v>330.77</v>
      </c>
      <c r="I219" s="961">
        <f>E219+F219+G219+H219</f>
        <v>330.77</v>
      </c>
      <c r="J219" s="962">
        <f>I219*C219</f>
        <v>330.77</v>
      </c>
      <c r="K219" s="146"/>
    </row>
    <row r="220" spans="1:11" x14ac:dyDescent="0.2">
      <c r="A220" s="76"/>
      <c r="B220" s="52"/>
      <c r="C220" s="11"/>
      <c r="D220" s="50"/>
      <c r="E220" s="975"/>
      <c r="F220" s="975"/>
      <c r="G220" s="975"/>
      <c r="H220" s="960"/>
      <c r="I220" s="961"/>
      <c r="J220" s="962"/>
    </row>
    <row r="221" spans="1:11" x14ac:dyDescent="0.2">
      <c r="A221" s="76" t="s">
        <v>15</v>
      </c>
      <c r="B221" s="52" t="s">
        <v>164</v>
      </c>
      <c r="C221" s="11">
        <v>2</v>
      </c>
      <c r="D221" s="50" t="s">
        <v>46</v>
      </c>
      <c r="E221" s="960">
        <v>0</v>
      </c>
      <c r="F221" s="960">
        <v>0</v>
      </c>
      <c r="G221" s="960">
        <v>0</v>
      </c>
      <c r="H221" s="960">
        <v>444.97</v>
      </c>
      <c r="I221" s="961">
        <f>E221+F221+G221+H221</f>
        <v>444.97</v>
      </c>
      <c r="J221" s="962">
        <f>I221*C221</f>
        <v>889.94</v>
      </c>
      <c r="K221" s="146"/>
    </row>
    <row r="222" spans="1:11" x14ac:dyDescent="0.2">
      <c r="A222" s="76"/>
      <c r="B222" s="52"/>
      <c r="C222" s="11"/>
      <c r="D222" s="50"/>
      <c r="E222" s="975"/>
      <c r="F222" s="975"/>
      <c r="G222" s="975"/>
      <c r="H222" s="960"/>
      <c r="I222" s="961"/>
      <c r="J222" s="962"/>
    </row>
    <row r="223" spans="1:11" x14ac:dyDescent="0.2">
      <c r="A223" s="76" t="s">
        <v>28</v>
      </c>
      <c r="B223" s="52" t="s">
        <v>165</v>
      </c>
      <c r="C223" s="11">
        <v>1</v>
      </c>
      <c r="D223" s="50" t="s">
        <v>46</v>
      </c>
      <c r="E223" s="960">
        <v>0</v>
      </c>
      <c r="F223" s="960">
        <v>0</v>
      </c>
      <c r="G223" s="960">
        <v>0</v>
      </c>
      <c r="H223" s="960">
        <v>670.16</v>
      </c>
      <c r="I223" s="961">
        <f>E223+F223+G223+H223</f>
        <v>670.16</v>
      </c>
      <c r="J223" s="962">
        <f>I223*C223</f>
        <v>670.16</v>
      </c>
      <c r="K223" s="146"/>
    </row>
    <row r="224" spans="1:11" x14ac:dyDescent="0.2">
      <c r="A224" s="76"/>
      <c r="B224" s="52"/>
      <c r="C224" s="11"/>
      <c r="D224" s="50"/>
      <c r="E224" s="975"/>
      <c r="F224" s="975"/>
      <c r="G224" s="975"/>
      <c r="H224" s="960"/>
      <c r="I224" s="961"/>
      <c r="J224" s="962"/>
    </row>
    <row r="225" spans="1:11" x14ac:dyDescent="0.2">
      <c r="A225" s="76" t="s">
        <v>40</v>
      </c>
      <c r="B225" s="52" t="s">
        <v>166</v>
      </c>
      <c r="C225" s="11">
        <v>1</v>
      </c>
      <c r="D225" s="50" t="s">
        <v>46</v>
      </c>
      <c r="E225" s="960">
        <v>0</v>
      </c>
      <c r="F225" s="960">
        <v>0</v>
      </c>
      <c r="G225" s="960">
        <v>0</v>
      </c>
      <c r="H225" s="960">
        <v>1478.38</v>
      </c>
      <c r="I225" s="961">
        <f>E225+F225+G225+H225</f>
        <v>1478.38</v>
      </c>
      <c r="J225" s="962">
        <f>I225*C225</f>
        <v>1478.38</v>
      </c>
      <c r="K225" s="146"/>
    </row>
    <row r="226" spans="1:11" x14ac:dyDescent="0.2">
      <c r="A226" s="76"/>
      <c r="B226" s="52"/>
      <c r="C226" s="11"/>
      <c r="D226" s="50"/>
      <c r="E226" s="975"/>
      <c r="F226" s="975"/>
      <c r="G226" s="975"/>
      <c r="H226" s="960"/>
      <c r="I226" s="961"/>
      <c r="J226" s="962"/>
    </row>
    <row r="227" spans="1:11" x14ac:dyDescent="0.2">
      <c r="A227" s="76"/>
      <c r="B227" s="55"/>
      <c r="C227" s="11"/>
      <c r="D227" s="50"/>
      <c r="E227" s="975"/>
      <c r="F227" s="975"/>
      <c r="G227" s="975"/>
      <c r="H227" s="960"/>
      <c r="I227" s="961"/>
      <c r="J227" s="962"/>
    </row>
    <row r="228" spans="1:11" x14ac:dyDescent="0.2">
      <c r="A228" s="76"/>
      <c r="B228" s="55"/>
      <c r="C228" s="11"/>
      <c r="D228" s="50"/>
      <c r="E228" s="975"/>
      <c r="F228" s="975"/>
      <c r="G228" s="975"/>
      <c r="H228" s="960"/>
      <c r="I228" s="961"/>
      <c r="J228" s="962"/>
    </row>
    <row r="229" spans="1:11" x14ac:dyDescent="0.2">
      <c r="A229" s="76"/>
      <c r="B229" s="55"/>
      <c r="C229" s="11"/>
      <c r="D229" s="50"/>
      <c r="E229" s="975"/>
      <c r="F229" s="975"/>
      <c r="G229" s="975"/>
      <c r="H229" s="960"/>
      <c r="I229" s="961"/>
      <c r="J229" s="962"/>
    </row>
    <row r="230" spans="1:11" x14ac:dyDescent="0.2">
      <c r="A230" s="76"/>
      <c r="B230" s="55"/>
      <c r="C230" s="11"/>
      <c r="D230" s="50"/>
      <c r="E230" s="975"/>
      <c r="F230" s="975"/>
      <c r="G230" s="975"/>
      <c r="H230" s="960"/>
      <c r="I230" s="961"/>
      <c r="J230" s="962"/>
    </row>
    <row r="231" spans="1:11" ht="15" customHeight="1" x14ac:dyDescent="0.2">
      <c r="A231" s="76"/>
      <c r="B231" s="55"/>
      <c r="C231" s="11"/>
      <c r="D231" s="50"/>
      <c r="E231" s="975"/>
      <c r="F231" s="975"/>
      <c r="G231" s="975"/>
      <c r="H231" s="960"/>
      <c r="I231" s="961"/>
      <c r="J231" s="962"/>
    </row>
    <row r="232" spans="1:11" s="8" customFormat="1" ht="15.75" thickBot="1" x14ac:dyDescent="0.25">
      <c r="A232" s="362"/>
      <c r="B232" s="53" t="s">
        <v>31</v>
      </c>
      <c r="C232" s="54"/>
      <c r="D232" s="54"/>
      <c r="E232" s="966"/>
      <c r="F232" s="967"/>
      <c r="G232" s="967"/>
      <c r="H232" s="966"/>
      <c r="I232" s="968"/>
      <c r="J232" s="968">
        <f>SUM(J203:J229)</f>
        <v>258921.98</v>
      </c>
    </row>
    <row r="233" spans="1:11" s="8" customFormat="1" ht="15.75" thickTop="1" x14ac:dyDescent="0.2">
      <c r="A233" s="371"/>
      <c r="B233" s="65"/>
      <c r="C233" s="66"/>
      <c r="D233" s="67"/>
      <c r="E233" s="969"/>
      <c r="F233" s="970"/>
      <c r="G233" s="970"/>
      <c r="H233" s="969"/>
      <c r="I233" s="971"/>
      <c r="J233" s="972"/>
    </row>
    <row r="234" spans="1:11" s="8" customFormat="1" ht="15" x14ac:dyDescent="0.2">
      <c r="A234" s="371"/>
      <c r="B234" s="68" t="s">
        <v>179</v>
      </c>
      <c r="C234" s="66"/>
      <c r="D234" s="67"/>
      <c r="E234" s="969"/>
      <c r="F234" s="970"/>
      <c r="G234" s="970"/>
      <c r="H234" s="969"/>
      <c r="I234" s="971"/>
      <c r="J234" s="972"/>
    </row>
    <row r="235" spans="1:11" s="8" customFormat="1" ht="15" x14ac:dyDescent="0.2">
      <c r="A235" s="371"/>
      <c r="B235" s="68"/>
      <c r="C235" s="66"/>
      <c r="D235" s="67"/>
      <c r="E235" s="969"/>
      <c r="F235" s="970"/>
      <c r="G235" s="970"/>
      <c r="H235" s="969"/>
      <c r="I235" s="971"/>
      <c r="J235" s="972"/>
    </row>
    <row r="236" spans="1:11" s="8" customFormat="1" ht="28.5" x14ac:dyDescent="0.2">
      <c r="A236" s="371"/>
      <c r="B236" s="38" t="s">
        <v>1364</v>
      </c>
      <c r="C236" s="66"/>
      <c r="D236" s="67"/>
      <c r="E236" s="969"/>
      <c r="F236" s="970"/>
      <c r="G236" s="970"/>
      <c r="H236" s="969"/>
      <c r="I236" s="971"/>
      <c r="J236" s="972"/>
    </row>
    <row r="237" spans="1:11" s="8" customFormat="1" ht="15" x14ac:dyDescent="0.2">
      <c r="A237" s="371"/>
      <c r="B237" s="65"/>
      <c r="C237" s="66"/>
      <c r="D237" s="67"/>
      <c r="E237" s="969"/>
      <c r="F237" s="970"/>
      <c r="G237" s="970"/>
      <c r="H237" s="969"/>
      <c r="I237" s="971"/>
      <c r="J237" s="972"/>
    </row>
    <row r="238" spans="1:11" s="8" customFormat="1" x14ac:dyDescent="0.2">
      <c r="A238" s="367" t="s">
        <v>11</v>
      </c>
      <c r="B238" s="37" t="s">
        <v>167</v>
      </c>
      <c r="C238" s="11">
        <v>4</v>
      </c>
      <c r="D238" s="50" t="s">
        <v>46</v>
      </c>
      <c r="E238" s="960">
        <v>0</v>
      </c>
      <c r="F238" s="960">
        <v>0</v>
      </c>
      <c r="G238" s="960">
        <v>0</v>
      </c>
      <c r="H238" s="960">
        <v>1430.78</v>
      </c>
      <c r="I238" s="961">
        <f>E238+F238+G238+H238</f>
        <v>1430.78</v>
      </c>
      <c r="J238" s="962">
        <f>I238*C238</f>
        <v>5723.12</v>
      </c>
      <c r="K238" s="146"/>
    </row>
    <row r="239" spans="1:11" s="8" customFormat="1" ht="15" x14ac:dyDescent="0.2">
      <c r="A239" s="368"/>
      <c r="B239" s="65"/>
      <c r="C239" s="66"/>
      <c r="D239" s="67"/>
      <c r="E239" s="969"/>
      <c r="F239" s="970"/>
      <c r="G239" s="970"/>
      <c r="H239" s="969"/>
      <c r="I239" s="971"/>
      <c r="J239" s="972"/>
    </row>
    <row r="240" spans="1:11" s="8" customFormat="1" x14ac:dyDescent="0.2">
      <c r="A240" s="367" t="s">
        <v>12</v>
      </c>
      <c r="B240" s="37" t="s">
        <v>168</v>
      </c>
      <c r="C240" s="11">
        <v>2</v>
      </c>
      <c r="D240" s="50" t="s">
        <v>46</v>
      </c>
      <c r="E240" s="960">
        <v>0</v>
      </c>
      <c r="F240" s="960">
        <v>0</v>
      </c>
      <c r="G240" s="960">
        <v>0</v>
      </c>
      <c r="H240" s="960">
        <v>598.1</v>
      </c>
      <c r="I240" s="961">
        <f>E240+F240+G240+H240</f>
        <v>598.1</v>
      </c>
      <c r="J240" s="962">
        <f>I240*C240</f>
        <v>1196.2</v>
      </c>
      <c r="K240" s="146"/>
    </row>
    <row r="241" spans="1:11" s="8" customFormat="1" ht="15" x14ac:dyDescent="0.2">
      <c r="A241" s="368"/>
      <c r="B241" s="65"/>
      <c r="C241" s="66"/>
      <c r="D241" s="67"/>
      <c r="E241" s="969"/>
      <c r="F241" s="970"/>
      <c r="G241" s="970"/>
      <c r="H241" s="969"/>
      <c r="I241" s="971"/>
      <c r="J241" s="972"/>
    </row>
    <row r="242" spans="1:11" s="8" customFormat="1" x14ac:dyDescent="0.2">
      <c r="A242" s="367" t="s">
        <v>13</v>
      </c>
      <c r="B242" s="37" t="s">
        <v>169</v>
      </c>
      <c r="C242" s="11">
        <v>5</v>
      </c>
      <c r="D242" s="50" t="s">
        <v>46</v>
      </c>
      <c r="E242" s="960">
        <v>0</v>
      </c>
      <c r="F242" s="960">
        <v>0</v>
      </c>
      <c r="G242" s="960">
        <v>0</v>
      </c>
      <c r="H242" s="960">
        <v>2580.56</v>
      </c>
      <c r="I242" s="961">
        <f>E242+F242+G242+H242</f>
        <v>2580.56</v>
      </c>
      <c r="J242" s="962">
        <f>I242*C242</f>
        <v>12902.8</v>
      </c>
      <c r="K242" s="146"/>
    </row>
    <row r="243" spans="1:11" s="8" customFormat="1" ht="15" x14ac:dyDescent="0.2">
      <c r="A243" s="368"/>
      <c r="B243" s="65"/>
      <c r="C243" s="66"/>
      <c r="D243" s="67"/>
      <c r="E243" s="969"/>
      <c r="F243" s="970"/>
      <c r="G243" s="970"/>
      <c r="H243" s="969"/>
      <c r="I243" s="971"/>
      <c r="J243" s="972"/>
    </row>
    <row r="244" spans="1:11" s="8" customFormat="1" x14ac:dyDescent="0.2">
      <c r="A244" s="367" t="s">
        <v>14</v>
      </c>
      <c r="B244" s="37" t="s">
        <v>170</v>
      </c>
      <c r="C244" s="11">
        <v>2</v>
      </c>
      <c r="D244" s="50" t="s">
        <v>46</v>
      </c>
      <c r="E244" s="960">
        <v>0</v>
      </c>
      <c r="F244" s="960">
        <v>0</v>
      </c>
      <c r="G244" s="960">
        <v>0</v>
      </c>
      <c r="H244" s="960">
        <v>1170.21</v>
      </c>
      <c r="I244" s="961">
        <f>E244+F244+G244+H244</f>
        <v>1170.21</v>
      </c>
      <c r="J244" s="962">
        <f>I244*C244</f>
        <v>2340.42</v>
      </c>
      <c r="K244" s="146"/>
    </row>
    <row r="245" spans="1:11" s="8" customFormat="1" ht="15" x14ac:dyDescent="0.2">
      <c r="A245" s="368"/>
      <c r="B245" s="65"/>
      <c r="C245" s="66"/>
      <c r="D245" s="67"/>
      <c r="E245" s="969"/>
      <c r="F245" s="970"/>
      <c r="G245" s="970"/>
      <c r="H245" s="969"/>
      <c r="I245" s="971"/>
      <c r="J245" s="972"/>
    </row>
    <row r="246" spans="1:11" s="8" customFormat="1" x14ac:dyDescent="0.2">
      <c r="A246" s="367" t="s">
        <v>15</v>
      </c>
      <c r="B246" s="37" t="s">
        <v>171</v>
      </c>
      <c r="C246" s="11">
        <v>2</v>
      </c>
      <c r="D246" s="50" t="s">
        <v>46</v>
      </c>
      <c r="E246" s="960">
        <v>0</v>
      </c>
      <c r="F246" s="960">
        <v>0</v>
      </c>
      <c r="G246" s="960">
        <v>0</v>
      </c>
      <c r="H246" s="960">
        <v>1317.15</v>
      </c>
      <c r="I246" s="961">
        <f>E246+F246+G246+H246</f>
        <v>1317.15</v>
      </c>
      <c r="J246" s="962">
        <f>I246*C246</f>
        <v>2634.3</v>
      </c>
      <c r="K246" s="146"/>
    </row>
    <row r="247" spans="1:11" s="8" customFormat="1" ht="15" x14ac:dyDescent="0.2">
      <c r="A247" s="368"/>
      <c r="B247" s="65"/>
      <c r="C247" s="66"/>
      <c r="D247" s="67"/>
      <c r="E247" s="969"/>
      <c r="F247" s="970"/>
      <c r="G247" s="970"/>
      <c r="H247" s="969"/>
      <c r="I247" s="971"/>
      <c r="J247" s="972"/>
    </row>
    <row r="248" spans="1:11" s="8" customFormat="1" x14ac:dyDescent="0.2">
      <c r="A248" s="367" t="s">
        <v>28</v>
      </c>
      <c r="B248" s="37" t="s">
        <v>172</v>
      </c>
      <c r="C248" s="11">
        <v>1</v>
      </c>
      <c r="D248" s="50" t="s">
        <v>46</v>
      </c>
      <c r="E248" s="960">
        <v>0</v>
      </c>
      <c r="F248" s="960">
        <v>0</v>
      </c>
      <c r="G248" s="960">
        <v>0</v>
      </c>
      <c r="H248" s="960">
        <v>1317.15</v>
      </c>
      <c r="I248" s="961">
        <f>E248+F248+G248+H248</f>
        <v>1317.15</v>
      </c>
      <c r="J248" s="962">
        <f>I248*C248</f>
        <v>1317.15</v>
      </c>
      <c r="K248" s="146"/>
    </row>
    <row r="249" spans="1:11" s="8" customFormat="1" ht="15" x14ac:dyDescent="0.2">
      <c r="A249" s="368"/>
      <c r="B249" s="65"/>
      <c r="C249" s="66"/>
      <c r="D249" s="67"/>
      <c r="E249" s="969"/>
      <c r="F249" s="970"/>
      <c r="G249" s="970"/>
      <c r="H249" s="969"/>
      <c r="I249" s="971"/>
      <c r="J249" s="972"/>
    </row>
    <row r="250" spans="1:11" s="8" customFormat="1" x14ac:dyDescent="0.2">
      <c r="A250" s="367" t="s">
        <v>40</v>
      </c>
      <c r="B250" s="37" t="s">
        <v>174</v>
      </c>
      <c r="C250" s="11">
        <v>1</v>
      </c>
      <c r="D250" s="50" t="s">
        <v>46</v>
      </c>
      <c r="E250" s="960">
        <v>0</v>
      </c>
      <c r="F250" s="960">
        <v>0</v>
      </c>
      <c r="G250" s="960">
        <v>0</v>
      </c>
      <c r="H250" s="960">
        <v>1024.5899999999999</v>
      </c>
      <c r="I250" s="961">
        <f>E250+F250+G250+H250</f>
        <v>1024.5899999999999</v>
      </c>
      <c r="J250" s="962">
        <f>I250*C250</f>
        <v>1024.5899999999999</v>
      </c>
      <c r="K250" s="146"/>
    </row>
    <row r="251" spans="1:11" s="8" customFormat="1" ht="15" x14ac:dyDescent="0.2">
      <c r="A251" s="368"/>
      <c r="B251" s="65"/>
      <c r="C251" s="66"/>
      <c r="D251" s="67"/>
      <c r="E251" s="969"/>
      <c r="F251" s="970"/>
      <c r="G251" s="970"/>
      <c r="H251" s="969"/>
      <c r="I251" s="971"/>
      <c r="J251" s="972"/>
    </row>
    <row r="252" spans="1:11" s="8" customFormat="1" x14ac:dyDescent="0.2">
      <c r="A252" s="367" t="s">
        <v>42</v>
      </c>
      <c r="B252" s="37" t="s">
        <v>176</v>
      </c>
      <c r="C252" s="11">
        <v>5</v>
      </c>
      <c r="D252" s="50" t="s">
        <v>46</v>
      </c>
      <c r="E252" s="960">
        <v>0</v>
      </c>
      <c r="F252" s="960">
        <v>0</v>
      </c>
      <c r="G252" s="960">
        <v>0</v>
      </c>
      <c r="H252" s="960">
        <v>1024.5899999999999</v>
      </c>
      <c r="I252" s="961">
        <f>E252+F252+G252+H252</f>
        <v>1024.5899999999999</v>
      </c>
      <c r="J252" s="962">
        <f>I252*C252</f>
        <v>5122.95</v>
      </c>
      <c r="K252" s="146"/>
    </row>
    <row r="253" spans="1:11" s="8" customFormat="1" ht="15" x14ac:dyDescent="0.2">
      <c r="A253" s="368"/>
      <c r="B253" s="65"/>
      <c r="C253" s="66"/>
      <c r="D253" s="67"/>
      <c r="E253" s="969"/>
      <c r="F253" s="970"/>
      <c r="G253" s="970"/>
      <c r="H253" s="969"/>
      <c r="I253" s="971"/>
      <c r="J253" s="972"/>
    </row>
    <row r="254" spans="1:11" s="8" customFormat="1" x14ac:dyDescent="0.2">
      <c r="A254" s="367" t="s">
        <v>51</v>
      </c>
      <c r="B254" s="37" t="s">
        <v>178</v>
      </c>
      <c r="C254" s="11">
        <v>4</v>
      </c>
      <c r="D254" s="50" t="s">
        <v>46</v>
      </c>
      <c r="E254" s="960">
        <v>0</v>
      </c>
      <c r="F254" s="960">
        <v>0</v>
      </c>
      <c r="G254" s="960">
        <v>0</v>
      </c>
      <c r="H254" s="960">
        <v>2467.91</v>
      </c>
      <c r="I254" s="961">
        <f>E254+F254+G254+H254</f>
        <v>2467.91</v>
      </c>
      <c r="J254" s="962">
        <f>I254*C254</f>
        <v>9871.64</v>
      </c>
      <c r="K254" s="146"/>
    </row>
    <row r="255" spans="1:11" s="8" customFormat="1" ht="15" x14ac:dyDescent="0.2">
      <c r="A255" s="371"/>
      <c r="B255" s="65"/>
      <c r="C255" s="66"/>
      <c r="D255" s="67"/>
      <c r="E255" s="969"/>
      <c r="F255" s="970"/>
      <c r="G255" s="970"/>
      <c r="H255" s="969"/>
      <c r="I255" s="971"/>
      <c r="J255" s="972"/>
    </row>
    <row r="256" spans="1:11" s="8" customFormat="1" x14ac:dyDescent="0.2">
      <c r="A256" s="367" t="s">
        <v>52</v>
      </c>
      <c r="B256" s="37" t="s">
        <v>180</v>
      </c>
      <c r="C256" s="11">
        <v>4</v>
      </c>
      <c r="D256" s="50" t="s">
        <v>46</v>
      </c>
      <c r="E256" s="960">
        <v>0</v>
      </c>
      <c r="F256" s="960">
        <v>0</v>
      </c>
      <c r="G256" s="960">
        <v>0</v>
      </c>
      <c r="H256" s="960">
        <v>2521.08</v>
      </c>
      <c r="I256" s="961">
        <f>E256+F256+G256+H256</f>
        <v>2521.08</v>
      </c>
      <c r="J256" s="962">
        <f>I256*C256</f>
        <v>10084.32</v>
      </c>
      <c r="K256" s="146"/>
    </row>
    <row r="257" spans="1:11" s="8" customFormat="1" ht="15" x14ac:dyDescent="0.2">
      <c r="A257" s="368"/>
      <c r="B257" s="65"/>
      <c r="C257" s="66"/>
      <c r="D257" s="67"/>
      <c r="E257" s="969"/>
      <c r="F257" s="970"/>
      <c r="G257" s="970"/>
      <c r="H257" s="969"/>
      <c r="I257" s="971"/>
      <c r="J257" s="972"/>
    </row>
    <row r="258" spans="1:11" s="8" customFormat="1" x14ac:dyDescent="0.2">
      <c r="A258" s="367" t="s">
        <v>53</v>
      </c>
      <c r="B258" s="37" t="s">
        <v>181</v>
      </c>
      <c r="C258" s="11">
        <v>6</v>
      </c>
      <c r="D258" s="50" t="s">
        <v>46</v>
      </c>
      <c r="E258" s="960">
        <v>0</v>
      </c>
      <c r="F258" s="960">
        <v>0</v>
      </c>
      <c r="G258" s="960">
        <v>0</v>
      </c>
      <c r="H258" s="960">
        <v>2127.33</v>
      </c>
      <c r="I258" s="961">
        <f>E258+F258+G258+H258</f>
        <v>2127.33</v>
      </c>
      <c r="J258" s="962">
        <f>I258*C258</f>
        <v>12763.98</v>
      </c>
      <c r="K258" s="146"/>
    </row>
    <row r="259" spans="1:11" s="8" customFormat="1" ht="15" x14ac:dyDescent="0.2">
      <c r="A259" s="368"/>
      <c r="B259" s="65"/>
      <c r="C259" s="66"/>
      <c r="D259" s="67"/>
      <c r="E259" s="969"/>
      <c r="F259" s="970"/>
      <c r="G259" s="970"/>
      <c r="H259" s="969"/>
      <c r="I259" s="971"/>
      <c r="J259" s="972"/>
    </row>
    <row r="260" spans="1:11" s="8" customFormat="1" x14ac:dyDescent="0.2">
      <c r="A260" s="367" t="s">
        <v>173</v>
      </c>
      <c r="B260" s="37" t="s">
        <v>182</v>
      </c>
      <c r="C260" s="11">
        <v>3</v>
      </c>
      <c r="D260" s="50" t="s">
        <v>46</v>
      </c>
      <c r="E260" s="960">
        <v>0</v>
      </c>
      <c r="F260" s="960">
        <v>0</v>
      </c>
      <c r="G260" s="960">
        <v>0</v>
      </c>
      <c r="H260" s="960">
        <v>2467.91</v>
      </c>
      <c r="I260" s="961">
        <f>E260+F260+G260+H260</f>
        <v>2467.91</v>
      </c>
      <c r="J260" s="962">
        <f>I260*C260</f>
        <v>7403.73</v>
      </c>
      <c r="K260" s="146"/>
    </row>
    <row r="261" spans="1:11" s="8" customFormat="1" ht="15" x14ac:dyDescent="0.2">
      <c r="A261" s="368"/>
      <c r="B261" s="65"/>
      <c r="C261" s="66"/>
      <c r="D261" s="67"/>
      <c r="E261" s="969"/>
      <c r="F261" s="970"/>
      <c r="G261" s="970"/>
      <c r="H261" s="969"/>
      <c r="I261" s="971"/>
      <c r="J261" s="972"/>
    </row>
    <row r="262" spans="1:11" s="8" customFormat="1" x14ac:dyDescent="0.2">
      <c r="A262" s="367" t="s">
        <v>175</v>
      </c>
      <c r="B262" s="37" t="s">
        <v>183</v>
      </c>
      <c r="C262" s="11">
        <v>2</v>
      </c>
      <c r="D262" s="50" t="s">
        <v>46</v>
      </c>
      <c r="E262" s="960">
        <v>0</v>
      </c>
      <c r="F262" s="960">
        <v>0</v>
      </c>
      <c r="G262" s="960">
        <v>0</v>
      </c>
      <c r="H262" s="960">
        <v>2521.08</v>
      </c>
      <c r="I262" s="961">
        <f>E262+F262+G262+H262</f>
        <v>2521.08</v>
      </c>
      <c r="J262" s="962">
        <f>I262*C262</f>
        <v>5042.16</v>
      </c>
      <c r="K262" s="146"/>
    </row>
    <row r="263" spans="1:11" s="8" customFormat="1" ht="15" x14ac:dyDescent="0.2">
      <c r="A263" s="368"/>
      <c r="B263" s="65"/>
      <c r="C263" s="66"/>
      <c r="D263" s="67"/>
      <c r="E263" s="969"/>
      <c r="F263" s="970"/>
      <c r="G263" s="970"/>
      <c r="H263" s="969"/>
      <c r="I263" s="971"/>
      <c r="J263" s="972"/>
    </row>
    <row r="264" spans="1:11" s="8" customFormat="1" x14ac:dyDescent="0.2">
      <c r="A264" s="367" t="s">
        <v>177</v>
      </c>
      <c r="B264" s="37" t="s">
        <v>184</v>
      </c>
      <c r="C264" s="11">
        <v>12</v>
      </c>
      <c r="D264" s="50" t="s">
        <v>46</v>
      </c>
      <c r="E264" s="960">
        <v>0</v>
      </c>
      <c r="F264" s="960">
        <v>0</v>
      </c>
      <c r="G264" s="960">
        <v>0</v>
      </c>
      <c r="H264" s="960">
        <v>1686.91</v>
      </c>
      <c r="I264" s="961">
        <f>E264+F264+G264+H264</f>
        <v>1686.91</v>
      </c>
      <c r="J264" s="962">
        <f>I264*C264</f>
        <v>20242.919999999998</v>
      </c>
      <c r="K264" s="146"/>
    </row>
    <row r="265" spans="1:11" s="8" customFormat="1" ht="15" x14ac:dyDescent="0.2">
      <c r="A265" s="368"/>
      <c r="B265" s="65"/>
      <c r="C265" s="66"/>
      <c r="D265" s="67"/>
      <c r="E265" s="969"/>
      <c r="F265" s="970"/>
      <c r="G265" s="970"/>
      <c r="H265" s="969"/>
      <c r="I265" s="971"/>
      <c r="J265" s="972"/>
    </row>
    <row r="266" spans="1:11" x14ac:dyDescent="0.2">
      <c r="A266" s="367" t="s">
        <v>206</v>
      </c>
      <c r="B266" s="37" t="s">
        <v>1129</v>
      </c>
      <c r="C266" s="11">
        <v>8</v>
      </c>
      <c r="D266" s="50" t="s">
        <v>46</v>
      </c>
      <c r="E266" s="960">
        <v>0</v>
      </c>
      <c r="F266" s="960">
        <v>0</v>
      </c>
      <c r="G266" s="960">
        <v>0</v>
      </c>
      <c r="H266" s="960">
        <v>1487.45</v>
      </c>
      <c r="I266" s="961">
        <f>E266+F266+G266+H266</f>
        <v>1487.45</v>
      </c>
      <c r="J266" s="962">
        <f>I266*C266</f>
        <v>11899.6</v>
      </c>
      <c r="K266" s="146"/>
    </row>
    <row r="267" spans="1:11" ht="15" x14ac:dyDescent="0.2">
      <c r="A267" s="367"/>
      <c r="B267" s="37"/>
      <c r="C267" s="11"/>
      <c r="D267" s="50"/>
      <c r="E267" s="1084"/>
      <c r="F267" s="970"/>
      <c r="G267" s="970"/>
      <c r="H267" s="969"/>
      <c r="I267" s="971"/>
      <c r="J267" s="972"/>
    </row>
    <row r="268" spans="1:11" s="8" customFormat="1" ht="24" customHeight="1" x14ac:dyDescent="0.2">
      <c r="A268" s="367"/>
      <c r="B268" s="37"/>
      <c r="C268" s="11"/>
      <c r="D268" s="50"/>
      <c r="E268" s="970"/>
      <c r="F268" s="970"/>
      <c r="G268" s="970"/>
      <c r="H268" s="969"/>
      <c r="I268" s="971"/>
      <c r="J268" s="972"/>
    </row>
    <row r="269" spans="1:11" s="8" customFormat="1" ht="15.75" thickBot="1" x14ac:dyDescent="0.25">
      <c r="A269" s="372"/>
      <c r="B269" s="53" t="s">
        <v>31</v>
      </c>
      <c r="C269" s="54"/>
      <c r="D269" s="54"/>
      <c r="E269" s="967"/>
      <c r="F269" s="967"/>
      <c r="G269" s="967"/>
      <c r="H269" s="966"/>
      <c r="I269" s="987"/>
      <c r="J269" s="987">
        <f>SUM(J236:J268)</f>
        <v>109569.88</v>
      </c>
    </row>
    <row r="270" spans="1:11" s="8" customFormat="1" ht="15.75" thickTop="1" x14ac:dyDescent="0.2">
      <c r="A270" s="368"/>
      <c r="B270" s="65"/>
      <c r="C270" s="66"/>
      <c r="D270" s="67"/>
      <c r="E270" s="969"/>
      <c r="F270" s="970"/>
      <c r="G270" s="970"/>
      <c r="H270" s="969"/>
      <c r="I270" s="971"/>
      <c r="J270" s="972"/>
    </row>
    <row r="271" spans="1:11" s="8" customFormat="1" ht="15" x14ac:dyDescent="0.2">
      <c r="A271" s="371"/>
      <c r="B271" s="68" t="s">
        <v>179</v>
      </c>
      <c r="C271" s="66"/>
      <c r="D271" s="67"/>
      <c r="E271" s="969"/>
      <c r="F271" s="970"/>
      <c r="G271" s="970"/>
      <c r="H271" s="969"/>
      <c r="I271" s="1083"/>
      <c r="J271" s="1029"/>
    </row>
    <row r="272" spans="1:11" s="8" customFormat="1" ht="15" x14ac:dyDescent="0.2">
      <c r="A272" s="371"/>
      <c r="B272" s="68"/>
      <c r="C272" s="66"/>
      <c r="D272" s="67"/>
      <c r="E272" s="969"/>
      <c r="F272" s="970"/>
      <c r="G272" s="970"/>
      <c r="H272" s="969"/>
      <c r="I272" s="1083"/>
      <c r="J272" s="1029"/>
    </row>
    <row r="273" spans="1:11" s="8" customFormat="1" ht="28.5" x14ac:dyDescent="0.2">
      <c r="A273" s="371"/>
      <c r="B273" s="38" t="s">
        <v>1364</v>
      </c>
      <c r="C273" s="66"/>
      <c r="D273" s="67"/>
      <c r="E273" s="969"/>
      <c r="F273" s="970"/>
      <c r="G273" s="970"/>
      <c r="H273" s="969"/>
      <c r="I273" s="1083"/>
      <c r="J273" s="1029"/>
    </row>
    <row r="274" spans="1:11" s="8" customFormat="1" ht="15" x14ac:dyDescent="0.2">
      <c r="A274" s="371"/>
      <c r="B274" s="38"/>
      <c r="C274" s="67"/>
      <c r="D274" s="67"/>
      <c r="E274" s="969"/>
      <c r="F274" s="970"/>
      <c r="G274" s="970"/>
      <c r="H274" s="969"/>
      <c r="I274" s="1083"/>
      <c r="J274" s="1029"/>
    </row>
    <row r="275" spans="1:11" s="8" customFormat="1" x14ac:dyDescent="0.2">
      <c r="A275" s="367" t="s">
        <v>11</v>
      </c>
      <c r="B275" s="37" t="s">
        <v>1130</v>
      </c>
      <c r="C275" s="11">
        <v>5</v>
      </c>
      <c r="D275" s="50" t="s">
        <v>46</v>
      </c>
      <c r="E275" s="960">
        <v>0</v>
      </c>
      <c r="F275" s="960">
        <v>0</v>
      </c>
      <c r="G275" s="960">
        <v>0</v>
      </c>
      <c r="H275" s="960">
        <v>1120.28</v>
      </c>
      <c r="I275" s="961">
        <f>E275+F275+G275+H275</f>
        <v>1120.28</v>
      </c>
      <c r="J275" s="962">
        <f>I275*C275</f>
        <v>5601.4</v>
      </c>
      <c r="K275" s="146"/>
    </row>
    <row r="276" spans="1:11" s="8" customFormat="1" ht="15" x14ac:dyDescent="0.2">
      <c r="A276" s="368"/>
      <c r="B276" s="65"/>
      <c r="C276" s="66"/>
      <c r="D276" s="67"/>
      <c r="E276" s="969"/>
      <c r="F276" s="970"/>
      <c r="G276" s="970"/>
      <c r="H276" s="969"/>
      <c r="I276" s="971"/>
      <c r="J276" s="972"/>
    </row>
    <row r="277" spans="1:11" s="8" customFormat="1" x14ac:dyDescent="0.2">
      <c r="A277" s="367" t="s">
        <v>12</v>
      </c>
      <c r="B277" s="37" t="s">
        <v>185</v>
      </c>
      <c r="C277" s="11">
        <v>1</v>
      </c>
      <c r="D277" s="50" t="s">
        <v>46</v>
      </c>
      <c r="E277" s="960">
        <v>0</v>
      </c>
      <c r="F277" s="960">
        <v>0</v>
      </c>
      <c r="G277" s="960">
        <v>0</v>
      </c>
      <c r="H277" s="960">
        <v>1317.15</v>
      </c>
      <c r="I277" s="961">
        <f>E277+F277+G277+H277</f>
        <v>1317.15</v>
      </c>
      <c r="J277" s="962">
        <f>I277*C277</f>
        <v>1317.15</v>
      </c>
      <c r="K277" s="146"/>
    </row>
    <row r="278" spans="1:11" s="8" customFormat="1" ht="15" x14ac:dyDescent="0.2">
      <c r="A278" s="368"/>
      <c r="B278" s="65"/>
      <c r="C278" s="66"/>
      <c r="D278" s="67"/>
      <c r="E278" s="969"/>
      <c r="F278" s="970"/>
      <c r="G278" s="970"/>
      <c r="H278" s="969"/>
      <c r="I278" s="971"/>
      <c r="J278" s="972"/>
    </row>
    <row r="279" spans="1:11" s="8" customFormat="1" x14ac:dyDescent="0.2">
      <c r="A279" s="367" t="s">
        <v>13</v>
      </c>
      <c r="B279" s="37" t="s">
        <v>186</v>
      </c>
      <c r="C279" s="11">
        <v>3</v>
      </c>
      <c r="D279" s="50" t="s">
        <v>46</v>
      </c>
      <c r="E279" s="960">
        <v>0</v>
      </c>
      <c r="F279" s="960">
        <v>0</v>
      </c>
      <c r="G279" s="960">
        <v>0</v>
      </c>
      <c r="H279" s="960">
        <v>1317.15</v>
      </c>
      <c r="I279" s="961">
        <f>E279+F279+G279+H279</f>
        <v>1317.15</v>
      </c>
      <c r="J279" s="962">
        <f>I279*C279</f>
        <v>3951.45</v>
      </c>
      <c r="K279" s="146"/>
    </row>
    <row r="280" spans="1:11" s="8" customFormat="1" ht="15" x14ac:dyDescent="0.2">
      <c r="A280" s="368"/>
      <c r="B280" s="65"/>
      <c r="C280" s="66"/>
      <c r="D280" s="67"/>
      <c r="E280" s="969"/>
      <c r="F280" s="970"/>
      <c r="G280" s="970"/>
      <c r="H280" s="969"/>
      <c r="I280" s="971"/>
      <c r="J280" s="972"/>
    </row>
    <row r="281" spans="1:11" s="8" customFormat="1" x14ac:dyDescent="0.2">
      <c r="A281" s="367" t="s">
        <v>14</v>
      </c>
      <c r="B281" s="37" t="s">
        <v>187</v>
      </c>
      <c r="C281" s="11">
        <v>1</v>
      </c>
      <c r="D281" s="50" t="s">
        <v>46</v>
      </c>
      <c r="E281" s="960">
        <v>0</v>
      </c>
      <c r="F281" s="960">
        <v>0</v>
      </c>
      <c r="G281" s="960">
        <v>0</v>
      </c>
      <c r="H281" s="960">
        <v>2074.16</v>
      </c>
      <c r="I281" s="961">
        <f>E281+F281+G281+H281</f>
        <v>2074.16</v>
      </c>
      <c r="J281" s="962">
        <f>I281*C281</f>
        <v>2074.16</v>
      </c>
      <c r="K281" s="146"/>
    </row>
    <row r="282" spans="1:11" s="8" customFormat="1" ht="15" x14ac:dyDescent="0.2">
      <c r="A282" s="368"/>
      <c r="B282" s="65"/>
      <c r="C282" s="66"/>
      <c r="D282" s="67"/>
      <c r="E282" s="969"/>
      <c r="F282" s="970"/>
      <c r="G282" s="970"/>
      <c r="H282" s="969"/>
      <c r="I282" s="971"/>
      <c r="J282" s="972"/>
    </row>
    <row r="283" spans="1:11" s="8" customFormat="1" x14ac:dyDescent="0.2">
      <c r="A283" s="367" t="s">
        <v>15</v>
      </c>
      <c r="B283" s="37" t="s">
        <v>188</v>
      </c>
      <c r="C283" s="11">
        <v>5</v>
      </c>
      <c r="D283" s="50" t="s">
        <v>46</v>
      </c>
      <c r="E283" s="960">
        <v>0</v>
      </c>
      <c r="F283" s="960">
        <v>0</v>
      </c>
      <c r="G283" s="960">
        <v>0</v>
      </c>
      <c r="H283" s="960">
        <v>6261.02</v>
      </c>
      <c r="I283" s="961">
        <f>E283+F283+G283+H283</f>
        <v>6261.02</v>
      </c>
      <c r="J283" s="962">
        <f>I283*C283</f>
        <v>31305.1</v>
      </c>
      <c r="K283" s="146"/>
    </row>
    <row r="284" spans="1:11" s="8" customFormat="1" ht="15" x14ac:dyDescent="0.2">
      <c r="A284" s="368"/>
      <c r="B284" s="65"/>
      <c r="C284" s="66"/>
      <c r="D284" s="67"/>
      <c r="E284" s="969"/>
      <c r="F284" s="970"/>
      <c r="G284" s="970"/>
      <c r="H284" s="969"/>
      <c r="I284" s="971"/>
      <c r="J284" s="972"/>
    </row>
    <row r="285" spans="1:11" s="8" customFormat="1" x14ac:dyDescent="0.2">
      <c r="A285" s="367" t="s">
        <v>28</v>
      </c>
      <c r="B285" s="37" t="s">
        <v>189</v>
      </c>
      <c r="C285" s="11">
        <v>6</v>
      </c>
      <c r="D285" s="50" t="s">
        <v>46</v>
      </c>
      <c r="E285" s="960">
        <v>0</v>
      </c>
      <c r="F285" s="960">
        <v>0</v>
      </c>
      <c r="G285" s="960">
        <v>0</v>
      </c>
      <c r="H285" s="960">
        <v>2676.34</v>
      </c>
      <c r="I285" s="961">
        <f>E285+F285+G285+H285</f>
        <v>2676.34</v>
      </c>
      <c r="J285" s="962">
        <f>I285*C285</f>
        <v>16058.04</v>
      </c>
      <c r="K285" s="146"/>
    </row>
    <row r="286" spans="1:11" s="8" customFormat="1" ht="15" x14ac:dyDescent="0.2">
      <c r="A286" s="368"/>
      <c r="B286" s="65"/>
      <c r="C286" s="66"/>
      <c r="D286" s="67"/>
      <c r="E286" s="969"/>
      <c r="F286" s="970"/>
      <c r="G286" s="970"/>
      <c r="H286" s="969"/>
      <c r="I286" s="971"/>
      <c r="J286" s="972"/>
    </row>
    <row r="287" spans="1:11" s="8" customFormat="1" x14ac:dyDescent="0.2">
      <c r="A287" s="367" t="s">
        <v>40</v>
      </c>
      <c r="B287" s="37" t="s">
        <v>190</v>
      </c>
      <c r="C287" s="11">
        <v>8</v>
      </c>
      <c r="D287" s="50" t="s">
        <v>46</v>
      </c>
      <c r="E287" s="960">
        <v>0</v>
      </c>
      <c r="F287" s="960">
        <v>0</v>
      </c>
      <c r="G287" s="960">
        <v>0</v>
      </c>
      <c r="H287" s="960">
        <v>4010.56</v>
      </c>
      <c r="I287" s="961">
        <f>E287+F287+G287+H287</f>
        <v>4010.56</v>
      </c>
      <c r="J287" s="962">
        <f>I287*C287</f>
        <v>32084.48</v>
      </c>
      <c r="K287" s="146"/>
    </row>
    <row r="288" spans="1:11" s="8" customFormat="1" ht="15" x14ac:dyDescent="0.2">
      <c r="A288" s="368"/>
      <c r="B288" s="65"/>
      <c r="C288" s="66"/>
      <c r="D288" s="67"/>
      <c r="E288" s="969"/>
      <c r="F288" s="970"/>
      <c r="G288" s="970"/>
      <c r="H288" s="969"/>
      <c r="I288" s="971"/>
      <c r="J288" s="972"/>
    </row>
    <row r="289" spans="1:11" s="8" customFormat="1" x14ac:dyDescent="0.2">
      <c r="A289" s="367" t="s">
        <v>42</v>
      </c>
      <c r="B289" s="37" t="s">
        <v>191</v>
      </c>
      <c r="C289" s="11">
        <v>1</v>
      </c>
      <c r="D289" s="50" t="s">
        <v>46</v>
      </c>
      <c r="E289" s="960">
        <v>0</v>
      </c>
      <c r="F289" s="960">
        <v>0</v>
      </c>
      <c r="G289" s="960">
        <v>0</v>
      </c>
      <c r="H289" s="960">
        <v>4133.9799999999996</v>
      </c>
      <c r="I289" s="961">
        <f>E289+F289+G289+H289</f>
        <v>4133.9799999999996</v>
      </c>
      <c r="J289" s="962">
        <f>I289*C289</f>
        <v>4133.9799999999996</v>
      </c>
      <c r="K289" s="146"/>
    </row>
    <row r="290" spans="1:11" s="8" customFormat="1" ht="15" x14ac:dyDescent="0.2">
      <c r="A290" s="367"/>
      <c r="B290" s="37"/>
      <c r="C290" s="11"/>
      <c r="D290" s="11"/>
      <c r="E290" s="969"/>
      <c r="F290" s="970"/>
      <c r="G290" s="970"/>
      <c r="H290" s="969"/>
      <c r="I290" s="971"/>
      <c r="J290" s="972"/>
    </row>
    <row r="291" spans="1:11" s="8" customFormat="1" x14ac:dyDescent="0.2">
      <c r="A291" s="367" t="s">
        <v>51</v>
      </c>
      <c r="B291" s="37" t="s">
        <v>192</v>
      </c>
      <c r="C291" s="11">
        <v>8</v>
      </c>
      <c r="D291" s="50" t="s">
        <v>46</v>
      </c>
      <c r="E291" s="960">
        <v>0</v>
      </c>
      <c r="F291" s="960">
        <v>0</v>
      </c>
      <c r="G291" s="960">
        <v>0</v>
      </c>
      <c r="H291" s="960">
        <v>4309.8500000000004</v>
      </c>
      <c r="I291" s="961">
        <f>E291+F291+G291+H291</f>
        <v>4309.8500000000004</v>
      </c>
      <c r="J291" s="962">
        <f>I291*C291</f>
        <v>34478.800000000003</v>
      </c>
      <c r="K291" s="146"/>
    </row>
    <row r="292" spans="1:11" s="8" customFormat="1" ht="15" x14ac:dyDescent="0.2">
      <c r="A292" s="368"/>
      <c r="B292" s="65"/>
      <c r="C292" s="66"/>
      <c r="D292" s="67"/>
      <c r="E292" s="969"/>
      <c r="F292" s="970"/>
      <c r="G292" s="970"/>
      <c r="H292" s="969"/>
      <c r="I292" s="971"/>
      <c r="J292" s="972"/>
    </row>
    <row r="293" spans="1:11" s="8" customFormat="1" x14ac:dyDescent="0.2">
      <c r="A293" s="367" t="s">
        <v>52</v>
      </c>
      <c r="B293" s="37" t="s">
        <v>193</v>
      </c>
      <c r="C293" s="11">
        <v>3</v>
      </c>
      <c r="D293" s="50" t="s">
        <v>46</v>
      </c>
      <c r="E293" s="960">
        <v>0</v>
      </c>
      <c r="F293" s="960">
        <v>0</v>
      </c>
      <c r="G293" s="960">
        <v>0</v>
      </c>
      <c r="H293" s="960">
        <v>6314.19</v>
      </c>
      <c r="I293" s="961">
        <f>E293+F293+G293+H293</f>
        <v>6314.19</v>
      </c>
      <c r="J293" s="962">
        <f>I293*C293</f>
        <v>18942.57</v>
      </c>
      <c r="K293" s="146"/>
    </row>
    <row r="294" spans="1:11" s="8" customFormat="1" ht="15" x14ac:dyDescent="0.2">
      <c r="A294" s="368"/>
      <c r="B294" s="65"/>
      <c r="C294" s="66"/>
      <c r="D294" s="67"/>
      <c r="E294" s="969"/>
      <c r="F294" s="970"/>
      <c r="G294" s="970"/>
      <c r="H294" s="969"/>
      <c r="I294" s="971"/>
      <c r="J294" s="972"/>
    </row>
    <row r="295" spans="1:11" s="8" customFormat="1" x14ac:dyDescent="0.2">
      <c r="A295" s="367" t="s">
        <v>53</v>
      </c>
      <c r="B295" s="37" t="s">
        <v>194</v>
      </c>
      <c r="C295" s="11">
        <v>4</v>
      </c>
      <c r="D295" s="50" t="s">
        <v>46</v>
      </c>
      <c r="E295" s="960">
        <v>0</v>
      </c>
      <c r="F295" s="960">
        <v>0</v>
      </c>
      <c r="G295" s="960">
        <v>0</v>
      </c>
      <c r="H295" s="960">
        <v>3253.41</v>
      </c>
      <c r="I295" s="961">
        <f>E295+F295+G295+H295</f>
        <v>3253.41</v>
      </c>
      <c r="J295" s="962">
        <f>I295*C295</f>
        <v>13013.64</v>
      </c>
      <c r="K295" s="146"/>
    </row>
    <row r="296" spans="1:11" s="8" customFormat="1" ht="15" x14ac:dyDescent="0.2">
      <c r="A296" s="368"/>
      <c r="B296" s="65"/>
      <c r="C296" s="66"/>
      <c r="D296" s="67"/>
      <c r="E296" s="969"/>
      <c r="F296" s="970"/>
      <c r="G296" s="970"/>
      <c r="H296" s="969"/>
      <c r="I296" s="971"/>
      <c r="J296" s="972"/>
    </row>
    <row r="297" spans="1:11" s="8" customFormat="1" x14ac:dyDescent="0.2">
      <c r="A297" s="367" t="s">
        <v>173</v>
      </c>
      <c r="B297" s="37" t="s">
        <v>195</v>
      </c>
      <c r="C297" s="11">
        <v>4</v>
      </c>
      <c r="D297" s="50" t="s">
        <v>46</v>
      </c>
      <c r="E297" s="960">
        <v>0</v>
      </c>
      <c r="F297" s="960">
        <v>0</v>
      </c>
      <c r="G297" s="960">
        <v>0</v>
      </c>
      <c r="H297" s="960">
        <v>5641.48</v>
      </c>
      <c r="I297" s="961">
        <f>E297+F297+G297+H297</f>
        <v>5641.48</v>
      </c>
      <c r="J297" s="962">
        <f>I297*C297</f>
        <v>22565.919999999998</v>
      </c>
      <c r="K297" s="146"/>
    </row>
    <row r="298" spans="1:11" s="8" customFormat="1" ht="15" x14ac:dyDescent="0.2">
      <c r="A298" s="368"/>
      <c r="B298" s="65"/>
      <c r="C298" s="66"/>
      <c r="D298" s="67"/>
      <c r="E298" s="969"/>
      <c r="F298" s="970"/>
      <c r="G298" s="970"/>
      <c r="H298" s="969"/>
      <c r="I298" s="971"/>
      <c r="J298" s="972"/>
    </row>
    <row r="299" spans="1:11" s="8" customFormat="1" x14ac:dyDescent="0.2">
      <c r="A299" s="367" t="s">
        <v>175</v>
      </c>
      <c r="B299" s="37" t="s">
        <v>196</v>
      </c>
      <c r="C299" s="11">
        <v>2</v>
      </c>
      <c r="D299" s="50" t="s">
        <v>46</v>
      </c>
      <c r="E299" s="960">
        <v>0</v>
      </c>
      <c r="F299" s="960">
        <v>0</v>
      </c>
      <c r="G299" s="960">
        <v>0</v>
      </c>
      <c r="H299" s="960">
        <v>337.39</v>
      </c>
      <c r="I299" s="961">
        <f>E299+F299+G299+H299</f>
        <v>337.39</v>
      </c>
      <c r="J299" s="962">
        <f>I299*C299</f>
        <v>674.78</v>
      </c>
      <c r="K299" s="146"/>
    </row>
    <row r="300" spans="1:11" s="8" customFormat="1" ht="15" x14ac:dyDescent="0.2">
      <c r="A300" s="368"/>
      <c r="B300" s="65"/>
      <c r="C300" s="66"/>
      <c r="D300" s="67"/>
      <c r="E300" s="969"/>
      <c r="F300" s="970"/>
      <c r="G300" s="970"/>
      <c r="H300" s="969"/>
      <c r="I300" s="971"/>
      <c r="J300" s="972"/>
    </row>
    <row r="301" spans="1:11" s="8" customFormat="1" x14ac:dyDescent="0.2">
      <c r="A301" s="367" t="s">
        <v>177</v>
      </c>
      <c r="B301" s="37" t="s">
        <v>197</v>
      </c>
      <c r="C301" s="11">
        <v>2</v>
      </c>
      <c r="D301" s="50" t="s">
        <v>46</v>
      </c>
      <c r="E301" s="960">
        <v>0</v>
      </c>
      <c r="F301" s="960">
        <v>0</v>
      </c>
      <c r="G301" s="960">
        <v>0</v>
      </c>
      <c r="H301" s="960">
        <v>337.39</v>
      </c>
      <c r="I301" s="961">
        <f>E301+F301+G301+H301</f>
        <v>337.39</v>
      </c>
      <c r="J301" s="962">
        <f>I301*C301</f>
        <v>674.78</v>
      </c>
      <c r="K301" s="146"/>
    </row>
    <row r="302" spans="1:11" s="8" customFormat="1" ht="15" x14ac:dyDescent="0.2">
      <c r="A302" s="368"/>
      <c r="B302" s="65"/>
      <c r="C302" s="66"/>
      <c r="D302" s="67"/>
      <c r="E302" s="969"/>
      <c r="F302" s="970"/>
      <c r="G302" s="970"/>
      <c r="H302" s="969"/>
      <c r="I302" s="971"/>
      <c r="J302" s="972"/>
    </row>
    <row r="303" spans="1:11" s="8" customFormat="1" x14ac:dyDescent="0.2">
      <c r="A303" s="367" t="s">
        <v>206</v>
      </c>
      <c r="B303" s="37" t="s">
        <v>198</v>
      </c>
      <c r="C303" s="11">
        <v>6</v>
      </c>
      <c r="D303" s="50" t="s">
        <v>46</v>
      </c>
      <c r="E303" s="960">
        <v>0</v>
      </c>
      <c r="F303" s="960">
        <v>0</v>
      </c>
      <c r="G303" s="960">
        <v>0</v>
      </c>
      <c r="H303" s="960">
        <v>451.59</v>
      </c>
      <c r="I303" s="961">
        <f>E303+F303+G303+H303</f>
        <v>451.59</v>
      </c>
      <c r="J303" s="962">
        <f>I303*C303</f>
        <v>2709.54</v>
      </c>
      <c r="K303" s="146"/>
    </row>
    <row r="304" spans="1:11" s="8" customFormat="1" ht="15" x14ac:dyDescent="0.2">
      <c r="A304" s="367"/>
      <c r="B304" s="37"/>
      <c r="C304" s="11"/>
      <c r="D304" s="50"/>
      <c r="E304" s="970"/>
      <c r="F304" s="970"/>
      <c r="G304" s="970"/>
      <c r="H304" s="969"/>
      <c r="I304" s="971"/>
      <c r="J304" s="972"/>
    </row>
    <row r="305" spans="1:11" s="8" customFormat="1" ht="24.75" customHeight="1" x14ac:dyDescent="0.2">
      <c r="A305" s="367"/>
      <c r="B305" s="37"/>
      <c r="C305" s="11"/>
      <c r="D305" s="50"/>
      <c r="E305" s="970"/>
      <c r="F305" s="970"/>
      <c r="G305" s="970"/>
      <c r="H305" s="969"/>
      <c r="I305" s="971"/>
      <c r="J305" s="972"/>
    </row>
    <row r="306" spans="1:11" s="8" customFormat="1" ht="15.75" thickBot="1" x14ac:dyDescent="0.25">
      <c r="A306" s="372"/>
      <c r="B306" s="53" t="s">
        <v>31</v>
      </c>
      <c r="C306" s="54"/>
      <c r="D306" s="54"/>
      <c r="E306" s="967"/>
      <c r="F306" s="967"/>
      <c r="G306" s="967"/>
      <c r="H306" s="966"/>
      <c r="I306" s="987"/>
      <c r="J306" s="987">
        <f>SUM(J273:J303)</f>
        <v>189585.79</v>
      </c>
    </row>
    <row r="307" spans="1:11" s="8" customFormat="1" ht="15.75" thickTop="1" x14ac:dyDescent="0.2">
      <c r="A307" s="368"/>
      <c r="B307" s="65"/>
      <c r="C307" s="66"/>
      <c r="D307" s="67"/>
      <c r="E307" s="969"/>
      <c r="F307" s="970"/>
      <c r="G307" s="970"/>
      <c r="H307" s="969"/>
      <c r="I307" s="971"/>
      <c r="J307" s="972"/>
    </row>
    <row r="308" spans="1:11" s="8" customFormat="1" ht="15" x14ac:dyDescent="0.2">
      <c r="A308" s="371"/>
      <c r="B308" s="68" t="s">
        <v>179</v>
      </c>
      <c r="C308" s="66"/>
      <c r="D308" s="67"/>
      <c r="E308" s="969"/>
      <c r="F308" s="970"/>
      <c r="G308" s="970"/>
      <c r="H308" s="969"/>
      <c r="I308" s="1083"/>
      <c r="J308" s="1029"/>
    </row>
    <row r="309" spans="1:11" s="8" customFormat="1" ht="15" x14ac:dyDescent="0.2">
      <c r="A309" s="371"/>
      <c r="B309" s="68"/>
      <c r="C309" s="66"/>
      <c r="D309" s="67"/>
      <c r="E309" s="969"/>
      <c r="F309" s="970"/>
      <c r="G309" s="970"/>
      <c r="H309" s="969"/>
      <c r="I309" s="1083"/>
      <c r="J309" s="1029"/>
    </row>
    <row r="310" spans="1:11" s="8" customFormat="1" ht="28.5" x14ac:dyDescent="0.2">
      <c r="A310" s="371"/>
      <c r="B310" s="38" t="s">
        <v>1364</v>
      </c>
      <c r="C310" s="66"/>
      <c r="D310" s="67"/>
      <c r="E310" s="969"/>
      <c r="F310" s="970"/>
      <c r="G310" s="970"/>
      <c r="H310" s="969"/>
      <c r="I310" s="1083"/>
      <c r="J310" s="1029"/>
    </row>
    <row r="311" spans="1:11" s="8" customFormat="1" ht="15" x14ac:dyDescent="0.2">
      <c r="A311" s="371"/>
      <c r="B311" s="38"/>
      <c r="C311" s="67"/>
      <c r="D311" s="67"/>
      <c r="E311" s="969"/>
      <c r="F311" s="970"/>
      <c r="G311" s="970"/>
      <c r="H311" s="969"/>
      <c r="I311" s="1083"/>
      <c r="J311" s="1029"/>
    </row>
    <row r="312" spans="1:11" s="8" customFormat="1" x14ac:dyDescent="0.2">
      <c r="A312" s="367" t="s">
        <v>11</v>
      </c>
      <c r="B312" s="37" t="s">
        <v>199</v>
      </c>
      <c r="C312" s="11">
        <v>2</v>
      </c>
      <c r="D312" s="50" t="s">
        <v>46</v>
      </c>
      <c r="E312" s="960">
        <v>0</v>
      </c>
      <c r="F312" s="960">
        <v>0</v>
      </c>
      <c r="G312" s="960">
        <v>0</v>
      </c>
      <c r="H312" s="960">
        <v>451.59</v>
      </c>
      <c r="I312" s="961">
        <f>E312+F312+G312+H312</f>
        <v>451.59</v>
      </c>
      <c r="J312" s="962">
        <f>I312*C312</f>
        <v>903.18</v>
      </c>
      <c r="K312" s="146"/>
    </row>
    <row r="313" spans="1:11" s="8" customFormat="1" ht="12.75" customHeight="1" x14ac:dyDescent="0.2">
      <c r="A313" s="368"/>
      <c r="B313" s="65"/>
      <c r="C313" s="66"/>
      <c r="D313" s="67"/>
      <c r="E313" s="969"/>
      <c r="F313" s="970"/>
      <c r="G313" s="970"/>
      <c r="H313" s="969"/>
      <c r="I313" s="971"/>
      <c r="J313" s="972"/>
    </row>
    <row r="314" spans="1:11" s="8" customFormat="1" x14ac:dyDescent="0.2">
      <c r="A314" s="367" t="s">
        <v>12</v>
      </c>
      <c r="B314" s="37" t="s">
        <v>200</v>
      </c>
      <c r="C314" s="11">
        <v>1</v>
      </c>
      <c r="D314" s="50" t="s">
        <v>46</v>
      </c>
      <c r="E314" s="960">
        <v>0</v>
      </c>
      <c r="F314" s="960">
        <v>0</v>
      </c>
      <c r="G314" s="960">
        <v>0</v>
      </c>
      <c r="H314" s="960">
        <v>676.78</v>
      </c>
      <c r="I314" s="961">
        <f>E314+F314+G314+H314</f>
        <v>676.78</v>
      </c>
      <c r="J314" s="962">
        <f>I314*C314</f>
        <v>676.78</v>
      </c>
      <c r="K314" s="146"/>
    </row>
    <row r="315" spans="1:11" s="8" customFormat="1" ht="12.75" customHeight="1" x14ac:dyDescent="0.2">
      <c r="A315" s="368"/>
      <c r="B315" s="65"/>
      <c r="C315" s="66"/>
      <c r="D315" s="67"/>
      <c r="E315" s="969"/>
      <c r="F315" s="970"/>
      <c r="G315" s="970"/>
      <c r="H315" s="969"/>
      <c r="I315" s="971"/>
      <c r="J315" s="972"/>
    </row>
    <row r="316" spans="1:11" s="8" customFormat="1" x14ac:dyDescent="0.2">
      <c r="A316" s="367" t="s">
        <v>13</v>
      </c>
      <c r="B316" s="37" t="s">
        <v>201</v>
      </c>
      <c r="C316" s="11">
        <v>1</v>
      </c>
      <c r="D316" s="50" t="s">
        <v>46</v>
      </c>
      <c r="E316" s="960">
        <v>0</v>
      </c>
      <c r="F316" s="960">
        <v>0</v>
      </c>
      <c r="G316" s="960">
        <v>0</v>
      </c>
      <c r="H316" s="960">
        <v>457.71</v>
      </c>
      <c r="I316" s="961">
        <f>E316+F316+G316+H316</f>
        <v>457.71</v>
      </c>
      <c r="J316" s="962">
        <f>I316*C316</f>
        <v>457.71</v>
      </c>
      <c r="K316" s="146"/>
    </row>
    <row r="317" spans="1:11" s="8" customFormat="1" ht="12.75" customHeight="1" x14ac:dyDescent="0.2">
      <c r="A317" s="368"/>
      <c r="B317" s="65"/>
      <c r="C317" s="66"/>
      <c r="D317" s="67"/>
      <c r="E317" s="969"/>
      <c r="F317" s="970"/>
      <c r="G317" s="970"/>
      <c r="H317" s="969"/>
      <c r="I317" s="971"/>
      <c r="J317" s="972"/>
    </row>
    <row r="318" spans="1:11" s="8" customFormat="1" x14ac:dyDescent="0.2">
      <c r="A318" s="367" t="s">
        <v>14</v>
      </c>
      <c r="B318" s="37" t="s">
        <v>202</v>
      </c>
      <c r="C318" s="11">
        <v>2</v>
      </c>
      <c r="D318" s="50" t="s">
        <v>46</v>
      </c>
      <c r="E318" s="960">
        <v>0</v>
      </c>
      <c r="F318" s="960">
        <v>0</v>
      </c>
      <c r="G318" s="960">
        <v>0</v>
      </c>
      <c r="H318" s="960">
        <v>1645.89</v>
      </c>
      <c r="I318" s="961">
        <f>E318+F318+G318+H318</f>
        <v>1645.89</v>
      </c>
      <c r="J318" s="962">
        <f>I318*C318</f>
        <v>3291.78</v>
      </c>
      <c r="K318" s="146"/>
    </row>
    <row r="319" spans="1:11" s="8" customFormat="1" ht="12.75" customHeight="1" x14ac:dyDescent="0.2">
      <c r="A319" s="368"/>
      <c r="B319" s="65"/>
      <c r="C319" s="66"/>
      <c r="D319" s="67"/>
      <c r="E319" s="969"/>
      <c r="F319" s="970"/>
      <c r="G319" s="970"/>
      <c r="H319" s="969"/>
      <c r="I319" s="971"/>
      <c r="J319" s="972"/>
    </row>
    <row r="320" spans="1:11" s="8" customFormat="1" x14ac:dyDescent="0.2">
      <c r="A320" s="367" t="s">
        <v>15</v>
      </c>
      <c r="B320" s="37" t="s">
        <v>203</v>
      </c>
      <c r="C320" s="11">
        <v>7</v>
      </c>
      <c r="D320" s="50" t="s">
        <v>46</v>
      </c>
      <c r="E320" s="960">
        <v>0</v>
      </c>
      <c r="F320" s="960">
        <v>0</v>
      </c>
      <c r="G320" s="960">
        <v>0</v>
      </c>
      <c r="H320" s="960">
        <v>2206.81</v>
      </c>
      <c r="I320" s="961">
        <f>E320+F320+G320+H320</f>
        <v>2206.81</v>
      </c>
      <c r="J320" s="962">
        <f>I320*C320</f>
        <v>15447.67</v>
      </c>
      <c r="K320" s="146"/>
    </row>
    <row r="321" spans="1:11" s="8" customFormat="1" ht="12.75" customHeight="1" x14ac:dyDescent="0.2">
      <c r="A321" s="368"/>
      <c r="B321" s="65"/>
      <c r="C321" s="66"/>
      <c r="D321" s="67"/>
      <c r="E321" s="969"/>
      <c r="F321" s="970"/>
      <c r="G321" s="970"/>
      <c r="H321" s="969"/>
      <c r="I321" s="971"/>
      <c r="J321" s="972"/>
    </row>
    <row r="322" spans="1:11" s="8" customFormat="1" x14ac:dyDescent="0.2">
      <c r="A322" s="367" t="s">
        <v>28</v>
      </c>
      <c r="B322" s="37" t="s">
        <v>204</v>
      </c>
      <c r="C322" s="11">
        <v>4</v>
      </c>
      <c r="D322" s="50" t="s">
        <v>46</v>
      </c>
      <c r="E322" s="960">
        <v>0</v>
      </c>
      <c r="F322" s="960">
        <v>0</v>
      </c>
      <c r="G322" s="960">
        <v>0</v>
      </c>
      <c r="H322" s="960">
        <v>98.13</v>
      </c>
      <c r="I322" s="961">
        <f>E322+F322+G322+H322</f>
        <v>98.13</v>
      </c>
      <c r="J322" s="962">
        <f>I322*C322</f>
        <v>392.52</v>
      </c>
      <c r="K322" s="146"/>
    </row>
    <row r="323" spans="1:11" s="8" customFormat="1" ht="12.75" customHeight="1" x14ac:dyDescent="0.2">
      <c r="A323" s="368"/>
      <c r="B323" s="65"/>
      <c r="C323" s="66"/>
      <c r="D323" s="67"/>
      <c r="E323" s="969"/>
      <c r="F323" s="970"/>
      <c r="G323" s="970"/>
      <c r="H323" s="969"/>
      <c r="I323" s="971"/>
      <c r="J323" s="972"/>
    </row>
    <row r="324" spans="1:11" s="8" customFormat="1" x14ac:dyDescent="0.2">
      <c r="A324" s="367" t="s">
        <v>40</v>
      </c>
      <c r="B324" s="37" t="s">
        <v>205</v>
      </c>
      <c r="C324" s="11">
        <v>1</v>
      </c>
      <c r="D324" s="50" t="s">
        <v>46</v>
      </c>
      <c r="E324" s="960">
        <v>0</v>
      </c>
      <c r="F324" s="960">
        <v>0</v>
      </c>
      <c r="G324" s="960">
        <v>0</v>
      </c>
      <c r="H324" s="960">
        <v>443.05</v>
      </c>
      <c r="I324" s="961">
        <f>E324+F324+G324+H324</f>
        <v>443.05</v>
      </c>
      <c r="J324" s="962">
        <f>I324*C324</f>
        <v>443.05</v>
      </c>
      <c r="K324" s="146"/>
    </row>
    <row r="325" spans="1:11" s="8" customFormat="1" ht="12.75" customHeight="1" x14ac:dyDescent="0.2">
      <c r="A325" s="371"/>
      <c r="B325" s="65"/>
      <c r="C325" s="66"/>
      <c r="D325" s="67"/>
      <c r="E325" s="969"/>
      <c r="F325" s="970"/>
      <c r="G325" s="970"/>
      <c r="H325" s="969"/>
      <c r="I325" s="971"/>
      <c r="J325" s="972"/>
    </row>
    <row r="326" spans="1:11" s="8" customFormat="1" x14ac:dyDescent="0.2">
      <c r="A326" s="367" t="s">
        <v>42</v>
      </c>
      <c r="B326" s="37" t="s">
        <v>207</v>
      </c>
      <c r="C326" s="11">
        <v>3</v>
      </c>
      <c r="D326" s="50" t="s">
        <v>46</v>
      </c>
      <c r="E326" s="960">
        <v>0</v>
      </c>
      <c r="F326" s="960">
        <v>0</v>
      </c>
      <c r="G326" s="960">
        <v>0</v>
      </c>
      <c r="H326" s="960">
        <v>328.86</v>
      </c>
      <c r="I326" s="961">
        <f>E326+F326+G326+H326</f>
        <v>328.86</v>
      </c>
      <c r="J326" s="962">
        <f>I326*C326</f>
        <v>986.58</v>
      </c>
      <c r="K326" s="146"/>
    </row>
    <row r="327" spans="1:11" ht="12.75" customHeight="1" x14ac:dyDescent="0.2">
      <c r="A327" s="367"/>
      <c r="B327" s="69"/>
      <c r="C327" s="10"/>
      <c r="D327" s="33"/>
      <c r="E327" s="960"/>
      <c r="F327" s="975"/>
      <c r="G327" s="975"/>
      <c r="H327" s="960"/>
      <c r="I327" s="961"/>
      <c r="J327" s="962"/>
    </row>
    <row r="328" spans="1:11" ht="15" x14ac:dyDescent="0.2">
      <c r="A328" s="367"/>
      <c r="B328" s="373" t="s">
        <v>208</v>
      </c>
      <c r="C328" s="11"/>
      <c r="D328" s="33"/>
      <c r="E328" s="960"/>
      <c r="F328" s="975"/>
      <c r="G328" s="975"/>
      <c r="H328" s="960"/>
      <c r="I328" s="961"/>
      <c r="J328" s="962"/>
    </row>
    <row r="329" spans="1:11" ht="12.75" customHeight="1" x14ac:dyDescent="0.2">
      <c r="A329" s="367"/>
      <c r="B329" s="374"/>
      <c r="C329" s="11"/>
      <c r="D329" s="33"/>
      <c r="E329" s="960"/>
      <c r="F329" s="975"/>
      <c r="G329" s="975"/>
      <c r="H329" s="960"/>
      <c r="I329" s="961"/>
      <c r="J329" s="962"/>
    </row>
    <row r="330" spans="1:11" ht="28.5" x14ac:dyDescent="0.2">
      <c r="A330" s="367"/>
      <c r="B330" s="375" t="s">
        <v>1365</v>
      </c>
      <c r="C330" s="11"/>
      <c r="D330" s="33"/>
      <c r="E330" s="960"/>
      <c r="F330" s="975"/>
      <c r="G330" s="975"/>
      <c r="H330" s="960"/>
      <c r="I330" s="961"/>
      <c r="J330" s="962"/>
    </row>
    <row r="331" spans="1:11" ht="12.75" customHeight="1" x14ac:dyDescent="0.2">
      <c r="A331" s="367"/>
      <c r="B331" s="374"/>
      <c r="C331" s="11"/>
      <c r="D331" s="33"/>
      <c r="E331" s="960"/>
      <c r="F331" s="975"/>
      <c r="G331" s="975"/>
      <c r="H331" s="960"/>
      <c r="I331" s="961"/>
      <c r="J331" s="962"/>
    </row>
    <row r="332" spans="1:11" x14ac:dyDescent="0.2">
      <c r="A332" s="367"/>
      <c r="B332" s="29" t="s">
        <v>209</v>
      </c>
      <c r="C332" s="11"/>
      <c r="D332" s="33"/>
      <c r="E332" s="960"/>
      <c r="F332" s="975"/>
      <c r="G332" s="975"/>
      <c r="H332" s="960"/>
      <c r="I332" s="961"/>
      <c r="J332" s="962"/>
    </row>
    <row r="333" spans="1:11" ht="12.75" customHeight="1" x14ac:dyDescent="0.2">
      <c r="A333" s="367"/>
      <c r="B333" s="376"/>
      <c r="C333" s="11"/>
      <c r="D333" s="33"/>
      <c r="E333" s="960"/>
      <c r="F333" s="975"/>
      <c r="G333" s="975"/>
      <c r="H333" s="960"/>
      <c r="I333" s="961"/>
      <c r="J333" s="962"/>
    </row>
    <row r="334" spans="1:11" x14ac:dyDescent="0.2">
      <c r="A334" s="367" t="s">
        <v>51</v>
      </c>
      <c r="B334" s="377" t="s">
        <v>210</v>
      </c>
      <c r="C334" s="11">
        <v>1</v>
      </c>
      <c r="D334" s="50" t="s">
        <v>46</v>
      </c>
      <c r="E334" s="960">
        <v>0</v>
      </c>
      <c r="F334" s="960">
        <v>0</v>
      </c>
      <c r="G334" s="960">
        <v>0</v>
      </c>
      <c r="H334" s="960">
        <v>364.05</v>
      </c>
      <c r="I334" s="961">
        <f>E334+F334+G334+H334</f>
        <v>364.05</v>
      </c>
      <c r="J334" s="962">
        <f>I334*C334</f>
        <v>364.05</v>
      </c>
      <c r="K334" s="146"/>
    </row>
    <row r="335" spans="1:11" ht="12.75" customHeight="1" x14ac:dyDescent="0.2">
      <c r="A335" s="367"/>
      <c r="B335" s="374"/>
      <c r="C335" s="11"/>
      <c r="D335" s="33"/>
      <c r="E335" s="960"/>
      <c r="F335" s="975"/>
      <c r="G335" s="975"/>
      <c r="H335" s="960"/>
      <c r="I335" s="961"/>
      <c r="J335" s="962"/>
    </row>
    <row r="336" spans="1:11" x14ac:dyDescent="0.2">
      <c r="A336" s="367" t="s">
        <v>52</v>
      </c>
      <c r="B336" s="377" t="s">
        <v>211</v>
      </c>
      <c r="C336" s="11">
        <v>2</v>
      </c>
      <c r="D336" s="50" t="s">
        <v>46</v>
      </c>
      <c r="E336" s="960">
        <v>0</v>
      </c>
      <c r="F336" s="960">
        <v>0</v>
      </c>
      <c r="G336" s="960">
        <v>0</v>
      </c>
      <c r="H336" s="960">
        <v>1365.19</v>
      </c>
      <c r="I336" s="961">
        <f>E336+F336+G336+H336</f>
        <v>1365.19</v>
      </c>
      <c r="J336" s="962">
        <f>I336*C336</f>
        <v>2730.38</v>
      </c>
      <c r="K336" s="146"/>
    </row>
    <row r="337" spans="1:11" ht="12.75" customHeight="1" x14ac:dyDescent="0.2">
      <c r="A337" s="367"/>
      <c r="B337" s="374"/>
      <c r="C337" s="11"/>
      <c r="D337" s="33"/>
      <c r="E337" s="960"/>
      <c r="F337" s="975"/>
      <c r="G337" s="975"/>
      <c r="H337" s="960"/>
      <c r="I337" s="961"/>
      <c r="J337" s="962"/>
    </row>
    <row r="338" spans="1:11" x14ac:dyDescent="0.2">
      <c r="A338" s="367" t="s">
        <v>53</v>
      </c>
      <c r="B338" s="377" t="s">
        <v>212</v>
      </c>
      <c r="C338" s="11">
        <v>1</v>
      </c>
      <c r="D338" s="50" t="s">
        <v>46</v>
      </c>
      <c r="E338" s="960">
        <v>0</v>
      </c>
      <c r="F338" s="960">
        <v>0</v>
      </c>
      <c r="G338" s="960">
        <v>0</v>
      </c>
      <c r="H338" s="960">
        <v>2898.4</v>
      </c>
      <c r="I338" s="961">
        <f>E338+F338+G338+H338</f>
        <v>2898.4</v>
      </c>
      <c r="J338" s="962">
        <f>I338*C338</f>
        <v>2898.4</v>
      </c>
      <c r="K338" s="146"/>
    </row>
    <row r="339" spans="1:11" ht="12.75" customHeight="1" x14ac:dyDescent="0.2">
      <c r="A339" s="367"/>
      <c r="B339" s="374"/>
      <c r="C339" s="11"/>
      <c r="D339" s="33"/>
      <c r="E339" s="960"/>
      <c r="F339" s="975"/>
      <c r="G339" s="975"/>
      <c r="H339" s="960"/>
      <c r="I339" s="961"/>
      <c r="J339" s="962"/>
    </row>
    <row r="340" spans="1:11" x14ac:dyDescent="0.2">
      <c r="A340" s="367" t="s">
        <v>173</v>
      </c>
      <c r="B340" s="377" t="s">
        <v>213</v>
      </c>
      <c r="C340" s="11">
        <v>1</v>
      </c>
      <c r="D340" s="50" t="s">
        <v>46</v>
      </c>
      <c r="E340" s="960">
        <v>0</v>
      </c>
      <c r="F340" s="960">
        <v>0</v>
      </c>
      <c r="G340" s="960">
        <v>0</v>
      </c>
      <c r="H340" s="960">
        <v>3591.52</v>
      </c>
      <c r="I340" s="961">
        <f>E340+F340+G340+H340</f>
        <v>3591.52</v>
      </c>
      <c r="J340" s="962">
        <f>I340*C340</f>
        <v>3591.52</v>
      </c>
      <c r="K340" s="146"/>
    </row>
    <row r="341" spans="1:11" ht="12.75" customHeight="1" x14ac:dyDescent="0.2">
      <c r="A341" s="367"/>
      <c r="B341" s="377"/>
      <c r="C341" s="11"/>
      <c r="D341" s="50"/>
      <c r="E341" s="960"/>
      <c r="F341" s="975"/>
      <c r="G341" s="975"/>
      <c r="H341" s="960"/>
      <c r="I341" s="961"/>
      <c r="J341" s="962"/>
    </row>
    <row r="342" spans="1:11" x14ac:dyDescent="0.2">
      <c r="A342" s="367" t="s">
        <v>175</v>
      </c>
      <c r="B342" s="377" t="s">
        <v>214</v>
      </c>
      <c r="C342" s="11">
        <v>2</v>
      </c>
      <c r="D342" s="50" t="s">
        <v>46</v>
      </c>
      <c r="E342" s="960">
        <v>0</v>
      </c>
      <c r="F342" s="960">
        <v>0</v>
      </c>
      <c r="G342" s="960">
        <v>0</v>
      </c>
      <c r="H342" s="960">
        <v>4088.58</v>
      </c>
      <c r="I342" s="961">
        <f>E342+F342+G342+H342</f>
        <v>4088.58</v>
      </c>
      <c r="J342" s="962">
        <f>I342*C342</f>
        <v>8177.16</v>
      </c>
      <c r="K342" s="146"/>
    </row>
    <row r="343" spans="1:11" x14ac:dyDescent="0.2">
      <c r="A343" s="367"/>
      <c r="B343" s="377"/>
      <c r="C343" s="11"/>
      <c r="D343" s="57"/>
      <c r="E343" s="960"/>
      <c r="F343" s="975"/>
      <c r="G343" s="975"/>
      <c r="H343" s="960"/>
      <c r="I343" s="961"/>
      <c r="J343" s="962"/>
    </row>
    <row r="344" spans="1:11" ht="16.5" customHeight="1" x14ac:dyDescent="0.2">
      <c r="A344" s="367"/>
      <c r="B344" s="377"/>
      <c r="C344" s="11"/>
      <c r="D344" s="57"/>
      <c r="E344" s="960"/>
      <c r="F344" s="975"/>
      <c r="G344" s="975"/>
      <c r="H344" s="960"/>
      <c r="I344" s="961"/>
      <c r="J344" s="962"/>
    </row>
    <row r="345" spans="1:11" s="8" customFormat="1" ht="15.75" thickBot="1" x14ac:dyDescent="0.25">
      <c r="A345" s="372"/>
      <c r="B345" s="53" t="s">
        <v>31</v>
      </c>
      <c r="C345" s="54"/>
      <c r="D345" s="54"/>
      <c r="E345" s="967"/>
      <c r="F345" s="967"/>
      <c r="G345" s="967"/>
      <c r="H345" s="966"/>
      <c r="I345" s="987"/>
      <c r="J345" s="987">
        <f>SUM(J310:J343)</f>
        <v>40360.78</v>
      </c>
    </row>
    <row r="346" spans="1:11" ht="15" thickTop="1" x14ac:dyDescent="0.2">
      <c r="A346" s="367"/>
      <c r="B346" s="374"/>
      <c r="C346" s="11"/>
      <c r="D346" s="33"/>
      <c r="E346" s="960"/>
      <c r="F346" s="975"/>
      <c r="G346" s="975"/>
      <c r="H346" s="960"/>
      <c r="I346" s="961"/>
      <c r="J346" s="962"/>
    </row>
    <row r="347" spans="1:11" ht="15" x14ac:dyDescent="0.2">
      <c r="A347" s="367"/>
      <c r="B347" s="378" t="s">
        <v>215</v>
      </c>
      <c r="C347" s="11"/>
      <c r="D347" s="32"/>
      <c r="E347" s="960"/>
      <c r="F347" s="975"/>
      <c r="G347" s="975"/>
      <c r="H347" s="960"/>
      <c r="I347" s="961"/>
      <c r="J347" s="962"/>
    </row>
    <row r="348" spans="1:11" x14ac:dyDescent="0.2">
      <c r="A348" s="367"/>
      <c r="B348" s="379"/>
      <c r="C348" s="11"/>
      <c r="D348" s="32"/>
      <c r="E348" s="960"/>
      <c r="F348" s="975"/>
      <c r="G348" s="975"/>
      <c r="H348" s="960"/>
      <c r="I348" s="961"/>
      <c r="J348" s="962"/>
    </row>
    <row r="349" spans="1:11" ht="42.75" x14ac:dyDescent="0.2">
      <c r="A349" s="367"/>
      <c r="B349" s="380" t="s">
        <v>1366</v>
      </c>
      <c r="C349" s="11"/>
      <c r="D349" s="32"/>
      <c r="E349" s="960"/>
      <c r="F349" s="975"/>
      <c r="G349" s="975"/>
      <c r="H349" s="960"/>
      <c r="I349" s="961"/>
      <c r="J349" s="962"/>
    </row>
    <row r="350" spans="1:11" x14ac:dyDescent="0.2">
      <c r="A350" s="367"/>
      <c r="B350" s="379"/>
      <c r="C350" s="11"/>
      <c r="D350" s="32"/>
      <c r="E350" s="960"/>
      <c r="F350" s="975"/>
      <c r="G350" s="975"/>
      <c r="H350" s="960"/>
      <c r="I350" s="961"/>
      <c r="J350" s="962"/>
    </row>
    <row r="351" spans="1:11" x14ac:dyDescent="0.2">
      <c r="A351" s="367" t="s">
        <v>11</v>
      </c>
      <c r="B351" s="37" t="s">
        <v>216</v>
      </c>
      <c r="C351" s="11">
        <v>34</v>
      </c>
      <c r="D351" s="50" t="s">
        <v>46</v>
      </c>
      <c r="E351" s="960">
        <v>0</v>
      </c>
      <c r="F351" s="960">
        <v>0</v>
      </c>
      <c r="G351" s="960">
        <v>0</v>
      </c>
      <c r="H351" s="960">
        <v>4642.9399999999996</v>
      </c>
      <c r="I351" s="961">
        <f>E351+F351+G351+H351</f>
        <v>4642.9399999999996</v>
      </c>
      <c r="J351" s="962">
        <f>I351*C351</f>
        <v>157859.96</v>
      </c>
      <c r="K351" s="146"/>
    </row>
    <row r="352" spans="1:11" x14ac:dyDescent="0.2">
      <c r="A352" s="367"/>
      <c r="B352" s="37"/>
      <c r="C352" s="11"/>
      <c r="D352" s="32"/>
      <c r="E352" s="960"/>
      <c r="F352" s="975"/>
      <c r="G352" s="975"/>
      <c r="H352" s="960"/>
      <c r="I352" s="961"/>
      <c r="J352" s="962"/>
    </row>
    <row r="353" spans="1:11" x14ac:dyDescent="0.2">
      <c r="A353" s="367" t="s">
        <v>12</v>
      </c>
      <c r="B353" s="37" t="s">
        <v>217</v>
      </c>
      <c r="C353" s="11">
        <v>8</v>
      </c>
      <c r="D353" s="50" t="s">
        <v>46</v>
      </c>
      <c r="E353" s="960">
        <v>0</v>
      </c>
      <c r="F353" s="960">
        <v>0</v>
      </c>
      <c r="G353" s="960">
        <v>0</v>
      </c>
      <c r="H353" s="960">
        <v>3579.4</v>
      </c>
      <c r="I353" s="961">
        <f>E353+F353+G353+H353</f>
        <v>3579.4</v>
      </c>
      <c r="J353" s="962">
        <f>I353*C353</f>
        <v>28635.200000000001</v>
      </c>
      <c r="K353" s="146"/>
    </row>
    <row r="354" spans="1:11" x14ac:dyDescent="0.2">
      <c r="A354" s="367"/>
      <c r="B354" s="37"/>
      <c r="C354" s="11"/>
      <c r="D354" s="32"/>
      <c r="E354" s="960"/>
      <c r="F354" s="975"/>
      <c r="G354" s="975"/>
      <c r="H354" s="960"/>
      <c r="I354" s="961"/>
      <c r="J354" s="962"/>
    </row>
    <row r="355" spans="1:11" x14ac:dyDescent="0.2">
      <c r="A355" s="367" t="s">
        <v>13</v>
      </c>
      <c r="B355" s="37" t="s">
        <v>218</v>
      </c>
      <c r="C355" s="11">
        <v>1</v>
      </c>
      <c r="D355" s="50" t="s">
        <v>46</v>
      </c>
      <c r="E355" s="960">
        <v>0</v>
      </c>
      <c r="F355" s="960">
        <v>0</v>
      </c>
      <c r="G355" s="960">
        <v>0</v>
      </c>
      <c r="H355" s="960">
        <v>8895.56</v>
      </c>
      <c r="I355" s="961">
        <f>E355+F355+G355+H355</f>
        <v>8895.56</v>
      </c>
      <c r="J355" s="962">
        <f>I355*C355</f>
        <v>8895.56</v>
      </c>
      <c r="K355" s="146"/>
    </row>
    <row r="356" spans="1:11" x14ac:dyDescent="0.2">
      <c r="A356" s="367"/>
      <c r="B356" s="37"/>
      <c r="C356" s="11"/>
      <c r="D356" s="32"/>
      <c r="E356" s="960"/>
      <c r="F356" s="975"/>
      <c r="G356" s="975"/>
      <c r="H356" s="960"/>
      <c r="I356" s="961"/>
      <c r="J356" s="962"/>
    </row>
    <row r="357" spans="1:11" x14ac:dyDescent="0.2">
      <c r="A357" s="367" t="s">
        <v>14</v>
      </c>
      <c r="B357" s="37" t="s">
        <v>219</v>
      </c>
      <c r="C357" s="11">
        <v>1</v>
      </c>
      <c r="D357" s="50" t="s">
        <v>46</v>
      </c>
      <c r="E357" s="960">
        <v>0</v>
      </c>
      <c r="F357" s="960">
        <v>0</v>
      </c>
      <c r="G357" s="960">
        <v>0</v>
      </c>
      <c r="H357" s="960">
        <v>2364.59</v>
      </c>
      <c r="I357" s="961">
        <f>E357+F357+G357+H357</f>
        <v>2364.59</v>
      </c>
      <c r="J357" s="962">
        <f>I357*C357</f>
        <v>2364.59</v>
      </c>
      <c r="K357" s="146"/>
    </row>
    <row r="358" spans="1:11" x14ac:dyDescent="0.2">
      <c r="A358" s="367"/>
      <c r="B358" s="37"/>
      <c r="C358" s="11"/>
      <c r="D358" s="57"/>
      <c r="E358" s="960"/>
      <c r="F358" s="975"/>
      <c r="G358" s="975"/>
      <c r="H358" s="960"/>
      <c r="I358" s="961"/>
      <c r="J358" s="962"/>
    </row>
    <row r="359" spans="1:11" x14ac:dyDescent="0.2">
      <c r="A359" s="367"/>
      <c r="B359" s="37"/>
      <c r="C359" s="11"/>
      <c r="D359" s="57"/>
      <c r="E359" s="960"/>
      <c r="F359" s="975"/>
      <c r="G359" s="975"/>
      <c r="H359" s="960"/>
      <c r="I359" s="961"/>
      <c r="J359" s="962"/>
    </row>
    <row r="360" spans="1:11" x14ac:dyDescent="0.2">
      <c r="A360" s="367"/>
      <c r="B360" s="37"/>
      <c r="C360" s="11"/>
      <c r="D360" s="57"/>
      <c r="E360" s="960"/>
      <c r="F360" s="975"/>
      <c r="G360" s="975"/>
      <c r="H360" s="960"/>
      <c r="I360" s="961"/>
      <c r="J360" s="962"/>
    </row>
    <row r="361" spans="1:11" x14ac:dyDescent="0.2">
      <c r="A361" s="367"/>
      <c r="B361" s="37"/>
      <c r="C361" s="11"/>
      <c r="D361" s="57"/>
      <c r="E361" s="960"/>
      <c r="F361" s="975"/>
      <c r="G361" s="975"/>
      <c r="H361" s="960"/>
      <c r="I361" s="961"/>
      <c r="J361" s="962"/>
    </row>
    <row r="362" spans="1:11" x14ac:dyDescent="0.2">
      <c r="A362" s="367"/>
      <c r="B362" s="37"/>
      <c r="C362" s="11"/>
      <c r="D362" s="57"/>
      <c r="E362" s="960"/>
      <c r="F362" s="975"/>
      <c r="G362" s="975"/>
      <c r="H362" s="960"/>
      <c r="I362" s="961"/>
      <c r="J362" s="962"/>
    </row>
    <row r="363" spans="1:11" x14ac:dyDescent="0.2">
      <c r="A363" s="367"/>
      <c r="B363" s="37"/>
      <c r="C363" s="11"/>
      <c r="D363" s="57"/>
      <c r="E363" s="960"/>
      <c r="F363" s="975"/>
      <c r="G363" s="975"/>
      <c r="H363" s="960"/>
      <c r="I363" s="961"/>
      <c r="J363" s="962"/>
    </row>
    <row r="364" spans="1:11" x14ac:dyDescent="0.2">
      <c r="A364" s="367"/>
      <c r="B364" s="37"/>
      <c r="C364" s="11"/>
      <c r="D364" s="57"/>
      <c r="E364" s="960"/>
      <c r="F364" s="975"/>
      <c r="G364" s="975"/>
      <c r="H364" s="960"/>
      <c r="I364" s="961"/>
      <c r="J364" s="962"/>
    </row>
    <row r="365" spans="1:11" x14ac:dyDescent="0.2">
      <c r="A365" s="367"/>
      <c r="B365" s="37"/>
      <c r="C365" s="11"/>
      <c r="D365" s="57"/>
      <c r="E365" s="960"/>
      <c r="F365" s="975"/>
      <c r="G365" s="975"/>
      <c r="H365" s="960"/>
      <c r="I365" s="961"/>
      <c r="J365" s="962"/>
    </row>
    <row r="366" spans="1:11" x14ac:dyDescent="0.2">
      <c r="A366" s="367"/>
      <c r="B366" s="37"/>
      <c r="C366" s="11"/>
      <c r="D366" s="57"/>
      <c r="E366" s="960"/>
      <c r="F366" s="975"/>
      <c r="G366" s="975"/>
      <c r="H366" s="960"/>
      <c r="I366" s="961"/>
      <c r="J366" s="962"/>
    </row>
    <row r="367" spans="1:11" x14ac:dyDescent="0.2">
      <c r="A367" s="367"/>
      <c r="B367" s="37"/>
      <c r="C367" s="11"/>
      <c r="D367" s="57"/>
      <c r="E367" s="960"/>
      <c r="F367" s="975"/>
      <c r="G367" s="975"/>
      <c r="H367" s="960"/>
      <c r="I367" s="961"/>
      <c r="J367" s="962"/>
    </row>
    <row r="368" spans="1:11" x14ac:dyDescent="0.2">
      <c r="A368" s="367"/>
      <c r="B368" s="37"/>
      <c r="C368" s="11"/>
      <c r="D368" s="57"/>
      <c r="E368" s="960"/>
      <c r="F368" s="975"/>
      <c r="G368" s="975"/>
      <c r="H368" s="960"/>
      <c r="I368" s="961"/>
      <c r="J368" s="962"/>
    </row>
    <row r="369" spans="1:10" x14ac:dyDescent="0.2">
      <c r="A369" s="367"/>
      <c r="B369" s="37"/>
      <c r="C369" s="11"/>
      <c r="D369" s="57"/>
      <c r="E369" s="960"/>
      <c r="F369" s="975"/>
      <c r="G369" s="975"/>
      <c r="H369" s="960"/>
      <c r="I369" s="961"/>
      <c r="J369" s="962"/>
    </row>
    <row r="370" spans="1:10" x14ac:dyDescent="0.2">
      <c r="A370" s="367"/>
      <c r="B370" s="37"/>
      <c r="C370" s="11"/>
      <c r="D370" s="57"/>
      <c r="E370" s="960"/>
      <c r="F370" s="975"/>
      <c r="G370" s="975"/>
      <c r="H370" s="960"/>
      <c r="I370" s="961"/>
      <c r="J370" s="962"/>
    </row>
    <row r="371" spans="1:10" x14ac:dyDescent="0.2">
      <c r="A371" s="367"/>
      <c r="B371" s="37"/>
      <c r="C371" s="11"/>
      <c r="D371" s="57"/>
      <c r="E371" s="960"/>
      <c r="F371" s="975"/>
      <c r="G371" s="975"/>
      <c r="H371" s="960"/>
      <c r="I371" s="961"/>
      <c r="J371" s="962"/>
    </row>
    <row r="372" spans="1:10" x14ac:dyDescent="0.2">
      <c r="A372" s="367"/>
      <c r="B372" s="37"/>
      <c r="C372" s="11"/>
      <c r="D372" s="57"/>
      <c r="E372" s="960"/>
      <c r="F372" s="975"/>
      <c r="G372" s="975"/>
      <c r="H372" s="960"/>
      <c r="I372" s="961"/>
      <c r="J372" s="962"/>
    </row>
    <row r="373" spans="1:10" x14ac:dyDescent="0.2">
      <c r="A373" s="367"/>
      <c r="B373" s="37"/>
      <c r="C373" s="11"/>
      <c r="D373" s="57"/>
      <c r="E373" s="960"/>
      <c r="F373" s="975"/>
      <c r="G373" s="975"/>
      <c r="H373" s="960"/>
      <c r="I373" s="961"/>
      <c r="J373" s="962"/>
    </row>
    <row r="374" spans="1:10" x14ac:dyDescent="0.2">
      <c r="A374" s="367"/>
      <c r="B374" s="37"/>
      <c r="C374" s="11"/>
      <c r="D374" s="57"/>
      <c r="E374" s="960"/>
      <c r="F374" s="975"/>
      <c r="G374" s="975"/>
      <c r="H374" s="960"/>
      <c r="I374" s="961"/>
      <c r="J374" s="962"/>
    </row>
    <row r="375" spans="1:10" x14ac:dyDescent="0.2">
      <c r="A375" s="367"/>
      <c r="B375" s="37"/>
      <c r="C375" s="11"/>
      <c r="D375" s="57"/>
      <c r="E375" s="960"/>
      <c r="F375" s="975"/>
      <c r="G375" s="975"/>
      <c r="H375" s="960"/>
      <c r="I375" s="961"/>
      <c r="J375" s="962"/>
    </row>
    <row r="376" spans="1:10" x14ac:dyDescent="0.2">
      <c r="A376" s="367"/>
      <c r="B376" s="37"/>
      <c r="C376" s="11"/>
      <c r="D376" s="57"/>
      <c r="E376" s="960"/>
      <c r="F376" s="975"/>
      <c r="G376" s="975"/>
      <c r="H376" s="960"/>
      <c r="I376" s="961"/>
      <c r="J376" s="962"/>
    </row>
    <row r="377" spans="1:10" x14ac:dyDescent="0.2">
      <c r="A377" s="367"/>
      <c r="B377" s="37"/>
      <c r="C377" s="11"/>
      <c r="D377" s="57"/>
      <c r="E377" s="960"/>
      <c r="F377" s="975"/>
      <c r="G377" s="975"/>
      <c r="H377" s="960"/>
      <c r="I377" s="961"/>
      <c r="J377" s="962"/>
    </row>
    <row r="378" spans="1:10" x14ac:dyDescent="0.2">
      <c r="A378" s="367"/>
      <c r="B378" s="37"/>
      <c r="C378" s="11"/>
      <c r="D378" s="57"/>
      <c r="E378" s="960"/>
      <c r="F378" s="975"/>
      <c r="G378" s="975"/>
      <c r="H378" s="960"/>
      <c r="I378" s="961"/>
      <c r="J378" s="962"/>
    </row>
    <row r="379" spans="1:10" x14ac:dyDescent="0.2">
      <c r="A379" s="367"/>
      <c r="B379" s="37"/>
      <c r="C379" s="11"/>
      <c r="D379" s="57"/>
      <c r="E379" s="960"/>
      <c r="F379" s="975"/>
      <c r="G379" s="975"/>
      <c r="H379" s="960"/>
      <c r="I379" s="961"/>
      <c r="J379" s="962"/>
    </row>
    <row r="380" spans="1:10" x14ac:dyDescent="0.2">
      <c r="A380" s="367"/>
      <c r="B380" s="37"/>
      <c r="C380" s="11"/>
      <c r="D380" s="57"/>
      <c r="E380" s="960"/>
      <c r="F380" s="975"/>
      <c r="G380" s="975"/>
      <c r="H380" s="960"/>
      <c r="I380" s="961"/>
      <c r="J380" s="962"/>
    </row>
    <row r="381" spans="1:10" ht="14.25" customHeight="1" x14ac:dyDescent="0.2">
      <c r="A381" s="367"/>
      <c r="B381" s="37"/>
      <c r="C381" s="11"/>
      <c r="D381" s="57"/>
      <c r="E381" s="960"/>
      <c r="F381" s="975"/>
      <c r="G381" s="975"/>
      <c r="H381" s="960"/>
      <c r="I381" s="961"/>
      <c r="J381" s="962"/>
    </row>
    <row r="382" spans="1:10" ht="18" customHeight="1" x14ac:dyDescent="0.2">
      <c r="A382" s="367"/>
      <c r="B382" s="37"/>
      <c r="C382" s="11"/>
      <c r="D382" s="57"/>
      <c r="E382" s="960"/>
      <c r="F382" s="975"/>
      <c r="G382" s="975"/>
      <c r="H382" s="960"/>
      <c r="I382" s="961"/>
      <c r="J382" s="962"/>
    </row>
    <row r="383" spans="1:10" s="8" customFormat="1" ht="15.75" thickBot="1" x14ac:dyDescent="0.25">
      <c r="A383" s="362"/>
      <c r="B383" s="53" t="s">
        <v>31</v>
      </c>
      <c r="C383" s="54"/>
      <c r="D383" s="54"/>
      <c r="E383" s="967"/>
      <c r="F383" s="967"/>
      <c r="G383" s="967"/>
      <c r="H383" s="966"/>
      <c r="I383" s="968"/>
      <c r="J383" s="968">
        <f>SUM(J349:J377)</f>
        <v>197755.31</v>
      </c>
    </row>
    <row r="384" spans="1:10" ht="15" thickTop="1" x14ac:dyDescent="0.2">
      <c r="A384" s="98"/>
      <c r="B384" s="19"/>
      <c r="C384" s="10"/>
      <c r="D384" s="20"/>
      <c r="E384" s="975"/>
      <c r="F384" s="975"/>
      <c r="G384" s="975"/>
      <c r="H384" s="960"/>
      <c r="I384" s="961"/>
      <c r="J384" s="1085"/>
    </row>
    <row r="385" spans="1:10" x14ac:dyDescent="0.2">
      <c r="A385" s="99"/>
      <c r="B385" s="21" t="s">
        <v>48</v>
      </c>
      <c r="C385" s="10"/>
      <c r="D385" s="20"/>
      <c r="E385" s="975"/>
      <c r="F385" s="975"/>
      <c r="G385" s="975"/>
      <c r="H385" s="960"/>
      <c r="I385" s="961"/>
      <c r="J385" s="1085"/>
    </row>
    <row r="386" spans="1:10" x14ac:dyDescent="0.2">
      <c r="A386" s="99"/>
      <c r="B386" s="21"/>
      <c r="C386" s="10"/>
      <c r="D386" s="20"/>
      <c r="E386" s="975"/>
      <c r="F386" s="975"/>
      <c r="G386" s="975"/>
      <c r="H386" s="960"/>
      <c r="I386" s="961"/>
      <c r="J386" s="1085"/>
    </row>
    <row r="387" spans="1:10" ht="99.75" x14ac:dyDescent="0.2">
      <c r="A387" s="99"/>
      <c r="B387" s="22" t="s">
        <v>49</v>
      </c>
      <c r="C387" s="10"/>
      <c r="D387" s="20"/>
      <c r="E387" s="975"/>
      <c r="F387" s="975"/>
      <c r="G387" s="975"/>
      <c r="H387" s="960"/>
      <c r="I387" s="961"/>
      <c r="J387" s="1085"/>
    </row>
    <row r="388" spans="1:10" x14ac:dyDescent="0.2">
      <c r="A388" s="100"/>
      <c r="B388" s="23"/>
      <c r="C388" s="9"/>
      <c r="D388" s="20"/>
      <c r="E388" s="975"/>
      <c r="F388" s="975"/>
      <c r="G388" s="975"/>
      <c r="H388" s="960"/>
      <c r="I388" s="961"/>
      <c r="J388" s="1085"/>
    </row>
    <row r="389" spans="1:10" x14ac:dyDescent="0.2">
      <c r="A389" s="100" t="s">
        <v>11</v>
      </c>
      <c r="B389" s="70" t="s">
        <v>50</v>
      </c>
      <c r="C389" s="9"/>
      <c r="D389" s="20" t="s">
        <v>2</v>
      </c>
      <c r="E389" s="975"/>
      <c r="F389" s="975"/>
      <c r="G389" s="975"/>
      <c r="H389" s="960"/>
      <c r="I389" s="961"/>
      <c r="J389" s="1085"/>
    </row>
    <row r="390" spans="1:10" x14ac:dyDescent="0.2">
      <c r="A390" s="100"/>
      <c r="B390" s="24"/>
      <c r="C390" s="9"/>
      <c r="D390" s="20"/>
      <c r="E390" s="975"/>
      <c r="F390" s="975"/>
      <c r="G390" s="975"/>
      <c r="H390" s="960"/>
      <c r="I390" s="961"/>
      <c r="J390" s="1085"/>
    </row>
    <row r="391" spans="1:10" x14ac:dyDescent="0.2">
      <c r="A391" s="100" t="s">
        <v>12</v>
      </c>
      <c r="B391" s="70" t="s">
        <v>50</v>
      </c>
      <c r="C391" s="9"/>
      <c r="D391" s="20" t="s">
        <v>2</v>
      </c>
      <c r="E391" s="975"/>
      <c r="F391" s="975"/>
      <c r="G391" s="975"/>
      <c r="H391" s="960"/>
      <c r="I391" s="961"/>
      <c r="J391" s="1085"/>
    </row>
    <row r="392" spans="1:10" x14ac:dyDescent="0.2">
      <c r="A392" s="100"/>
      <c r="B392" s="24"/>
      <c r="C392" s="9"/>
      <c r="D392" s="20"/>
      <c r="E392" s="975"/>
      <c r="F392" s="975"/>
      <c r="G392" s="975"/>
      <c r="H392" s="960"/>
      <c r="I392" s="961"/>
      <c r="J392" s="1085"/>
    </row>
    <row r="393" spans="1:10" x14ac:dyDescent="0.2">
      <c r="A393" s="100" t="s">
        <v>13</v>
      </c>
      <c r="B393" s="70" t="s">
        <v>50</v>
      </c>
      <c r="C393" s="9"/>
      <c r="D393" s="20" t="s">
        <v>2</v>
      </c>
      <c r="E393" s="975"/>
      <c r="F393" s="975"/>
      <c r="G393" s="975"/>
      <c r="H393" s="960"/>
      <c r="I393" s="961"/>
      <c r="J393" s="1085"/>
    </row>
    <row r="394" spans="1:10" x14ac:dyDescent="0.2">
      <c r="A394" s="100"/>
      <c r="B394" s="23"/>
      <c r="C394" s="9"/>
      <c r="D394" s="20"/>
      <c r="E394" s="975"/>
      <c r="F394" s="975"/>
      <c r="G394" s="975"/>
      <c r="H394" s="960"/>
      <c r="I394" s="961"/>
      <c r="J394" s="1085"/>
    </row>
    <row r="395" spans="1:10" x14ac:dyDescent="0.2">
      <c r="A395" s="100" t="s">
        <v>14</v>
      </c>
      <c r="B395" s="70" t="s">
        <v>50</v>
      </c>
      <c r="C395" s="9"/>
      <c r="D395" s="20" t="s">
        <v>2</v>
      </c>
      <c r="E395" s="975"/>
      <c r="F395" s="975"/>
      <c r="G395" s="975"/>
      <c r="H395" s="960"/>
      <c r="I395" s="961"/>
      <c r="J395" s="1085"/>
    </row>
    <row r="396" spans="1:10" x14ac:dyDescent="0.2">
      <c r="A396" s="100"/>
      <c r="B396" s="24"/>
      <c r="C396" s="9"/>
      <c r="D396" s="20"/>
      <c r="E396" s="975"/>
      <c r="F396" s="975"/>
      <c r="G396" s="975"/>
      <c r="H396" s="960"/>
      <c r="I396" s="961"/>
      <c r="J396" s="1085"/>
    </row>
    <row r="397" spans="1:10" x14ac:dyDescent="0.2">
      <c r="A397" s="100" t="s">
        <v>15</v>
      </c>
      <c r="B397" s="70" t="s">
        <v>50</v>
      </c>
      <c r="C397" s="9"/>
      <c r="D397" s="20" t="s">
        <v>2</v>
      </c>
      <c r="E397" s="975"/>
      <c r="F397" s="975"/>
      <c r="G397" s="975"/>
      <c r="H397" s="960"/>
      <c r="I397" s="961"/>
      <c r="J397" s="1085"/>
    </row>
    <row r="398" spans="1:10" x14ac:dyDescent="0.2">
      <c r="A398" s="100"/>
      <c r="B398" s="24"/>
      <c r="C398" s="9"/>
      <c r="D398" s="20"/>
      <c r="E398" s="975"/>
      <c r="F398" s="975"/>
      <c r="G398" s="975"/>
      <c r="H398" s="960"/>
      <c r="I398" s="961"/>
      <c r="J398" s="1085"/>
    </row>
    <row r="399" spans="1:10" x14ac:dyDescent="0.2">
      <c r="A399" s="100" t="s">
        <v>28</v>
      </c>
      <c r="B399" s="70" t="s">
        <v>50</v>
      </c>
      <c r="C399" s="9"/>
      <c r="D399" s="20" t="s">
        <v>2</v>
      </c>
      <c r="E399" s="975"/>
      <c r="F399" s="975"/>
      <c r="G399" s="975"/>
      <c r="H399" s="960"/>
      <c r="I399" s="961"/>
      <c r="J399" s="1085"/>
    </row>
    <row r="400" spans="1:10" x14ac:dyDescent="0.2">
      <c r="A400" s="100"/>
      <c r="B400" s="23"/>
      <c r="C400" s="9"/>
      <c r="D400" s="20"/>
      <c r="E400" s="975"/>
      <c r="F400" s="975"/>
      <c r="G400" s="975"/>
      <c r="H400" s="960"/>
      <c r="I400" s="961"/>
      <c r="J400" s="1085"/>
    </row>
    <row r="401" spans="1:10" x14ac:dyDescent="0.2">
      <c r="A401" s="100" t="s">
        <v>40</v>
      </c>
      <c r="B401" s="70" t="s">
        <v>50</v>
      </c>
      <c r="C401" s="9"/>
      <c r="D401" s="20" t="s">
        <v>2</v>
      </c>
      <c r="E401" s="975"/>
      <c r="F401" s="975"/>
      <c r="G401" s="975"/>
      <c r="H401" s="960"/>
      <c r="I401" s="961"/>
      <c r="J401" s="1085"/>
    </row>
    <row r="402" spans="1:10" x14ac:dyDescent="0.2">
      <c r="A402" s="100"/>
      <c r="B402" s="24"/>
      <c r="C402" s="9"/>
      <c r="D402" s="20"/>
      <c r="E402" s="975"/>
      <c r="F402" s="975"/>
      <c r="G402" s="975"/>
      <c r="H402" s="960"/>
      <c r="I402" s="961"/>
      <c r="J402" s="1085"/>
    </row>
    <row r="403" spans="1:10" x14ac:dyDescent="0.2">
      <c r="A403" s="100" t="s">
        <v>42</v>
      </c>
      <c r="B403" s="70" t="s">
        <v>50</v>
      </c>
      <c r="C403" s="9"/>
      <c r="D403" s="20" t="s">
        <v>2</v>
      </c>
      <c r="E403" s="975"/>
      <c r="F403" s="975"/>
      <c r="G403" s="975"/>
      <c r="H403" s="960"/>
      <c r="I403" s="961"/>
      <c r="J403" s="1085"/>
    </row>
    <row r="404" spans="1:10" x14ac:dyDescent="0.2">
      <c r="A404" s="100"/>
      <c r="B404" s="24"/>
      <c r="C404" s="9"/>
      <c r="D404" s="20"/>
      <c r="E404" s="975"/>
      <c r="F404" s="975"/>
      <c r="G404" s="975"/>
      <c r="H404" s="960"/>
      <c r="I404" s="961"/>
      <c r="J404" s="1085"/>
    </row>
    <row r="405" spans="1:10" x14ac:dyDescent="0.2">
      <c r="A405" s="100" t="s">
        <v>51</v>
      </c>
      <c r="B405" s="70" t="s">
        <v>50</v>
      </c>
      <c r="C405" s="9"/>
      <c r="D405" s="20" t="s">
        <v>2</v>
      </c>
      <c r="E405" s="975"/>
      <c r="F405" s="975"/>
      <c r="G405" s="975"/>
      <c r="H405" s="960"/>
      <c r="I405" s="961"/>
      <c r="J405" s="1085"/>
    </row>
    <row r="406" spans="1:10" x14ac:dyDescent="0.2">
      <c r="A406" s="100"/>
      <c r="B406" s="70"/>
      <c r="C406" s="9"/>
      <c r="D406" s="20"/>
      <c r="E406" s="975"/>
      <c r="F406" s="975"/>
      <c r="G406" s="975"/>
      <c r="H406" s="960"/>
      <c r="I406" s="961"/>
      <c r="J406" s="1085"/>
    </row>
    <row r="407" spans="1:10" x14ac:dyDescent="0.2">
      <c r="A407" s="100" t="s">
        <v>52</v>
      </c>
      <c r="B407" s="70" t="s">
        <v>50</v>
      </c>
      <c r="C407" s="9"/>
      <c r="D407" s="20" t="s">
        <v>2</v>
      </c>
      <c r="E407" s="975"/>
      <c r="F407" s="975"/>
      <c r="G407" s="975"/>
      <c r="H407" s="960"/>
      <c r="I407" s="961"/>
      <c r="J407" s="1085"/>
    </row>
    <row r="408" spans="1:10" x14ac:dyDescent="0.2">
      <c r="A408" s="100"/>
      <c r="B408" s="70"/>
      <c r="C408" s="9"/>
      <c r="D408" s="20"/>
      <c r="E408" s="975"/>
      <c r="F408" s="975"/>
      <c r="G408" s="975"/>
      <c r="H408" s="960"/>
      <c r="I408" s="961"/>
      <c r="J408" s="1085"/>
    </row>
    <row r="409" spans="1:10" x14ac:dyDescent="0.2">
      <c r="A409" s="100" t="s">
        <v>53</v>
      </c>
      <c r="B409" s="70" t="s">
        <v>50</v>
      </c>
      <c r="C409" s="9"/>
      <c r="D409" s="20" t="s">
        <v>2</v>
      </c>
      <c r="E409" s="975"/>
      <c r="F409" s="975"/>
      <c r="G409" s="975"/>
      <c r="H409" s="960"/>
      <c r="I409" s="961"/>
      <c r="J409" s="1085"/>
    </row>
    <row r="410" spans="1:10" x14ac:dyDescent="0.2">
      <c r="A410" s="100"/>
      <c r="B410" s="70"/>
      <c r="C410" s="9"/>
      <c r="D410" s="20"/>
      <c r="E410" s="975"/>
      <c r="F410" s="975"/>
      <c r="G410" s="975"/>
      <c r="H410" s="960"/>
      <c r="I410" s="961"/>
      <c r="J410" s="1085"/>
    </row>
    <row r="411" spans="1:10" x14ac:dyDescent="0.2">
      <c r="A411" s="100"/>
      <c r="B411" s="70"/>
      <c r="C411" s="9"/>
      <c r="D411" s="20"/>
      <c r="E411" s="975"/>
      <c r="F411" s="975"/>
      <c r="G411" s="975"/>
      <c r="H411" s="960"/>
      <c r="I411" s="961"/>
      <c r="J411" s="1085"/>
    </row>
    <row r="412" spans="1:10" x14ac:dyDescent="0.2">
      <c r="A412" s="100"/>
      <c r="B412" s="70"/>
      <c r="C412" s="9"/>
      <c r="D412" s="20"/>
      <c r="E412" s="975"/>
      <c r="F412" s="975"/>
      <c r="G412" s="975"/>
      <c r="H412" s="960"/>
      <c r="I412" s="961"/>
      <c r="J412" s="1085"/>
    </row>
    <row r="413" spans="1:10" x14ac:dyDescent="0.2">
      <c r="A413" s="100"/>
      <c r="B413" s="70"/>
      <c r="C413" s="9"/>
      <c r="D413" s="20"/>
      <c r="E413" s="975"/>
      <c r="F413" s="975"/>
      <c r="G413" s="975"/>
      <c r="H413" s="960"/>
      <c r="I413" s="961"/>
      <c r="J413" s="1085"/>
    </row>
    <row r="414" spans="1:10" x14ac:dyDescent="0.2">
      <c r="A414" s="100"/>
      <c r="B414" s="70"/>
      <c r="C414" s="9"/>
      <c r="D414" s="20"/>
      <c r="E414" s="975"/>
      <c r="F414" s="975"/>
      <c r="G414" s="975"/>
      <c r="H414" s="960"/>
      <c r="I414" s="961"/>
      <c r="J414" s="1085"/>
    </row>
    <row r="415" spans="1:10" x14ac:dyDescent="0.2">
      <c r="A415" s="100"/>
      <c r="B415" s="70"/>
      <c r="C415" s="9"/>
      <c r="D415" s="20"/>
      <c r="E415" s="975"/>
      <c r="F415" s="975"/>
      <c r="G415" s="975"/>
      <c r="H415" s="960"/>
      <c r="I415" s="961"/>
      <c r="J415" s="1085"/>
    </row>
    <row r="416" spans="1:10" ht="17.25" customHeight="1" x14ac:dyDescent="0.2">
      <c r="A416" s="101"/>
      <c r="B416" s="25"/>
      <c r="C416" s="9"/>
      <c r="D416" s="20"/>
      <c r="E416" s="975"/>
      <c r="F416" s="975"/>
      <c r="G416" s="975"/>
      <c r="H416" s="960"/>
      <c r="I416" s="961"/>
      <c r="J416" s="1085"/>
    </row>
    <row r="417" spans="1:10" s="13" customFormat="1" ht="15.75" thickBot="1" x14ac:dyDescent="0.25">
      <c r="A417" s="362"/>
      <c r="B417" s="53" t="s">
        <v>31</v>
      </c>
      <c r="C417" s="54"/>
      <c r="D417" s="54"/>
      <c r="E417" s="967"/>
      <c r="F417" s="967"/>
      <c r="G417" s="967"/>
      <c r="H417" s="966"/>
      <c r="I417" s="968"/>
      <c r="J417" s="968"/>
    </row>
    <row r="418" spans="1:10" ht="15" thickTop="1" x14ac:dyDescent="0.2">
      <c r="A418" s="101"/>
      <c r="B418" s="25"/>
      <c r="C418" s="9"/>
      <c r="D418" s="20"/>
      <c r="E418" s="975"/>
      <c r="F418" s="975"/>
      <c r="G418" s="975"/>
      <c r="H418" s="960"/>
      <c r="I418" s="961"/>
      <c r="J418" s="1085"/>
    </row>
    <row r="419" spans="1:10" ht="15" x14ac:dyDescent="0.2">
      <c r="A419" s="100"/>
      <c r="B419" s="26" t="s">
        <v>54</v>
      </c>
      <c r="C419" s="27"/>
      <c r="D419" s="20"/>
      <c r="E419" s="975"/>
      <c r="F419" s="975"/>
      <c r="G419" s="975"/>
      <c r="H419" s="960"/>
      <c r="I419" s="961"/>
      <c r="J419" s="1085"/>
    </row>
    <row r="420" spans="1:10" x14ac:dyDescent="0.2">
      <c r="A420" s="100"/>
      <c r="B420" s="23"/>
      <c r="C420" s="27"/>
      <c r="D420" s="20"/>
      <c r="E420" s="975"/>
      <c r="F420" s="975"/>
      <c r="G420" s="975"/>
      <c r="H420" s="960"/>
      <c r="I420" s="961"/>
      <c r="J420" s="1085"/>
    </row>
    <row r="421" spans="1:10" x14ac:dyDescent="0.2">
      <c r="A421" s="100"/>
      <c r="B421" s="23" t="s">
        <v>220</v>
      </c>
      <c r="C421" s="27"/>
      <c r="D421" s="20"/>
      <c r="E421" s="975"/>
      <c r="F421" s="975"/>
      <c r="G421" s="975"/>
      <c r="H421" s="960"/>
      <c r="I421" s="961"/>
      <c r="J421" s="1085">
        <f>J44</f>
        <v>41510.07</v>
      </c>
    </row>
    <row r="422" spans="1:10" x14ac:dyDescent="0.2">
      <c r="A422" s="100"/>
      <c r="B422" s="23"/>
      <c r="C422" s="27"/>
      <c r="D422" s="20"/>
      <c r="E422" s="975"/>
      <c r="F422" s="975"/>
      <c r="G422" s="975"/>
      <c r="H422" s="960"/>
      <c r="I422" s="961"/>
      <c r="J422" s="1085"/>
    </row>
    <row r="423" spans="1:10" x14ac:dyDescent="0.2">
      <c r="A423" s="100"/>
      <c r="B423" s="23" t="s">
        <v>221</v>
      </c>
      <c r="C423" s="27"/>
      <c r="D423" s="20"/>
      <c r="E423" s="975"/>
      <c r="F423" s="975"/>
      <c r="G423" s="975"/>
      <c r="H423" s="960"/>
      <c r="I423" s="961"/>
      <c r="J423" s="1085">
        <f>J81</f>
        <v>20361.099999999999</v>
      </c>
    </row>
    <row r="424" spans="1:10" x14ac:dyDescent="0.2">
      <c r="A424" s="100"/>
      <c r="B424" s="23"/>
      <c r="C424" s="27"/>
      <c r="D424" s="20"/>
      <c r="E424" s="975"/>
      <c r="F424" s="975"/>
      <c r="G424" s="975"/>
      <c r="H424" s="960"/>
      <c r="I424" s="961"/>
      <c r="J424" s="1085"/>
    </row>
    <row r="425" spans="1:10" x14ac:dyDescent="0.2">
      <c r="A425" s="100"/>
      <c r="B425" s="23" t="s">
        <v>222</v>
      </c>
      <c r="C425" s="27"/>
      <c r="D425" s="20"/>
      <c r="E425" s="975"/>
      <c r="F425" s="975"/>
      <c r="G425" s="975"/>
      <c r="H425" s="960"/>
      <c r="I425" s="961"/>
      <c r="J425" s="1085">
        <f>J109</f>
        <v>31038.3</v>
      </c>
    </row>
    <row r="426" spans="1:10" x14ac:dyDescent="0.2">
      <c r="A426" s="100"/>
      <c r="B426" s="23"/>
      <c r="C426" s="27"/>
      <c r="D426" s="20"/>
      <c r="E426" s="975"/>
      <c r="F426" s="975"/>
      <c r="G426" s="975"/>
      <c r="H426" s="960"/>
      <c r="I426" s="961"/>
      <c r="J426" s="1085"/>
    </row>
    <row r="427" spans="1:10" x14ac:dyDescent="0.2">
      <c r="A427" s="100"/>
      <c r="B427" s="23" t="s">
        <v>223</v>
      </c>
      <c r="C427" s="27"/>
      <c r="D427" s="20"/>
      <c r="E427" s="975"/>
      <c r="F427" s="975"/>
      <c r="G427" s="975"/>
      <c r="H427" s="960"/>
      <c r="I427" s="961"/>
      <c r="J427" s="1085">
        <f>J138</f>
        <v>23833.83</v>
      </c>
    </row>
    <row r="428" spans="1:10" x14ac:dyDescent="0.2">
      <c r="A428" s="100"/>
      <c r="B428" s="23"/>
      <c r="C428" s="27"/>
      <c r="D428" s="20"/>
      <c r="E428" s="975"/>
      <c r="F428" s="975"/>
      <c r="G428" s="975"/>
      <c r="H428" s="960"/>
      <c r="I428" s="961"/>
      <c r="J428" s="1085"/>
    </row>
    <row r="429" spans="1:10" x14ac:dyDescent="0.2">
      <c r="A429" s="100"/>
      <c r="B429" s="23" t="s">
        <v>224</v>
      </c>
      <c r="C429" s="27"/>
      <c r="D429" s="20"/>
      <c r="E429" s="975"/>
      <c r="F429" s="975"/>
      <c r="G429" s="975"/>
      <c r="H429" s="960"/>
      <c r="I429" s="961"/>
      <c r="J429" s="1085">
        <f>J166</f>
        <v>67628.41</v>
      </c>
    </row>
    <row r="430" spans="1:10" x14ac:dyDescent="0.2">
      <c r="A430" s="100"/>
      <c r="B430" s="23"/>
      <c r="C430" s="27"/>
      <c r="D430" s="20"/>
      <c r="E430" s="975"/>
      <c r="F430" s="975"/>
      <c r="G430" s="975"/>
      <c r="H430" s="960"/>
      <c r="I430" s="961"/>
      <c r="J430" s="1085"/>
    </row>
    <row r="431" spans="1:10" x14ac:dyDescent="0.2">
      <c r="A431" s="100"/>
      <c r="B431" s="23" t="s">
        <v>225</v>
      </c>
      <c r="C431" s="27"/>
      <c r="D431" s="20"/>
      <c r="E431" s="975"/>
      <c r="F431" s="975"/>
      <c r="G431" s="975"/>
      <c r="H431" s="960"/>
      <c r="I431" s="961"/>
      <c r="J431" s="1085">
        <f>J197</f>
        <v>551650.80000000005</v>
      </c>
    </row>
    <row r="432" spans="1:10" x14ac:dyDescent="0.2">
      <c r="A432" s="100"/>
      <c r="B432" s="23"/>
      <c r="C432" s="27"/>
      <c r="D432" s="20"/>
      <c r="E432" s="975"/>
      <c r="F432" s="975"/>
      <c r="G432" s="975"/>
      <c r="H432" s="960"/>
      <c r="I432" s="961"/>
      <c r="J432" s="1085"/>
    </row>
    <row r="433" spans="1:10" x14ac:dyDescent="0.2">
      <c r="A433" s="100"/>
      <c r="B433" s="23" t="s">
        <v>226</v>
      </c>
      <c r="C433" s="27"/>
      <c r="D433" s="20"/>
      <c r="E433" s="975"/>
      <c r="F433" s="975"/>
      <c r="G433" s="975"/>
      <c r="H433" s="960"/>
      <c r="I433" s="961"/>
      <c r="J433" s="1085">
        <f>J232</f>
        <v>258921.98</v>
      </c>
    </row>
    <row r="434" spans="1:10" x14ac:dyDescent="0.2">
      <c r="A434" s="100"/>
      <c r="B434" s="23"/>
      <c r="C434" s="27"/>
      <c r="D434" s="20"/>
      <c r="E434" s="975"/>
      <c r="F434" s="975"/>
      <c r="G434" s="975"/>
      <c r="H434" s="960"/>
      <c r="I434" s="961"/>
      <c r="J434" s="1085"/>
    </row>
    <row r="435" spans="1:10" x14ac:dyDescent="0.2">
      <c r="A435" s="100"/>
      <c r="B435" s="23" t="s">
        <v>227</v>
      </c>
      <c r="C435" s="27"/>
      <c r="D435" s="20"/>
      <c r="E435" s="975"/>
      <c r="F435" s="975"/>
      <c r="G435" s="975"/>
      <c r="H435" s="960"/>
      <c r="I435" s="961"/>
      <c r="J435" s="1085">
        <f>J269</f>
        <v>109569.88</v>
      </c>
    </row>
    <row r="436" spans="1:10" x14ac:dyDescent="0.2">
      <c r="A436" s="100"/>
      <c r="B436" s="23"/>
      <c r="C436" s="27"/>
      <c r="D436" s="20"/>
      <c r="E436" s="975"/>
      <c r="F436" s="975"/>
      <c r="G436" s="975"/>
      <c r="H436" s="960"/>
      <c r="I436" s="961"/>
      <c r="J436" s="1085"/>
    </row>
    <row r="437" spans="1:10" x14ac:dyDescent="0.2">
      <c r="A437" s="100"/>
      <c r="B437" s="23" t="s">
        <v>228</v>
      </c>
      <c r="C437" s="27"/>
      <c r="D437" s="20"/>
      <c r="E437" s="975"/>
      <c r="F437" s="975"/>
      <c r="G437" s="975"/>
      <c r="H437" s="960"/>
      <c r="I437" s="961"/>
      <c r="J437" s="1085">
        <f>J306</f>
        <v>189585.79</v>
      </c>
    </row>
    <row r="438" spans="1:10" x14ac:dyDescent="0.2">
      <c r="A438" s="100"/>
      <c r="B438" s="23"/>
      <c r="C438" s="27"/>
      <c r="D438" s="20"/>
      <c r="E438" s="975"/>
      <c r="F438" s="975"/>
      <c r="G438" s="975"/>
      <c r="H438" s="960"/>
      <c r="I438" s="961"/>
      <c r="J438" s="1085"/>
    </row>
    <row r="439" spans="1:10" x14ac:dyDescent="0.2">
      <c r="A439" s="100"/>
      <c r="B439" s="23" t="s">
        <v>229</v>
      </c>
      <c r="C439" s="27"/>
      <c r="D439" s="20"/>
      <c r="E439" s="975"/>
      <c r="F439" s="975"/>
      <c r="G439" s="975"/>
      <c r="H439" s="960"/>
      <c r="I439" s="961"/>
      <c r="J439" s="1085">
        <f>J345</f>
        <v>40360.78</v>
      </c>
    </row>
    <row r="440" spans="1:10" x14ac:dyDescent="0.2">
      <c r="A440" s="100"/>
      <c r="B440" s="23"/>
      <c r="C440" s="27"/>
      <c r="D440" s="20"/>
      <c r="E440" s="975"/>
      <c r="F440" s="975"/>
      <c r="G440" s="975"/>
      <c r="H440" s="960"/>
      <c r="I440" s="961"/>
      <c r="J440" s="1085"/>
    </row>
    <row r="441" spans="1:10" x14ac:dyDescent="0.2">
      <c r="A441" s="100"/>
      <c r="B441" s="23" t="s">
        <v>230</v>
      </c>
      <c r="C441" s="27"/>
      <c r="D441" s="20"/>
      <c r="E441" s="975"/>
      <c r="F441" s="975"/>
      <c r="G441" s="975"/>
      <c r="H441" s="960"/>
      <c r="I441" s="961"/>
      <c r="J441" s="1085">
        <f>J383</f>
        <v>197755.31</v>
      </c>
    </row>
    <row r="442" spans="1:10" x14ac:dyDescent="0.2">
      <c r="A442" s="100"/>
      <c r="B442" s="23"/>
      <c r="C442" s="27"/>
      <c r="D442" s="20"/>
      <c r="E442" s="975"/>
      <c r="F442" s="975"/>
      <c r="G442" s="975"/>
      <c r="H442" s="960"/>
      <c r="I442" s="961"/>
      <c r="J442" s="1085"/>
    </row>
    <row r="443" spans="1:10" x14ac:dyDescent="0.2">
      <c r="A443" s="101"/>
      <c r="B443" s="23" t="s">
        <v>1127</v>
      </c>
      <c r="C443" s="28"/>
      <c r="D443" s="20"/>
      <c r="E443" s="975"/>
      <c r="F443" s="975"/>
      <c r="G443" s="975"/>
      <c r="H443" s="960"/>
      <c r="I443" s="961"/>
      <c r="J443" s="1085"/>
    </row>
    <row r="444" spans="1:10" x14ac:dyDescent="0.2">
      <c r="A444" s="101"/>
      <c r="B444" s="25"/>
      <c r="C444" s="28"/>
      <c r="D444" s="20"/>
      <c r="E444" s="975"/>
      <c r="F444" s="975"/>
      <c r="G444" s="975"/>
      <c r="H444" s="960"/>
      <c r="I444" s="961"/>
      <c r="J444" s="1085"/>
    </row>
    <row r="445" spans="1:10" x14ac:dyDescent="0.2">
      <c r="A445" s="101"/>
      <c r="B445" s="25"/>
      <c r="C445" s="28"/>
      <c r="D445" s="20"/>
      <c r="E445" s="975"/>
      <c r="F445" s="975"/>
      <c r="G445" s="975"/>
      <c r="H445" s="960"/>
      <c r="I445" s="961"/>
      <c r="J445" s="1085"/>
    </row>
    <row r="446" spans="1:10" x14ac:dyDescent="0.2">
      <c r="A446" s="101"/>
      <c r="B446" s="25"/>
      <c r="C446" s="28"/>
      <c r="D446" s="20"/>
      <c r="E446" s="975"/>
      <c r="F446" s="975"/>
      <c r="G446" s="975"/>
      <c r="H446" s="960"/>
      <c r="I446" s="961"/>
      <c r="J446" s="1085"/>
    </row>
    <row r="447" spans="1:10" x14ac:dyDescent="0.2">
      <c r="A447" s="101"/>
      <c r="B447" s="25"/>
      <c r="C447" s="28"/>
      <c r="D447" s="20"/>
      <c r="E447" s="975"/>
      <c r="F447" s="975"/>
      <c r="G447" s="975"/>
      <c r="H447" s="960"/>
      <c r="I447" s="961"/>
      <c r="J447" s="1085"/>
    </row>
    <row r="448" spans="1:10" x14ac:dyDescent="0.2">
      <c r="A448" s="101"/>
      <c r="B448" s="25"/>
      <c r="C448" s="28"/>
      <c r="D448" s="20"/>
      <c r="E448" s="975"/>
      <c r="F448" s="975"/>
      <c r="G448" s="975"/>
      <c r="H448" s="960"/>
      <c r="I448" s="961"/>
      <c r="J448" s="1085"/>
    </row>
    <row r="449" spans="1:10" x14ac:dyDescent="0.2">
      <c r="A449" s="101"/>
      <c r="B449" s="25"/>
      <c r="C449" s="28"/>
      <c r="D449" s="20"/>
      <c r="E449" s="975"/>
      <c r="F449" s="975"/>
      <c r="G449" s="975"/>
      <c r="H449" s="960"/>
      <c r="I449" s="961"/>
      <c r="J449" s="1085"/>
    </row>
    <row r="450" spans="1:10" x14ac:dyDescent="0.2">
      <c r="A450" s="101"/>
      <c r="B450" s="25"/>
      <c r="C450" s="28"/>
      <c r="D450" s="20"/>
      <c r="E450" s="975"/>
      <c r="F450" s="975"/>
      <c r="G450" s="975"/>
      <c r="H450" s="960"/>
      <c r="I450" s="961"/>
      <c r="J450" s="1085"/>
    </row>
    <row r="451" spans="1:10" ht="15.75" x14ac:dyDescent="0.25">
      <c r="A451" s="381"/>
      <c r="B451" s="71"/>
      <c r="C451" s="72"/>
      <c r="D451" s="20"/>
      <c r="E451" s="975"/>
      <c r="F451" s="975"/>
      <c r="G451" s="975"/>
      <c r="H451" s="960"/>
      <c r="I451" s="961"/>
      <c r="J451" s="1085"/>
    </row>
    <row r="452" spans="1:10" ht="15.75" x14ac:dyDescent="0.25">
      <c r="A452" s="381"/>
      <c r="B452" s="71"/>
      <c r="C452" s="72"/>
      <c r="D452" s="20"/>
      <c r="E452" s="975"/>
      <c r="F452" s="975"/>
      <c r="G452" s="975"/>
      <c r="H452" s="960"/>
      <c r="I452" s="961"/>
      <c r="J452" s="1085"/>
    </row>
    <row r="453" spans="1:10" ht="15.75" x14ac:dyDescent="0.25">
      <c r="A453" s="381"/>
      <c r="B453" s="71"/>
      <c r="C453" s="72"/>
      <c r="D453" s="20"/>
      <c r="E453" s="975"/>
      <c r="F453" s="975"/>
      <c r="G453" s="975"/>
      <c r="H453" s="960"/>
      <c r="I453" s="961"/>
      <c r="J453" s="1085"/>
    </row>
    <row r="454" spans="1:10" ht="15.75" x14ac:dyDescent="0.25">
      <c r="A454" s="381"/>
      <c r="B454" s="71"/>
      <c r="C454" s="72"/>
      <c r="D454" s="20"/>
      <c r="E454" s="975"/>
      <c r="F454" s="975"/>
      <c r="G454" s="975"/>
      <c r="H454" s="960"/>
      <c r="I454" s="961"/>
      <c r="J454" s="1085"/>
    </row>
    <row r="455" spans="1:10" ht="12" customHeight="1" x14ac:dyDescent="0.25">
      <c r="A455" s="381"/>
      <c r="B455" s="71"/>
      <c r="C455" s="72"/>
      <c r="D455" s="20"/>
      <c r="E455" s="975"/>
      <c r="F455" s="975"/>
      <c r="G455" s="975"/>
      <c r="H455" s="960"/>
      <c r="I455" s="961"/>
      <c r="J455" s="1085"/>
    </row>
    <row r="456" spans="1:10" s="13" customFormat="1" ht="30.75" thickBot="1" x14ac:dyDescent="0.25">
      <c r="A456" s="73"/>
      <c r="B456" s="74" t="str">
        <f>A3&amp;" 
TOTAL CARRIED TO SUMMARY (US$)"</f>
        <v>DIVISION 08 - OPENINGS 
TOTAL CARRIED TO SUMMARY (US$)</v>
      </c>
      <c r="C456" s="75"/>
      <c r="D456" s="54"/>
      <c r="E456" s="967"/>
      <c r="F456" s="967"/>
      <c r="G456" s="967"/>
      <c r="H456" s="966"/>
      <c r="I456" s="968"/>
      <c r="J456" s="968">
        <f>SUM(J420:J453)</f>
        <v>1532216.25</v>
      </c>
    </row>
    <row r="457" spans="1:10" ht="15" thickTop="1" x14ac:dyDescent="0.2"/>
  </sheetData>
  <autoFilter ref="A5:J456" xr:uid="{4742913A-151C-44B0-ACD9-3A6C043DB8E9}">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12" manualBreakCount="12">
    <brk id="44" max="9" man="1"/>
    <brk id="81" max="9" man="1"/>
    <brk id="109" max="16383" man="1"/>
    <brk id="138" max="9" man="1"/>
    <brk id="166" max="9" man="1"/>
    <brk id="197" max="9" man="1"/>
    <brk id="232" max="9" man="1"/>
    <brk id="269" max="9" man="1"/>
    <brk id="306" max="9" man="1"/>
    <brk id="345" max="9" man="1"/>
    <brk id="383" max="9" man="1"/>
    <brk id="417" max="16383"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715-8B82-46B6-9645-F5EA72301280}">
  <sheetPr codeName="Sheet8"/>
  <dimension ref="A1:K259"/>
  <sheetViews>
    <sheetView showGridLines="0" showZeros="0" view="pageBreakPreview" zoomScale="85" zoomScaleSheetLayoutView="85" workbookViewId="0">
      <pane ySplit="7" topLeftCell="A246" activePane="bottomLeft" state="frozen"/>
      <selection activeCell="H39" sqref="H39"/>
      <selection pane="bottomLeft" activeCell="H39" sqref="H39"/>
    </sheetView>
  </sheetViews>
  <sheetFormatPr defaultColWidth="9.33203125" defaultRowHeight="14.25" x14ac:dyDescent="0.2"/>
  <cols>
    <col min="1" max="1" width="8.5" style="3" customWidth="1"/>
    <col min="2" max="2" width="67.83203125" style="4" customWidth="1"/>
    <col min="3" max="3" width="16" style="5" customWidth="1"/>
    <col min="4" max="4" width="7.83203125" style="6" customWidth="1"/>
    <col min="5" max="7" width="14.83203125" style="980" customWidth="1"/>
    <col min="8" max="8" width="18.6640625" style="980" customWidth="1"/>
    <col min="9" max="9" width="20.1640625" style="980" customWidth="1"/>
    <col min="10" max="10" width="18.33203125" style="980" customWidth="1"/>
    <col min="11" max="16384" width="9.33203125" style="2"/>
  </cols>
  <sheetData>
    <row r="1" spans="1:11" s="1" customFormat="1" ht="15" x14ac:dyDescent="0.2">
      <c r="A1" s="1095" t="s">
        <v>0</v>
      </c>
      <c r="B1" s="1095"/>
      <c r="C1" s="1095"/>
      <c r="D1" s="1095"/>
      <c r="E1" s="1095"/>
      <c r="F1" s="1095"/>
      <c r="G1" s="1095"/>
      <c r="H1" s="1095"/>
      <c r="I1" s="1095"/>
      <c r="J1" s="1095"/>
    </row>
    <row r="2" spans="1:11" s="1" customFormat="1" ht="10.15" customHeight="1" x14ac:dyDescent="0.2">
      <c r="A2" s="898"/>
      <c r="B2" s="898"/>
      <c r="C2" s="898"/>
      <c r="D2" s="898"/>
      <c r="E2" s="949"/>
      <c r="F2" s="949"/>
      <c r="G2" s="949"/>
      <c r="H2" s="949"/>
      <c r="I2" s="949"/>
      <c r="J2" s="949"/>
    </row>
    <row r="3" spans="1:11" s="1" customFormat="1" ht="15.6" customHeight="1" x14ac:dyDescent="0.2">
      <c r="A3" s="1095" t="s">
        <v>231</v>
      </c>
      <c r="B3" s="1095"/>
      <c r="C3" s="1095"/>
      <c r="D3" s="1095"/>
      <c r="E3" s="1095"/>
      <c r="F3" s="1095"/>
      <c r="G3" s="1095"/>
      <c r="H3" s="1095"/>
      <c r="I3" s="1095"/>
      <c r="J3" s="1095"/>
    </row>
    <row r="4" spans="1:11" s="1" customFormat="1" ht="10.15" customHeight="1" thickBot="1" x14ac:dyDescent="0.25">
      <c r="A4" s="898"/>
      <c r="B4" s="898"/>
      <c r="C4" s="898"/>
      <c r="D4" s="898"/>
      <c r="E4" s="949"/>
      <c r="F4" s="949"/>
      <c r="G4" s="949"/>
      <c r="H4" s="949"/>
      <c r="I4" s="949"/>
      <c r="J4" s="949"/>
    </row>
    <row r="5" spans="1:11" s="128" customFormat="1" ht="16.5" thickTop="1" thickBot="1" x14ac:dyDescent="0.25">
      <c r="A5" s="1096" t="s">
        <v>2</v>
      </c>
      <c r="B5" s="1097" t="s">
        <v>1226</v>
      </c>
      <c r="C5" s="1098" t="s">
        <v>3</v>
      </c>
      <c r="D5" s="1098" t="s">
        <v>1225</v>
      </c>
      <c r="E5" s="1100" t="s">
        <v>4</v>
      </c>
      <c r="F5" s="1101"/>
      <c r="G5" s="1101"/>
      <c r="H5" s="1101"/>
      <c r="I5" s="1102"/>
      <c r="J5" s="1103" t="s">
        <v>5</v>
      </c>
    </row>
    <row r="6" spans="1:11" s="128" customFormat="1" ht="16.5" thickTop="1" thickBot="1" x14ac:dyDescent="0.25">
      <c r="A6" s="1096"/>
      <c r="B6" s="1097"/>
      <c r="C6" s="1098"/>
      <c r="D6" s="1098"/>
      <c r="E6" s="950" t="s">
        <v>6</v>
      </c>
      <c r="F6" s="951" t="s">
        <v>7</v>
      </c>
      <c r="G6" s="951" t="s">
        <v>8</v>
      </c>
      <c r="H6" s="951" t="s">
        <v>9</v>
      </c>
      <c r="I6" s="952" t="s">
        <v>10</v>
      </c>
      <c r="J6" s="1104"/>
    </row>
    <row r="7" spans="1:11" s="130" customFormat="1" ht="15.75" thickTop="1" thickBot="1" x14ac:dyDescent="0.25">
      <c r="A7" s="1105"/>
      <c r="B7" s="1106"/>
      <c r="C7" s="129" t="s">
        <v>11</v>
      </c>
      <c r="D7" s="1099"/>
      <c r="E7" s="953" t="s">
        <v>12</v>
      </c>
      <c r="F7" s="953" t="s">
        <v>13</v>
      </c>
      <c r="G7" s="953" t="s">
        <v>14</v>
      </c>
      <c r="H7" s="954" t="s">
        <v>15</v>
      </c>
      <c r="I7" s="955" t="s">
        <v>16</v>
      </c>
      <c r="J7" s="955" t="s">
        <v>17</v>
      </c>
    </row>
    <row r="8" spans="1:11" s="391" customFormat="1" ht="15.75" thickTop="1" x14ac:dyDescent="0.2">
      <c r="A8" s="423"/>
      <c r="B8" s="389"/>
      <c r="C8" s="390"/>
      <c r="D8" s="389"/>
      <c r="E8" s="993"/>
      <c r="F8" s="993"/>
      <c r="G8" s="993"/>
      <c r="H8" s="1002"/>
      <c r="I8" s="995"/>
      <c r="J8" s="1003"/>
    </row>
    <row r="9" spans="1:11" ht="15" x14ac:dyDescent="0.2">
      <c r="A9" s="424"/>
      <c r="B9" s="392" t="s">
        <v>232</v>
      </c>
      <c r="C9" s="276"/>
      <c r="D9" s="50"/>
      <c r="E9" s="956"/>
      <c r="F9" s="956"/>
      <c r="G9" s="956"/>
      <c r="H9" s="957"/>
      <c r="I9" s="958"/>
      <c r="J9" s="982"/>
    </row>
    <row r="10" spans="1:11" ht="15" x14ac:dyDescent="0.2">
      <c r="A10" s="424"/>
      <c r="B10" s="392"/>
      <c r="C10" s="276"/>
      <c r="D10" s="50"/>
      <c r="E10" s="956"/>
      <c r="F10" s="956"/>
      <c r="G10" s="956"/>
      <c r="H10" s="957"/>
      <c r="I10" s="958"/>
      <c r="J10" s="982"/>
    </row>
    <row r="11" spans="1:11" ht="28.5" x14ac:dyDescent="0.2">
      <c r="A11" s="424"/>
      <c r="B11" s="393" t="s">
        <v>1367</v>
      </c>
      <c r="C11" s="276"/>
      <c r="D11" s="50"/>
      <c r="E11" s="956"/>
      <c r="F11" s="956"/>
      <c r="G11" s="956"/>
      <c r="H11" s="957"/>
      <c r="I11" s="958"/>
      <c r="J11" s="982"/>
    </row>
    <row r="12" spans="1:11" ht="15" x14ac:dyDescent="0.2">
      <c r="A12" s="425"/>
      <c r="B12" s="394"/>
      <c r="C12" s="276"/>
      <c r="D12" s="50"/>
      <c r="E12" s="956"/>
      <c r="F12" s="956"/>
      <c r="G12" s="956"/>
      <c r="H12" s="957"/>
      <c r="I12" s="958"/>
      <c r="J12" s="982"/>
    </row>
    <row r="13" spans="1:11" x14ac:dyDescent="0.2">
      <c r="A13" s="425" t="s">
        <v>11</v>
      </c>
      <c r="B13" s="394" t="s">
        <v>233</v>
      </c>
      <c r="C13" s="11">
        <v>10568</v>
      </c>
      <c r="D13" s="50" t="s">
        <v>20</v>
      </c>
      <c r="E13" s="960">
        <v>5.26</v>
      </c>
      <c r="F13" s="960">
        <v>3.39</v>
      </c>
      <c r="G13" s="960">
        <v>11.96</v>
      </c>
      <c r="H13" s="960">
        <v>0</v>
      </c>
      <c r="I13" s="961">
        <f>E13+F13+G13+H13</f>
        <v>20.61</v>
      </c>
      <c r="J13" s="962">
        <f>I13*C13</f>
        <v>217806.48</v>
      </c>
      <c r="K13" s="146"/>
    </row>
    <row r="14" spans="1:11" ht="15" x14ac:dyDescent="0.2">
      <c r="A14" s="425"/>
      <c r="B14" s="394"/>
      <c r="C14" s="11"/>
      <c r="D14" s="50"/>
      <c r="E14" s="956"/>
      <c r="F14" s="956"/>
      <c r="G14" s="956"/>
      <c r="H14" s="957"/>
      <c r="I14" s="958"/>
      <c r="J14" s="982"/>
    </row>
    <row r="15" spans="1:11" ht="15" x14ac:dyDescent="0.2">
      <c r="A15" s="425"/>
      <c r="B15" s="392" t="s">
        <v>234</v>
      </c>
      <c r="C15" s="11"/>
      <c r="D15" s="50"/>
      <c r="E15" s="960"/>
      <c r="F15" s="975"/>
      <c r="G15" s="975"/>
      <c r="H15" s="960"/>
      <c r="I15" s="961"/>
      <c r="J15" s="962"/>
    </row>
    <row r="16" spans="1:11" ht="15" x14ac:dyDescent="0.2">
      <c r="A16" s="425"/>
      <c r="B16" s="392"/>
      <c r="C16" s="11"/>
      <c r="D16" s="50"/>
      <c r="E16" s="956"/>
      <c r="F16" s="956"/>
      <c r="G16" s="956"/>
      <c r="H16" s="957"/>
      <c r="I16" s="958"/>
      <c r="J16" s="982"/>
    </row>
    <row r="17" spans="1:11" ht="42.75" x14ac:dyDescent="0.2">
      <c r="A17" s="425"/>
      <c r="B17" s="394" t="s">
        <v>1368</v>
      </c>
      <c r="C17" s="11"/>
      <c r="D17" s="50"/>
      <c r="E17" s="960"/>
      <c r="F17" s="975"/>
      <c r="G17" s="975"/>
      <c r="H17" s="960"/>
      <c r="I17" s="961"/>
      <c r="J17" s="962"/>
    </row>
    <row r="18" spans="1:11" ht="15" x14ac:dyDescent="0.2">
      <c r="A18" s="425"/>
      <c r="B18" s="394"/>
      <c r="C18" s="11"/>
      <c r="D18" s="50"/>
      <c r="E18" s="956"/>
      <c r="F18" s="956"/>
      <c r="G18" s="956"/>
      <c r="H18" s="957"/>
      <c r="I18" s="958"/>
      <c r="J18" s="982"/>
    </row>
    <row r="19" spans="1:11" x14ac:dyDescent="0.2">
      <c r="A19" s="425" t="s">
        <v>12</v>
      </c>
      <c r="B19" s="34" t="s">
        <v>235</v>
      </c>
      <c r="C19" s="11">
        <v>406</v>
      </c>
      <c r="D19" s="50" t="s">
        <v>20</v>
      </c>
      <c r="E19" s="960">
        <v>0</v>
      </c>
      <c r="F19" s="960">
        <v>0</v>
      </c>
      <c r="G19" s="960">
        <v>0</v>
      </c>
      <c r="H19" s="960">
        <v>177.13</v>
      </c>
      <c r="I19" s="961">
        <f>E19+F19+G19+H19</f>
        <v>177.13</v>
      </c>
      <c r="J19" s="962">
        <f>I19*C19</f>
        <v>71914.78</v>
      </c>
      <c r="K19" s="146"/>
    </row>
    <row r="20" spans="1:11" ht="15" x14ac:dyDescent="0.2">
      <c r="A20" s="425"/>
      <c r="B20" s="34"/>
      <c r="C20" s="11"/>
      <c r="D20" s="395"/>
      <c r="E20" s="956"/>
      <c r="F20" s="956"/>
      <c r="G20" s="956"/>
      <c r="H20" s="957"/>
      <c r="I20" s="958"/>
      <c r="J20" s="982"/>
    </row>
    <row r="21" spans="1:11" x14ac:dyDescent="0.2">
      <c r="A21" s="425" t="s">
        <v>13</v>
      </c>
      <c r="B21" s="34" t="s">
        <v>236</v>
      </c>
      <c r="C21" s="11">
        <v>119</v>
      </c>
      <c r="D21" s="50" t="s">
        <v>20</v>
      </c>
      <c r="E21" s="960">
        <v>0</v>
      </c>
      <c r="F21" s="960">
        <v>0</v>
      </c>
      <c r="G21" s="960">
        <v>0</v>
      </c>
      <c r="H21" s="960">
        <v>173.01</v>
      </c>
      <c r="I21" s="961">
        <f>E21+F21+G21+H21</f>
        <v>173.01</v>
      </c>
      <c r="J21" s="962">
        <f>I21*C21</f>
        <v>20588.189999999999</v>
      </c>
      <c r="K21" s="146"/>
    </row>
    <row r="22" spans="1:11" ht="15" x14ac:dyDescent="0.2">
      <c r="A22" s="425"/>
      <c r="B22" s="34"/>
      <c r="C22" s="11"/>
      <c r="D22" s="395"/>
      <c r="E22" s="956"/>
      <c r="F22" s="956"/>
      <c r="G22" s="956"/>
      <c r="H22" s="957"/>
      <c r="I22" s="958"/>
      <c r="J22" s="982"/>
    </row>
    <row r="23" spans="1:11" x14ac:dyDescent="0.2">
      <c r="A23" s="425" t="s">
        <v>14</v>
      </c>
      <c r="B23" s="34" t="s">
        <v>237</v>
      </c>
      <c r="C23" s="11">
        <v>70</v>
      </c>
      <c r="D23" s="50" t="s">
        <v>20</v>
      </c>
      <c r="E23" s="960">
        <v>0</v>
      </c>
      <c r="F23" s="960">
        <v>0</v>
      </c>
      <c r="G23" s="960">
        <v>0</v>
      </c>
      <c r="H23" s="960">
        <v>194.11</v>
      </c>
      <c r="I23" s="961">
        <f>E23+F23+G23+H23</f>
        <v>194.11</v>
      </c>
      <c r="J23" s="962">
        <f>I23*C23</f>
        <v>13587.7</v>
      </c>
      <c r="K23" s="146"/>
    </row>
    <row r="24" spans="1:11" ht="15" x14ac:dyDescent="0.2">
      <c r="A24" s="425"/>
      <c r="B24" s="34"/>
      <c r="C24" s="11"/>
      <c r="D24" s="395"/>
      <c r="E24" s="956"/>
      <c r="F24" s="956"/>
      <c r="G24" s="956"/>
      <c r="H24" s="957"/>
      <c r="I24" s="958"/>
      <c r="J24" s="982"/>
    </row>
    <row r="25" spans="1:11" x14ac:dyDescent="0.2">
      <c r="A25" s="425" t="s">
        <v>15</v>
      </c>
      <c r="B25" s="34" t="s">
        <v>238</v>
      </c>
      <c r="C25" s="11">
        <v>19</v>
      </c>
      <c r="D25" s="50" t="s">
        <v>20</v>
      </c>
      <c r="E25" s="960">
        <v>0</v>
      </c>
      <c r="F25" s="960">
        <v>0</v>
      </c>
      <c r="G25" s="960">
        <v>0</v>
      </c>
      <c r="H25" s="960">
        <v>131.41</v>
      </c>
      <c r="I25" s="961">
        <f>E25+F25+G25+H25</f>
        <v>131.41</v>
      </c>
      <c r="J25" s="962">
        <f>I25*C25</f>
        <v>2496.79</v>
      </c>
      <c r="K25" s="146"/>
    </row>
    <row r="26" spans="1:11" ht="15" x14ac:dyDescent="0.2">
      <c r="A26" s="425"/>
      <c r="B26" s="34"/>
      <c r="C26" s="11"/>
      <c r="D26" s="395"/>
      <c r="E26" s="956"/>
      <c r="F26" s="956"/>
      <c r="G26" s="956"/>
      <c r="H26" s="957"/>
      <c r="I26" s="958"/>
      <c r="J26" s="982"/>
    </row>
    <row r="27" spans="1:11" ht="15" x14ac:dyDescent="0.2">
      <c r="A27" s="425"/>
      <c r="B27" s="35" t="s">
        <v>239</v>
      </c>
      <c r="C27" s="11"/>
      <c r="D27" s="395"/>
      <c r="E27" s="956"/>
      <c r="F27" s="956"/>
      <c r="G27" s="956"/>
      <c r="H27" s="957"/>
      <c r="I27" s="958"/>
      <c r="J27" s="982"/>
    </row>
    <row r="28" spans="1:11" ht="15" x14ac:dyDescent="0.2">
      <c r="A28" s="425"/>
      <c r="B28" s="34"/>
      <c r="C28" s="11"/>
      <c r="D28" s="395"/>
      <c r="E28" s="956"/>
      <c r="F28" s="956"/>
      <c r="G28" s="956"/>
      <c r="H28" s="957"/>
      <c r="I28" s="958"/>
      <c r="J28" s="982"/>
    </row>
    <row r="29" spans="1:11" x14ac:dyDescent="0.2">
      <c r="A29" s="425" t="s">
        <v>28</v>
      </c>
      <c r="B29" s="34" t="s">
        <v>240</v>
      </c>
      <c r="C29" s="11">
        <v>8</v>
      </c>
      <c r="D29" s="50" t="s">
        <v>20</v>
      </c>
      <c r="E29" s="960">
        <v>0</v>
      </c>
      <c r="F29" s="960">
        <v>0</v>
      </c>
      <c r="G29" s="960">
        <v>0</v>
      </c>
      <c r="H29" s="960">
        <v>131.41</v>
      </c>
      <c r="I29" s="961">
        <f>E29+F29+G29+H29</f>
        <v>131.41</v>
      </c>
      <c r="J29" s="962">
        <f>I29*C29</f>
        <v>1051.28</v>
      </c>
      <c r="K29" s="146"/>
    </row>
    <row r="30" spans="1:11" ht="15" x14ac:dyDescent="0.2">
      <c r="A30" s="425"/>
      <c r="B30" s="34"/>
      <c r="C30" s="11"/>
      <c r="D30" s="50"/>
      <c r="E30" s="956"/>
      <c r="F30" s="956"/>
      <c r="G30" s="956"/>
      <c r="H30" s="957"/>
      <c r="I30" s="958"/>
      <c r="J30" s="982"/>
    </row>
    <row r="31" spans="1:11" x14ac:dyDescent="0.2">
      <c r="A31" s="425" t="s">
        <v>40</v>
      </c>
      <c r="B31" s="34" t="s">
        <v>241</v>
      </c>
      <c r="C31" s="11">
        <v>41</v>
      </c>
      <c r="D31" s="50" t="s">
        <v>20</v>
      </c>
      <c r="E31" s="960">
        <v>0</v>
      </c>
      <c r="F31" s="960">
        <v>0</v>
      </c>
      <c r="G31" s="960">
        <v>0</v>
      </c>
      <c r="H31" s="960">
        <v>131.41</v>
      </c>
      <c r="I31" s="961">
        <f>E31+F31+G31+H31</f>
        <v>131.41</v>
      </c>
      <c r="J31" s="962">
        <f>I31*C31</f>
        <v>5387.81</v>
      </c>
      <c r="K31" s="146"/>
    </row>
    <row r="32" spans="1:11" ht="15" x14ac:dyDescent="0.2">
      <c r="A32" s="425"/>
      <c r="B32" s="34"/>
      <c r="C32" s="11"/>
      <c r="D32" s="395"/>
      <c r="E32" s="956"/>
      <c r="F32" s="956"/>
      <c r="G32" s="956"/>
      <c r="H32" s="957"/>
      <c r="I32" s="958"/>
      <c r="J32" s="982"/>
    </row>
    <row r="33" spans="1:11" ht="15" x14ac:dyDescent="0.2">
      <c r="A33" s="425"/>
      <c r="B33" s="35" t="s">
        <v>242</v>
      </c>
      <c r="C33" s="11"/>
      <c r="D33" s="395"/>
      <c r="E33" s="956"/>
      <c r="F33" s="956"/>
      <c r="G33" s="956"/>
      <c r="H33" s="957"/>
      <c r="I33" s="958"/>
      <c r="J33" s="982"/>
    </row>
    <row r="34" spans="1:11" ht="15" x14ac:dyDescent="0.2">
      <c r="A34" s="425"/>
      <c r="B34" s="34"/>
      <c r="C34" s="11"/>
      <c r="D34" s="395"/>
      <c r="E34" s="956"/>
      <c r="F34" s="956"/>
      <c r="G34" s="956"/>
      <c r="H34" s="957"/>
      <c r="I34" s="958"/>
      <c r="J34" s="982"/>
    </row>
    <row r="35" spans="1:11" x14ac:dyDescent="0.2">
      <c r="A35" s="425" t="s">
        <v>42</v>
      </c>
      <c r="B35" s="34" t="s">
        <v>243</v>
      </c>
      <c r="C35" s="11">
        <v>150</v>
      </c>
      <c r="D35" s="50" t="s">
        <v>20</v>
      </c>
      <c r="E35" s="960">
        <v>0</v>
      </c>
      <c r="F35" s="960">
        <v>0</v>
      </c>
      <c r="G35" s="960">
        <v>0</v>
      </c>
      <c r="H35" s="960">
        <v>187.51</v>
      </c>
      <c r="I35" s="961">
        <f>E35+F35+G35+H35</f>
        <v>187.51</v>
      </c>
      <c r="J35" s="962">
        <f>I35*C35</f>
        <v>28126.5</v>
      </c>
      <c r="K35" s="146"/>
    </row>
    <row r="36" spans="1:11" ht="15" x14ac:dyDescent="0.2">
      <c r="A36" s="425"/>
      <c r="B36" s="34"/>
      <c r="C36" s="396"/>
      <c r="D36" s="395"/>
      <c r="E36" s="956"/>
      <c r="F36" s="956"/>
      <c r="G36" s="956"/>
      <c r="H36" s="957"/>
      <c r="I36" s="958"/>
      <c r="J36" s="982"/>
    </row>
    <row r="37" spans="1:11" ht="15" x14ac:dyDescent="0.2">
      <c r="A37" s="425"/>
      <c r="B37" s="34"/>
      <c r="C37" s="396"/>
      <c r="D37" s="395"/>
      <c r="E37" s="956"/>
      <c r="F37" s="956"/>
      <c r="G37" s="956"/>
      <c r="H37" s="957"/>
      <c r="I37" s="958"/>
      <c r="J37" s="1077"/>
    </row>
    <row r="38" spans="1:11" ht="15" x14ac:dyDescent="0.2">
      <c r="A38" s="425"/>
      <c r="B38" s="34"/>
      <c r="C38" s="396"/>
      <c r="D38" s="395"/>
      <c r="E38" s="956"/>
      <c r="F38" s="956"/>
      <c r="G38" s="956"/>
      <c r="H38" s="957"/>
      <c r="I38" s="958"/>
      <c r="J38" s="1077"/>
    </row>
    <row r="39" spans="1:11" ht="15" x14ac:dyDescent="0.2">
      <c r="A39" s="425"/>
      <c r="B39" s="34"/>
      <c r="C39" s="396"/>
      <c r="D39" s="395"/>
      <c r="E39" s="956"/>
      <c r="F39" s="956"/>
      <c r="G39" s="956"/>
      <c r="H39" s="957"/>
      <c r="I39" s="958"/>
      <c r="J39" s="1077"/>
    </row>
    <row r="40" spans="1:11" ht="15" x14ac:dyDescent="0.2">
      <c r="A40" s="425"/>
      <c r="B40" s="34"/>
      <c r="C40" s="396"/>
      <c r="D40" s="395"/>
      <c r="E40" s="956"/>
      <c r="F40" s="956"/>
      <c r="G40" s="956"/>
      <c r="H40" s="957"/>
      <c r="I40" s="958"/>
      <c r="J40" s="1077"/>
    </row>
    <row r="41" spans="1:11" ht="15" x14ac:dyDescent="0.2">
      <c r="A41" s="425"/>
      <c r="B41" s="34"/>
      <c r="C41" s="396"/>
      <c r="D41" s="395"/>
      <c r="E41" s="956"/>
      <c r="F41" s="956"/>
      <c r="G41" s="956"/>
      <c r="H41" s="957"/>
      <c r="I41" s="958"/>
      <c r="J41" s="1077"/>
    </row>
    <row r="42" spans="1:11" ht="12" customHeight="1" x14ac:dyDescent="0.2">
      <c r="A42" s="425"/>
      <c r="B42" s="34"/>
      <c r="C42" s="396"/>
      <c r="D42" s="395"/>
      <c r="E42" s="956"/>
      <c r="F42" s="956"/>
      <c r="G42" s="956"/>
      <c r="H42" s="957"/>
      <c r="I42" s="958"/>
      <c r="J42" s="1077"/>
    </row>
    <row r="43" spans="1:11" ht="15.75" thickBot="1" x14ac:dyDescent="0.25">
      <c r="A43" s="426"/>
      <c r="B43" s="397" t="s">
        <v>31</v>
      </c>
      <c r="C43" s="398"/>
      <c r="D43" s="398"/>
      <c r="E43" s="967"/>
      <c r="F43" s="967"/>
      <c r="G43" s="967"/>
      <c r="H43" s="966"/>
      <c r="I43" s="968"/>
      <c r="J43" s="987">
        <f>SUM(J11:J41)</f>
        <v>360959.53</v>
      </c>
    </row>
    <row r="44" spans="1:11" ht="15.75" thickTop="1" x14ac:dyDescent="0.2">
      <c r="A44" s="425"/>
      <c r="B44" s="34"/>
      <c r="C44" s="396"/>
      <c r="D44" s="395"/>
      <c r="E44" s="956"/>
      <c r="F44" s="956"/>
      <c r="G44" s="956"/>
      <c r="H44" s="957"/>
      <c r="I44" s="958"/>
      <c r="J44" s="982"/>
    </row>
    <row r="45" spans="1:11" ht="15" x14ac:dyDescent="0.2">
      <c r="A45" s="425"/>
      <c r="B45" s="392" t="s">
        <v>244</v>
      </c>
      <c r="C45" s="396"/>
      <c r="D45" s="395"/>
      <c r="E45" s="956"/>
      <c r="F45" s="956"/>
      <c r="G45" s="956"/>
      <c r="H45" s="957"/>
      <c r="I45" s="958"/>
      <c r="J45" s="982"/>
    </row>
    <row r="46" spans="1:11" ht="15" x14ac:dyDescent="0.2">
      <c r="A46" s="425"/>
      <c r="B46" s="392"/>
      <c r="C46" s="396"/>
      <c r="D46" s="395"/>
      <c r="E46" s="956"/>
      <c r="F46" s="956"/>
      <c r="G46" s="956"/>
      <c r="H46" s="957"/>
      <c r="I46" s="958"/>
      <c r="J46" s="982"/>
    </row>
    <row r="47" spans="1:11" s="8" customFormat="1" ht="42.75" x14ac:dyDescent="0.2">
      <c r="A47" s="425"/>
      <c r="B47" s="38" t="s">
        <v>1369</v>
      </c>
      <c r="C47" s="11"/>
      <c r="D47" s="395"/>
      <c r="E47" s="956"/>
      <c r="F47" s="975"/>
      <c r="G47" s="975"/>
      <c r="H47" s="960"/>
      <c r="I47" s="961"/>
      <c r="J47" s="983"/>
    </row>
    <row r="48" spans="1:11" s="8" customFormat="1" x14ac:dyDescent="0.2">
      <c r="A48" s="425"/>
      <c r="B48" s="37"/>
      <c r="C48" s="11"/>
      <c r="D48" s="32"/>
      <c r="E48" s="960"/>
      <c r="F48" s="975"/>
      <c r="G48" s="975"/>
      <c r="H48" s="960"/>
      <c r="I48" s="961"/>
      <c r="J48" s="983"/>
    </row>
    <row r="49" spans="1:11" s="8" customFormat="1" x14ac:dyDescent="0.2">
      <c r="A49" s="425" t="s">
        <v>11</v>
      </c>
      <c r="B49" s="37" t="s">
        <v>245</v>
      </c>
      <c r="C49" s="11">
        <v>151</v>
      </c>
      <c r="D49" s="280" t="s">
        <v>20</v>
      </c>
      <c r="E49" s="960">
        <v>0</v>
      </c>
      <c r="F49" s="960">
        <v>0</v>
      </c>
      <c r="G49" s="960">
        <v>0</v>
      </c>
      <c r="H49" s="960">
        <v>64.959999999999994</v>
      </c>
      <c r="I49" s="961">
        <f>E49+F49+G49+H49</f>
        <v>64.959999999999994</v>
      </c>
      <c r="J49" s="962">
        <f>I49*C49</f>
        <v>9808.9599999999991</v>
      </c>
      <c r="K49" s="146"/>
    </row>
    <row r="50" spans="1:11" s="8" customFormat="1" x14ac:dyDescent="0.2">
      <c r="A50" s="425"/>
      <c r="B50" s="37"/>
      <c r="C50" s="31"/>
      <c r="D50" s="32"/>
      <c r="E50" s="960"/>
      <c r="F50" s="975"/>
      <c r="G50" s="975"/>
      <c r="H50" s="960"/>
      <c r="I50" s="961"/>
      <c r="J50" s="983"/>
    </row>
    <row r="51" spans="1:11" s="8" customFormat="1" ht="15" x14ac:dyDescent="0.2">
      <c r="A51" s="425"/>
      <c r="B51" s="427" t="s">
        <v>246</v>
      </c>
      <c r="C51" s="7"/>
      <c r="D51" s="33"/>
      <c r="E51" s="960"/>
      <c r="F51" s="975"/>
      <c r="G51" s="975"/>
      <c r="H51" s="960"/>
      <c r="I51" s="961"/>
      <c r="J51" s="983"/>
    </row>
    <row r="52" spans="1:11" s="8" customFormat="1" ht="15" x14ac:dyDescent="0.2">
      <c r="A52" s="425"/>
      <c r="B52" s="427"/>
      <c r="C52" s="399"/>
      <c r="D52" s="33"/>
      <c r="E52" s="960"/>
      <c r="F52" s="975"/>
      <c r="G52" s="975"/>
      <c r="H52" s="960"/>
      <c r="I52" s="961"/>
      <c r="J52" s="983"/>
    </row>
    <row r="53" spans="1:11" s="8" customFormat="1" ht="28.5" x14ac:dyDescent="0.2">
      <c r="A53" s="400"/>
      <c r="B53" s="428" t="s">
        <v>1112</v>
      </c>
      <c r="C53" s="105"/>
      <c r="D53" s="401"/>
      <c r="E53" s="1046"/>
      <c r="F53" s="1047"/>
      <c r="G53" s="1047"/>
      <c r="H53" s="1046"/>
      <c r="I53" s="1048"/>
      <c r="J53" s="1062"/>
    </row>
    <row r="54" spans="1:11" s="8" customFormat="1" x14ac:dyDescent="0.2">
      <c r="A54" s="425"/>
      <c r="B54" s="394"/>
      <c r="C54" s="31"/>
      <c r="D54" s="50"/>
      <c r="E54" s="960"/>
      <c r="F54" s="975"/>
      <c r="G54" s="975"/>
      <c r="H54" s="960"/>
      <c r="I54" s="961"/>
      <c r="J54" s="983"/>
    </row>
    <row r="55" spans="1:11" s="8" customFormat="1" x14ac:dyDescent="0.2">
      <c r="A55" s="425" t="s">
        <v>12</v>
      </c>
      <c r="B55" s="37" t="s">
        <v>247</v>
      </c>
      <c r="C55" s="11">
        <v>175</v>
      </c>
      <c r="D55" s="280" t="s">
        <v>20</v>
      </c>
      <c r="E55" s="960">
        <v>0</v>
      </c>
      <c r="F55" s="960">
        <v>0</v>
      </c>
      <c r="G55" s="960">
        <v>0</v>
      </c>
      <c r="H55" s="960">
        <v>78.010000000000005</v>
      </c>
      <c r="I55" s="961">
        <f>E55+F55+G55+H55</f>
        <v>78.010000000000005</v>
      </c>
      <c r="J55" s="962">
        <f>I55*C55</f>
        <v>13651.75</v>
      </c>
      <c r="K55" s="146"/>
    </row>
    <row r="56" spans="1:11" s="8" customFormat="1" x14ac:dyDescent="0.2">
      <c r="A56" s="425"/>
      <c r="B56" s="37"/>
      <c r="C56" s="11"/>
      <c r="D56" s="30"/>
      <c r="E56" s="960"/>
      <c r="F56" s="975"/>
      <c r="G56" s="975"/>
      <c r="H56" s="960"/>
      <c r="I56" s="961"/>
      <c r="J56" s="983"/>
    </row>
    <row r="57" spans="1:11" s="8" customFormat="1" ht="28.5" x14ac:dyDescent="0.2">
      <c r="A57" s="425"/>
      <c r="B57" s="38" t="s">
        <v>1134</v>
      </c>
      <c r="C57" s="11"/>
      <c r="D57" s="30"/>
      <c r="E57" s="960"/>
      <c r="F57" s="975"/>
      <c r="G57" s="975"/>
      <c r="H57" s="960"/>
      <c r="I57" s="961"/>
      <c r="J57" s="983"/>
    </row>
    <row r="58" spans="1:11" s="8" customFormat="1" x14ac:dyDescent="0.2">
      <c r="A58" s="425"/>
      <c r="B58" s="37"/>
      <c r="C58" s="11"/>
      <c r="D58" s="30"/>
      <c r="E58" s="960"/>
      <c r="F58" s="975"/>
      <c r="G58" s="975"/>
      <c r="H58" s="960"/>
      <c r="I58" s="961"/>
      <c r="J58" s="983"/>
    </row>
    <row r="59" spans="1:11" s="8" customFormat="1" x14ac:dyDescent="0.2">
      <c r="A59" s="425" t="s">
        <v>13</v>
      </c>
      <c r="B59" s="63" t="s">
        <v>1135</v>
      </c>
      <c r="C59" s="105">
        <v>34</v>
      </c>
      <c r="D59" s="402" t="s">
        <v>20</v>
      </c>
      <c r="E59" s="960">
        <v>0</v>
      </c>
      <c r="F59" s="960">
        <v>0</v>
      </c>
      <c r="G59" s="960">
        <v>0</v>
      </c>
      <c r="H59" s="960">
        <v>78.010000000000005</v>
      </c>
      <c r="I59" s="961">
        <f>E59+F59+G59+H59</f>
        <v>78.010000000000005</v>
      </c>
      <c r="J59" s="962">
        <f>I59*C59</f>
        <v>2652.34</v>
      </c>
      <c r="K59" s="146"/>
    </row>
    <row r="60" spans="1:11" s="8" customFormat="1" x14ac:dyDescent="0.2">
      <c r="A60" s="425"/>
      <c r="B60" s="37"/>
      <c r="C60" s="11"/>
      <c r="D60" s="30"/>
      <c r="E60" s="960"/>
      <c r="F60" s="975"/>
      <c r="G60" s="975"/>
      <c r="H60" s="960"/>
      <c r="I60" s="961"/>
      <c r="J60" s="983"/>
    </row>
    <row r="61" spans="1:11" s="8" customFormat="1" ht="28.5" x14ac:dyDescent="0.2">
      <c r="A61" s="400"/>
      <c r="B61" s="403" t="s">
        <v>1113</v>
      </c>
      <c r="C61" s="105"/>
      <c r="D61" s="404"/>
      <c r="E61" s="1046"/>
      <c r="F61" s="1047"/>
      <c r="G61" s="1047"/>
      <c r="H61" s="1046"/>
      <c r="I61" s="1048"/>
      <c r="J61" s="1062"/>
    </row>
    <row r="62" spans="1:11" s="8" customFormat="1" x14ac:dyDescent="0.2">
      <c r="A62" s="425"/>
      <c r="B62" s="37"/>
      <c r="C62" s="11"/>
      <c r="D62" s="30"/>
      <c r="E62" s="960"/>
      <c r="F62" s="975"/>
      <c r="G62" s="975"/>
      <c r="H62" s="960"/>
      <c r="I62" s="961"/>
      <c r="J62" s="983"/>
    </row>
    <row r="63" spans="1:11" s="8" customFormat="1" x14ac:dyDescent="0.2">
      <c r="A63" s="425" t="s">
        <v>14</v>
      </c>
      <c r="B63" s="37" t="s">
        <v>248</v>
      </c>
      <c r="C63" s="11">
        <v>197</v>
      </c>
      <c r="D63" s="280" t="s">
        <v>20</v>
      </c>
      <c r="E63" s="960">
        <v>0</v>
      </c>
      <c r="F63" s="960">
        <v>0</v>
      </c>
      <c r="G63" s="960">
        <v>0</v>
      </c>
      <c r="H63" s="960">
        <v>101.65</v>
      </c>
      <c r="I63" s="961">
        <f>E63+F63+G63+H63</f>
        <v>101.65</v>
      </c>
      <c r="J63" s="962">
        <f>I63*C63</f>
        <v>20025.05</v>
      </c>
      <c r="K63" s="146"/>
    </row>
    <row r="64" spans="1:11" s="8" customFormat="1" x14ac:dyDescent="0.2">
      <c r="A64" s="425"/>
      <c r="B64" s="37"/>
      <c r="C64" s="11"/>
      <c r="D64" s="280"/>
      <c r="E64" s="960"/>
      <c r="F64" s="975"/>
      <c r="G64" s="975"/>
      <c r="H64" s="960"/>
      <c r="I64" s="961"/>
      <c r="J64" s="983"/>
    </row>
    <row r="65" spans="1:11" s="8" customFormat="1" x14ac:dyDescent="0.2">
      <c r="A65" s="425" t="s">
        <v>15</v>
      </c>
      <c r="B65" s="37" t="s">
        <v>1128</v>
      </c>
      <c r="C65" s="11">
        <v>23</v>
      </c>
      <c r="D65" s="280" t="s">
        <v>25</v>
      </c>
      <c r="E65" s="960">
        <v>0</v>
      </c>
      <c r="F65" s="960">
        <v>0</v>
      </c>
      <c r="G65" s="960">
        <v>0</v>
      </c>
      <c r="H65" s="960">
        <v>101.65</v>
      </c>
      <c r="I65" s="961">
        <f>E65+F65+G65+H65</f>
        <v>101.65</v>
      </c>
      <c r="J65" s="962">
        <f>I65*C65</f>
        <v>2337.9499999999998</v>
      </c>
      <c r="K65" s="146"/>
    </row>
    <row r="66" spans="1:11" s="8" customFormat="1" x14ac:dyDescent="0.2">
      <c r="A66" s="425"/>
      <c r="B66" s="394"/>
      <c r="C66" s="31"/>
      <c r="D66" s="50"/>
      <c r="E66" s="960"/>
      <c r="F66" s="975"/>
      <c r="G66" s="975"/>
      <c r="H66" s="960"/>
      <c r="I66" s="961"/>
      <c r="J66" s="983"/>
    </row>
    <row r="67" spans="1:11" s="8" customFormat="1" ht="28.5" x14ac:dyDescent="0.2">
      <c r="A67" s="425"/>
      <c r="B67" s="403" t="s">
        <v>1131</v>
      </c>
      <c r="C67" s="31"/>
      <c r="D67" s="50"/>
      <c r="E67" s="960"/>
      <c r="F67" s="975"/>
      <c r="G67" s="975"/>
      <c r="H67" s="960"/>
      <c r="I67" s="961"/>
      <c r="J67" s="983"/>
    </row>
    <row r="68" spans="1:11" s="8" customFormat="1" x14ac:dyDescent="0.2">
      <c r="A68" s="425"/>
      <c r="B68" s="394"/>
      <c r="C68" s="31"/>
      <c r="D68" s="50"/>
      <c r="E68" s="960"/>
      <c r="F68" s="975"/>
      <c r="G68" s="975"/>
      <c r="H68" s="960"/>
      <c r="I68" s="961"/>
      <c r="J68" s="983"/>
    </row>
    <row r="69" spans="1:11" s="8" customFormat="1" x14ac:dyDescent="0.2">
      <c r="A69" s="425" t="s">
        <v>28</v>
      </c>
      <c r="B69" s="63" t="s">
        <v>1132</v>
      </c>
      <c r="C69" s="105">
        <v>19</v>
      </c>
      <c r="D69" s="402" t="s">
        <v>20</v>
      </c>
      <c r="E69" s="960">
        <v>0</v>
      </c>
      <c r="F69" s="960">
        <v>0</v>
      </c>
      <c r="G69" s="960">
        <v>0</v>
      </c>
      <c r="H69" s="960">
        <v>101.65</v>
      </c>
      <c r="I69" s="961">
        <f>E69+F69+G69+H69</f>
        <v>101.65</v>
      </c>
      <c r="J69" s="962">
        <f>I69*C69</f>
        <v>1931.35</v>
      </c>
      <c r="K69" s="146"/>
    </row>
    <row r="70" spans="1:11" s="8" customFormat="1" x14ac:dyDescent="0.2">
      <c r="A70" s="425"/>
      <c r="B70" s="394"/>
      <c r="C70" s="31"/>
      <c r="D70" s="50"/>
      <c r="E70" s="960"/>
      <c r="F70" s="975"/>
      <c r="G70" s="975"/>
      <c r="H70" s="960"/>
      <c r="I70" s="961"/>
      <c r="J70" s="983"/>
    </row>
    <row r="71" spans="1:11" s="8" customFormat="1" x14ac:dyDescent="0.2">
      <c r="A71" s="425" t="s">
        <v>40</v>
      </c>
      <c r="B71" s="63" t="s">
        <v>1133</v>
      </c>
      <c r="C71" s="105">
        <v>356</v>
      </c>
      <c r="D71" s="402" t="s">
        <v>20</v>
      </c>
      <c r="E71" s="960">
        <v>0</v>
      </c>
      <c r="F71" s="960">
        <v>0</v>
      </c>
      <c r="G71" s="960">
        <v>0</v>
      </c>
      <c r="H71" s="960">
        <v>101.65</v>
      </c>
      <c r="I71" s="961">
        <f>E71+F71+G71+H71</f>
        <v>101.65</v>
      </c>
      <c r="J71" s="962">
        <f>I71*C71</f>
        <v>36187.4</v>
      </c>
      <c r="K71" s="146"/>
    </row>
    <row r="72" spans="1:11" s="8" customFormat="1" x14ac:dyDescent="0.2">
      <c r="A72" s="425"/>
      <c r="B72" s="394"/>
      <c r="C72" s="31"/>
      <c r="D72" s="50"/>
      <c r="E72" s="960"/>
      <c r="F72" s="975"/>
      <c r="G72" s="975"/>
      <c r="H72" s="960"/>
      <c r="I72" s="961"/>
      <c r="J72" s="983"/>
    </row>
    <row r="73" spans="1:11" s="8" customFormat="1" x14ac:dyDescent="0.2">
      <c r="A73" s="425"/>
      <c r="B73" s="394"/>
      <c r="C73" s="31"/>
      <c r="D73" s="50"/>
      <c r="E73" s="960"/>
      <c r="F73" s="975"/>
      <c r="G73" s="975"/>
      <c r="H73" s="960"/>
      <c r="I73" s="961"/>
      <c r="J73" s="983"/>
    </row>
    <row r="74" spans="1:11" s="8" customFormat="1" x14ac:dyDescent="0.2">
      <c r="A74" s="425"/>
      <c r="B74" s="394"/>
      <c r="C74" s="31"/>
      <c r="D74" s="50"/>
      <c r="E74" s="960"/>
      <c r="F74" s="975"/>
      <c r="G74" s="975"/>
      <c r="H74" s="960"/>
      <c r="I74" s="961"/>
      <c r="J74" s="983"/>
    </row>
    <row r="75" spans="1:11" s="8" customFormat="1" x14ac:dyDescent="0.2">
      <c r="A75" s="425"/>
      <c r="B75" s="394"/>
      <c r="C75" s="31"/>
      <c r="D75" s="50"/>
      <c r="E75" s="960"/>
      <c r="F75" s="975"/>
      <c r="G75" s="975"/>
      <c r="H75" s="960"/>
      <c r="I75" s="961"/>
      <c r="J75" s="983"/>
    </row>
    <row r="76" spans="1:11" s="8" customFormat="1" ht="15" customHeight="1" x14ac:dyDescent="0.2">
      <c r="A76" s="425"/>
      <c r="B76" s="394"/>
      <c r="C76" s="31"/>
      <c r="D76" s="50"/>
      <c r="E76" s="960"/>
      <c r="F76" s="975"/>
      <c r="G76" s="975"/>
      <c r="H76" s="960"/>
      <c r="I76" s="961"/>
      <c r="J76" s="983"/>
    </row>
    <row r="77" spans="1:11" ht="15.75" thickBot="1" x14ac:dyDescent="0.25">
      <c r="A77" s="426"/>
      <c r="B77" s="397" t="s">
        <v>31</v>
      </c>
      <c r="C77" s="398"/>
      <c r="D77" s="398"/>
      <c r="E77" s="967"/>
      <c r="F77" s="967"/>
      <c r="G77" s="967"/>
      <c r="H77" s="966"/>
      <c r="I77" s="968"/>
      <c r="J77" s="987">
        <f>SUM(J48:J75)</f>
        <v>86594.8</v>
      </c>
    </row>
    <row r="78" spans="1:11" s="8" customFormat="1" ht="15" thickTop="1" x14ac:dyDescent="0.2">
      <c r="A78" s="425"/>
      <c r="B78" s="394"/>
      <c r="C78" s="31"/>
      <c r="D78" s="50"/>
      <c r="E78" s="960"/>
      <c r="F78" s="975"/>
      <c r="G78" s="975"/>
      <c r="H78" s="960"/>
      <c r="I78" s="961"/>
      <c r="J78" s="983"/>
    </row>
    <row r="79" spans="1:11" s="8" customFormat="1" ht="15" x14ac:dyDescent="0.2">
      <c r="A79" s="425"/>
      <c r="B79" s="427" t="s">
        <v>1258</v>
      </c>
      <c r="C79" s="7"/>
      <c r="D79" s="33"/>
      <c r="E79" s="960"/>
      <c r="F79" s="975"/>
      <c r="G79" s="975"/>
      <c r="H79" s="960"/>
      <c r="I79" s="961"/>
      <c r="J79" s="983"/>
    </row>
    <row r="80" spans="1:11" s="8" customFormat="1" x14ac:dyDescent="0.2">
      <c r="A80" s="425"/>
      <c r="B80" s="394"/>
      <c r="C80" s="31"/>
      <c r="D80" s="50"/>
      <c r="E80" s="960"/>
      <c r="F80" s="975"/>
      <c r="G80" s="975"/>
      <c r="H80" s="960"/>
      <c r="I80" s="961"/>
      <c r="J80" s="983"/>
    </row>
    <row r="81" spans="1:11" s="8" customFormat="1" ht="42.75" x14ac:dyDescent="0.2">
      <c r="A81" s="400"/>
      <c r="B81" s="403" t="s">
        <v>1114</v>
      </c>
      <c r="C81" s="105"/>
      <c r="D81" s="402"/>
      <c r="E81" s="1046"/>
      <c r="F81" s="1047"/>
      <c r="G81" s="1047"/>
      <c r="H81" s="1046"/>
      <c r="I81" s="1048"/>
      <c r="J81" s="1062"/>
    </row>
    <row r="82" spans="1:11" s="8" customFormat="1" x14ac:dyDescent="0.2">
      <c r="A82" s="425"/>
      <c r="B82" s="394"/>
      <c r="C82" s="31"/>
      <c r="D82" s="57"/>
      <c r="E82" s="960"/>
      <c r="F82" s="975"/>
      <c r="G82" s="975"/>
      <c r="H82" s="960"/>
      <c r="I82" s="961"/>
      <c r="J82" s="983"/>
    </row>
    <row r="83" spans="1:11" s="8" customFormat="1" x14ac:dyDescent="0.2">
      <c r="A83" s="425" t="s">
        <v>11</v>
      </c>
      <c r="B83" s="394" t="s">
        <v>249</v>
      </c>
      <c r="C83" s="11">
        <v>1096</v>
      </c>
      <c r="D83" s="57" t="s">
        <v>20</v>
      </c>
      <c r="E83" s="960">
        <v>0</v>
      </c>
      <c r="F83" s="960">
        <v>0</v>
      </c>
      <c r="G83" s="960">
        <v>0</v>
      </c>
      <c r="H83" s="960">
        <v>66.42</v>
      </c>
      <c r="I83" s="961">
        <f>E83+F83+G83+H83</f>
        <v>66.42</v>
      </c>
      <c r="J83" s="962">
        <f>I83*C83</f>
        <v>72796.320000000007</v>
      </c>
      <c r="K83" s="146"/>
    </row>
    <row r="84" spans="1:11" s="8" customFormat="1" x14ac:dyDescent="0.2">
      <c r="A84" s="425"/>
      <c r="B84" s="429"/>
      <c r="C84" s="31"/>
      <c r="D84" s="31"/>
      <c r="E84" s="960"/>
      <c r="F84" s="975"/>
      <c r="G84" s="975"/>
      <c r="H84" s="960"/>
      <c r="I84" s="961"/>
      <c r="J84" s="983"/>
    </row>
    <row r="85" spans="1:11" s="8" customFormat="1" ht="42.75" x14ac:dyDescent="0.2">
      <c r="A85" s="425"/>
      <c r="B85" s="437" t="s">
        <v>1117</v>
      </c>
      <c r="C85" s="31"/>
      <c r="D85" s="31"/>
      <c r="E85" s="960"/>
      <c r="F85" s="975"/>
      <c r="G85" s="975"/>
      <c r="H85" s="960"/>
      <c r="I85" s="961"/>
      <c r="J85" s="983"/>
    </row>
    <row r="86" spans="1:11" s="8" customFormat="1" x14ac:dyDescent="0.2">
      <c r="A86" s="425"/>
      <c r="B86" s="429"/>
      <c r="C86" s="31"/>
      <c r="D86" s="31"/>
      <c r="E86" s="960"/>
      <c r="F86" s="975"/>
      <c r="G86" s="975"/>
      <c r="H86" s="960"/>
      <c r="I86" s="961"/>
      <c r="J86" s="983"/>
    </row>
    <row r="87" spans="1:11" s="8" customFormat="1" x14ac:dyDescent="0.2">
      <c r="A87" s="425" t="s">
        <v>12</v>
      </c>
      <c r="B87" s="429" t="s">
        <v>1118</v>
      </c>
      <c r="C87" s="11">
        <v>559</v>
      </c>
      <c r="D87" s="31" t="s">
        <v>20</v>
      </c>
      <c r="E87" s="960">
        <v>0</v>
      </c>
      <c r="F87" s="960">
        <v>0</v>
      </c>
      <c r="G87" s="960">
        <v>0</v>
      </c>
      <c r="H87" s="960">
        <v>76.010000000000005</v>
      </c>
      <c r="I87" s="961">
        <f>E87+F87+G87+H87</f>
        <v>76.010000000000005</v>
      </c>
      <c r="J87" s="962">
        <f>I87*C87</f>
        <v>42489.59</v>
      </c>
      <c r="K87" s="146"/>
    </row>
    <row r="88" spans="1:11" s="8" customFormat="1" x14ac:dyDescent="0.2">
      <c r="A88" s="425"/>
      <c r="B88" s="429"/>
      <c r="C88" s="31"/>
      <c r="D88" s="31"/>
      <c r="E88" s="960"/>
      <c r="F88" s="975"/>
      <c r="G88" s="975"/>
      <c r="H88" s="960"/>
      <c r="I88" s="961"/>
      <c r="J88" s="983"/>
    </row>
    <row r="89" spans="1:11" s="8" customFormat="1" ht="15" x14ac:dyDescent="0.2">
      <c r="A89" s="425"/>
      <c r="B89" s="405" t="s">
        <v>250</v>
      </c>
      <c r="C89" s="11"/>
      <c r="D89" s="32"/>
      <c r="E89" s="960"/>
      <c r="F89" s="975"/>
      <c r="G89" s="975"/>
      <c r="H89" s="960"/>
      <c r="I89" s="961"/>
      <c r="J89" s="983"/>
    </row>
    <row r="90" spans="1:11" s="8" customFormat="1" x14ac:dyDescent="0.2">
      <c r="A90" s="425"/>
      <c r="B90" s="37"/>
      <c r="C90" s="11"/>
      <c r="D90" s="32"/>
      <c r="E90" s="960"/>
      <c r="F90" s="975"/>
      <c r="G90" s="975"/>
      <c r="H90" s="960"/>
      <c r="I90" s="961"/>
      <c r="J90" s="983"/>
    </row>
    <row r="91" spans="1:11" s="8" customFormat="1" ht="45.75" customHeight="1" x14ac:dyDescent="0.2">
      <c r="A91" s="425"/>
      <c r="B91" s="403" t="s">
        <v>1115</v>
      </c>
      <c r="C91" s="11"/>
      <c r="D91" s="32"/>
      <c r="E91" s="960"/>
      <c r="F91" s="975"/>
      <c r="G91" s="975"/>
      <c r="H91" s="960"/>
      <c r="I91" s="961"/>
      <c r="J91" s="983"/>
    </row>
    <row r="92" spans="1:11" s="8" customFormat="1" x14ac:dyDescent="0.2">
      <c r="A92" s="425"/>
      <c r="B92" s="37"/>
      <c r="C92" s="11"/>
      <c r="D92" s="32"/>
      <c r="E92" s="960"/>
      <c r="F92" s="975"/>
      <c r="G92" s="975"/>
      <c r="H92" s="960"/>
      <c r="I92" s="961"/>
      <c r="J92" s="983"/>
    </row>
    <row r="93" spans="1:11" s="8" customFormat="1" ht="28.5" x14ac:dyDescent="0.2">
      <c r="A93" s="425" t="s">
        <v>13</v>
      </c>
      <c r="B93" s="37" t="s">
        <v>1259</v>
      </c>
      <c r="C93" s="105">
        <v>325</v>
      </c>
      <c r="D93" s="438" t="s">
        <v>20</v>
      </c>
      <c r="E93" s="960">
        <v>0</v>
      </c>
      <c r="F93" s="960">
        <v>0</v>
      </c>
      <c r="G93" s="960">
        <v>0</v>
      </c>
      <c r="H93" s="960">
        <v>136.03</v>
      </c>
      <c r="I93" s="961">
        <f>E93+F93+G93+H93</f>
        <v>136.03</v>
      </c>
      <c r="J93" s="962">
        <f>I93*C93</f>
        <v>44209.75</v>
      </c>
      <c r="K93" s="146"/>
    </row>
    <row r="94" spans="1:11" s="8" customFormat="1" x14ac:dyDescent="0.2">
      <c r="A94" s="425"/>
      <c r="B94" s="37"/>
      <c r="C94" s="11"/>
      <c r="D94" s="406"/>
      <c r="E94" s="975"/>
      <c r="F94" s="975"/>
      <c r="G94" s="975"/>
      <c r="H94" s="960"/>
      <c r="I94" s="961"/>
      <c r="J94" s="988"/>
    </row>
    <row r="95" spans="1:11" s="8" customFormat="1" x14ac:dyDescent="0.2">
      <c r="A95" s="430" t="s">
        <v>14</v>
      </c>
      <c r="B95" s="407" t="s">
        <v>251</v>
      </c>
      <c r="C95" s="11">
        <v>258</v>
      </c>
      <c r="D95" s="406" t="s">
        <v>20</v>
      </c>
      <c r="E95" s="960">
        <v>0</v>
      </c>
      <c r="F95" s="960">
        <v>0</v>
      </c>
      <c r="G95" s="960">
        <v>0</v>
      </c>
      <c r="H95" s="960">
        <v>179.83</v>
      </c>
      <c r="I95" s="961">
        <f>E95+F95+G95+H95</f>
        <v>179.83</v>
      </c>
      <c r="J95" s="962">
        <f>I95*C95</f>
        <v>46396.14</v>
      </c>
      <c r="K95" s="146"/>
    </row>
    <row r="96" spans="1:11" s="8" customFormat="1" x14ac:dyDescent="0.2">
      <c r="A96" s="425"/>
      <c r="B96" s="429"/>
      <c r="C96" s="31"/>
      <c r="D96" s="31"/>
      <c r="E96" s="960"/>
      <c r="F96" s="975"/>
      <c r="G96" s="975"/>
      <c r="H96" s="960"/>
      <c r="I96" s="961"/>
      <c r="J96" s="983"/>
    </row>
    <row r="97" spans="1:11" s="8" customFormat="1" ht="15" x14ac:dyDescent="0.2">
      <c r="A97" s="425"/>
      <c r="B97" s="405" t="s">
        <v>252</v>
      </c>
      <c r="C97" s="7"/>
      <c r="D97" s="33"/>
      <c r="E97" s="960"/>
      <c r="F97" s="975"/>
      <c r="G97" s="975"/>
      <c r="H97" s="960"/>
      <c r="I97" s="961"/>
      <c r="J97" s="983"/>
    </row>
    <row r="98" spans="1:11" s="8" customFormat="1" ht="15" x14ac:dyDescent="0.2">
      <c r="A98" s="425"/>
      <c r="B98" s="405"/>
      <c r="C98" s="399"/>
      <c r="D98" s="33"/>
      <c r="E98" s="960"/>
      <c r="F98" s="975"/>
      <c r="G98" s="975"/>
      <c r="H98" s="960"/>
      <c r="I98" s="961"/>
      <c r="J98" s="983"/>
    </row>
    <row r="99" spans="1:11" s="8" customFormat="1" ht="28.5" x14ac:dyDescent="0.2">
      <c r="A99" s="425"/>
      <c r="B99" s="38" t="s">
        <v>1370</v>
      </c>
      <c r="C99" s="11"/>
      <c r="D99" s="32"/>
      <c r="E99" s="960"/>
      <c r="F99" s="975"/>
      <c r="G99" s="975"/>
      <c r="H99" s="960"/>
      <c r="I99" s="961"/>
      <c r="J99" s="983"/>
    </row>
    <row r="100" spans="1:11" s="8" customFormat="1" x14ac:dyDescent="0.2">
      <c r="A100" s="425"/>
      <c r="B100" s="38"/>
      <c r="C100" s="11"/>
      <c r="D100" s="32"/>
      <c r="E100" s="960"/>
      <c r="F100" s="975"/>
      <c r="G100" s="975"/>
      <c r="H100" s="960"/>
      <c r="I100" s="961"/>
      <c r="J100" s="983"/>
    </row>
    <row r="101" spans="1:11" s="8" customFormat="1" x14ac:dyDescent="0.2">
      <c r="A101" s="430" t="s">
        <v>15</v>
      </c>
      <c r="B101" s="64" t="s">
        <v>1116</v>
      </c>
      <c r="C101" s="11">
        <v>201</v>
      </c>
      <c r="D101" s="408" t="s">
        <v>20</v>
      </c>
      <c r="E101" s="960">
        <v>0</v>
      </c>
      <c r="F101" s="960">
        <v>0</v>
      </c>
      <c r="G101" s="960">
        <v>0</v>
      </c>
      <c r="H101" s="960">
        <v>480.16</v>
      </c>
      <c r="I101" s="961">
        <f>E101+F101+G101+H101</f>
        <v>480.16</v>
      </c>
      <c r="J101" s="962">
        <f>I101*C101</f>
        <v>96512.16</v>
      </c>
      <c r="K101" s="146"/>
    </row>
    <row r="102" spans="1:11" s="8" customFormat="1" x14ac:dyDescent="0.2">
      <c r="A102" s="425"/>
      <c r="B102" s="37"/>
      <c r="C102" s="11"/>
      <c r="D102" s="32"/>
      <c r="E102" s="960"/>
      <c r="F102" s="975"/>
      <c r="G102" s="975"/>
      <c r="H102" s="960"/>
      <c r="I102" s="961"/>
      <c r="J102" s="983"/>
    </row>
    <row r="103" spans="1:11" s="8" customFormat="1" x14ac:dyDescent="0.2">
      <c r="A103" s="425"/>
      <c r="B103" s="37"/>
      <c r="C103" s="11"/>
      <c r="D103" s="32"/>
      <c r="E103" s="960"/>
      <c r="F103" s="975"/>
      <c r="G103" s="975"/>
      <c r="H103" s="960"/>
      <c r="I103" s="961"/>
      <c r="J103" s="983"/>
    </row>
    <row r="104" spans="1:11" s="8" customFormat="1" x14ac:dyDescent="0.2">
      <c r="A104" s="425"/>
      <c r="B104" s="37"/>
      <c r="C104" s="11"/>
      <c r="D104" s="32"/>
      <c r="E104" s="960"/>
      <c r="F104" s="975"/>
      <c r="G104" s="975"/>
      <c r="H104" s="960"/>
      <c r="I104" s="961"/>
      <c r="J104" s="983"/>
    </row>
    <row r="105" spans="1:11" s="8" customFormat="1" x14ac:dyDescent="0.2">
      <c r="A105" s="425"/>
      <c r="B105" s="37"/>
      <c r="C105" s="11"/>
      <c r="D105" s="32"/>
      <c r="E105" s="960"/>
      <c r="F105" s="975"/>
      <c r="G105" s="975"/>
      <c r="H105" s="960"/>
      <c r="I105" s="961"/>
      <c r="J105" s="983"/>
    </row>
    <row r="106" spans="1:11" s="8" customFormat="1" x14ac:dyDescent="0.2">
      <c r="A106" s="425"/>
      <c r="B106" s="37"/>
      <c r="C106" s="11"/>
      <c r="D106" s="32"/>
      <c r="E106" s="960"/>
      <c r="F106" s="975"/>
      <c r="G106" s="975"/>
      <c r="H106" s="960"/>
      <c r="I106" s="961"/>
      <c r="J106" s="983"/>
    </row>
    <row r="107" spans="1:11" s="8" customFormat="1" x14ac:dyDescent="0.2">
      <c r="A107" s="425"/>
      <c r="B107" s="37"/>
      <c r="C107" s="11"/>
      <c r="D107" s="32"/>
      <c r="E107" s="960"/>
      <c r="F107" s="975"/>
      <c r="G107" s="975"/>
      <c r="H107" s="960"/>
      <c r="I107" s="961"/>
      <c r="J107" s="983"/>
    </row>
    <row r="108" spans="1:11" s="8" customFormat="1" ht="11.25" customHeight="1" x14ac:dyDescent="0.2">
      <c r="A108" s="425"/>
      <c r="B108" s="37"/>
      <c r="C108" s="11"/>
      <c r="D108" s="32"/>
      <c r="E108" s="960"/>
      <c r="F108" s="975"/>
      <c r="G108" s="975"/>
      <c r="H108" s="960"/>
      <c r="I108" s="961"/>
      <c r="J108" s="983"/>
    </row>
    <row r="109" spans="1:11" ht="15.75" thickBot="1" x14ac:dyDescent="0.25">
      <c r="A109" s="426"/>
      <c r="B109" s="397" t="s">
        <v>31</v>
      </c>
      <c r="C109" s="398"/>
      <c r="D109" s="398"/>
      <c r="E109" s="967"/>
      <c r="F109" s="967"/>
      <c r="G109" s="967"/>
      <c r="H109" s="966"/>
      <c r="I109" s="968"/>
      <c r="J109" s="987">
        <f>SUM(J82:J105)</f>
        <v>302403.96000000002</v>
      </c>
    </row>
    <row r="110" spans="1:11" s="8" customFormat="1" ht="15" thickTop="1" x14ac:dyDescent="0.2">
      <c r="A110" s="425"/>
      <c r="B110" s="37"/>
      <c r="C110" s="11"/>
      <c r="D110" s="32"/>
      <c r="E110" s="960"/>
      <c r="F110" s="975"/>
      <c r="G110" s="975"/>
      <c r="H110" s="960"/>
      <c r="I110" s="961"/>
      <c r="J110" s="983"/>
    </row>
    <row r="111" spans="1:11" s="8" customFormat="1" ht="15" x14ac:dyDescent="0.2">
      <c r="A111" s="425"/>
      <c r="B111" s="405" t="s">
        <v>253</v>
      </c>
      <c r="C111" s="11"/>
      <c r="D111" s="32"/>
      <c r="E111" s="960"/>
      <c r="F111" s="975"/>
      <c r="G111" s="975"/>
      <c r="H111" s="960"/>
      <c r="I111" s="961"/>
      <c r="J111" s="983"/>
    </row>
    <row r="112" spans="1:11" s="8" customFormat="1" ht="15" x14ac:dyDescent="0.2">
      <c r="A112" s="425"/>
      <c r="B112" s="405"/>
      <c r="C112" s="11"/>
      <c r="D112" s="32"/>
      <c r="E112" s="1078"/>
      <c r="F112" s="960"/>
      <c r="G112" s="975"/>
      <c r="H112" s="960"/>
      <c r="I112" s="961"/>
      <c r="J112" s="983"/>
    </row>
    <row r="113" spans="1:11" s="8" customFormat="1" ht="28.5" x14ac:dyDescent="0.2">
      <c r="A113" s="425"/>
      <c r="B113" s="38" t="s">
        <v>1371</v>
      </c>
      <c r="C113" s="11"/>
      <c r="D113" s="32"/>
      <c r="E113" s="1078"/>
      <c r="F113" s="960"/>
      <c r="G113" s="975"/>
      <c r="H113" s="960"/>
      <c r="I113" s="961"/>
      <c r="J113" s="983"/>
    </row>
    <row r="114" spans="1:11" s="8" customFormat="1" ht="9.9499999999999993" customHeight="1" x14ac:dyDescent="0.2">
      <c r="A114" s="425"/>
      <c r="B114" s="37"/>
      <c r="C114" s="11"/>
      <c r="D114" s="32"/>
      <c r="E114" s="1078"/>
      <c r="F114" s="960"/>
      <c r="G114" s="975"/>
      <c r="H114" s="960"/>
      <c r="I114" s="961"/>
      <c r="J114" s="983"/>
    </row>
    <row r="115" spans="1:11" s="8" customFormat="1" x14ac:dyDescent="0.2">
      <c r="A115" s="425" t="s">
        <v>11</v>
      </c>
      <c r="B115" s="37" t="s">
        <v>254</v>
      </c>
      <c r="C115" s="11">
        <v>16</v>
      </c>
      <c r="D115" s="31" t="s">
        <v>255</v>
      </c>
      <c r="E115" s="960">
        <v>0</v>
      </c>
      <c r="F115" s="960">
        <v>0</v>
      </c>
      <c r="G115" s="960">
        <v>0</v>
      </c>
      <c r="H115" s="960">
        <v>12.17</v>
      </c>
      <c r="I115" s="961">
        <f>E115+F115+G115+H115</f>
        <v>12.17</v>
      </c>
      <c r="J115" s="962">
        <f>I115*C115</f>
        <v>194.72</v>
      </c>
      <c r="K115" s="146"/>
    </row>
    <row r="116" spans="1:11" s="8" customFormat="1" x14ac:dyDescent="0.2">
      <c r="A116" s="425"/>
      <c r="B116" s="37"/>
      <c r="C116" s="11"/>
      <c r="D116" s="31"/>
      <c r="E116" s="963"/>
      <c r="F116" s="960"/>
      <c r="G116" s="975"/>
      <c r="H116" s="960"/>
      <c r="I116" s="961"/>
      <c r="J116" s="983"/>
    </row>
    <row r="117" spans="1:11" s="8" customFormat="1" x14ac:dyDescent="0.2">
      <c r="A117" s="425" t="s">
        <v>12</v>
      </c>
      <c r="B117" s="37" t="s">
        <v>1119</v>
      </c>
      <c r="C117" s="11">
        <v>30</v>
      </c>
      <c r="D117" s="31" t="s">
        <v>20</v>
      </c>
      <c r="E117" s="960">
        <v>0</v>
      </c>
      <c r="F117" s="960">
        <v>0</v>
      </c>
      <c r="G117" s="960">
        <v>0</v>
      </c>
      <c r="H117" s="960">
        <v>114.42</v>
      </c>
      <c r="I117" s="961">
        <f>E117+F117+G117+H117</f>
        <v>114.42</v>
      </c>
      <c r="J117" s="962">
        <f>I117*C117</f>
        <v>3432.6</v>
      </c>
      <c r="K117" s="146"/>
    </row>
    <row r="118" spans="1:11" s="8" customFormat="1" x14ac:dyDescent="0.2">
      <c r="A118" s="425"/>
      <c r="B118" s="37"/>
      <c r="C118" s="11"/>
      <c r="D118" s="32"/>
      <c r="E118" s="1078"/>
      <c r="F118" s="960"/>
      <c r="G118" s="975"/>
      <c r="H118" s="960"/>
      <c r="I118" s="961"/>
      <c r="J118" s="983"/>
    </row>
    <row r="119" spans="1:11" ht="15" x14ac:dyDescent="0.2">
      <c r="A119" s="431"/>
      <c r="B119" s="392" t="s">
        <v>256</v>
      </c>
      <c r="C119" s="11"/>
      <c r="D119" s="32"/>
      <c r="E119" s="1078"/>
      <c r="F119" s="960"/>
      <c r="G119" s="975"/>
      <c r="H119" s="960"/>
      <c r="I119" s="961"/>
      <c r="J119" s="983"/>
    </row>
    <row r="120" spans="1:11" ht="15" x14ac:dyDescent="0.2">
      <c r="A120" s="431"/>
      <c r="B120" s="392"/>
      <c r="C120" s="11"/>
      <c r="D120" s="32"/>
      <c r="E120" s="1078"/>
      <c r="F120" s="960"/>
      <c r="G120" s="975"/>
      <c r="H120" s="960"/>
      <c r="I120" s="961"/>
      <c r="J120" s="983"/>
    </row>
    <row r="121" spans="1:11" ht="28.5" x14ac:dyDescent="0.2">
      <c r="A121" s="431"/>
      <c r="B121" s="38" t="s">
        <v>1372</v>
      </c>
      <c r="C121" s="11"/>
      <c r="D121" s="32"/>
      <c r="E121" s="1078"/>
      <c r="F121" s="960"/>
      <c r="G121" s="975"/>
      <c r="H121" s="960"/>
      <c r="I121" s="961"/>
      <c r="J121" s="983"/>
    </row>
    <row r="122" spans="1:11" ht="9.9499999999999993" customHeight="1" x14ac:dyDescent="0.2">
      <c r="A122" s="431"/>
      <c r="B122" s="393"/>
      <c r="C122" s="11"/>
      <c r="D122" s="32"/>
      <c r="E122" s="1078"/>
      <c r="F122" s="960"/>
      <c r="G122" s="975"/>
      <c r="H122" s="960"/>
      <c r="I122" s="961"/>
      <c r="J122" s="983"/>
    </row>
    <row r="123" spans="1:11" x14ac:dyDescent="0.2">
      <c r="A123" s="431" t="s">
        <v>13</v>
      </c>
      <c r="B123" s="394" t="s">
        <v>1373</v>
      </c>
      <c r="C123" s="11">
        <v>399</v>
      </c>
      <c r="D123" s="31" t="s">
        <v>255</v>
      </c>
      <c r="E123" s="960">
        <v>0</v>
      </c>
      <c r="F123" s="960">
        <v>0</v>
      </c>
      <c r="G123" s="960">
        <v>0</v>
      </c>
      <c r="H123" s="960">
        <v>27.67</v>
      </c>
      <c r="I123" s="961">
        <f>E123+F123+G123+H123</f>
        <v>27.67</v>
      </c>
      <c r="J123" s="962">
        <f>I123*C123</f>
        <v>11040.33</v>
      </c>
      <c r="K123" s="146"/>
    </row>
    <row r="124" spans="1:11" x14ac:dyDescent="0.2">
      <c r="A124" s="431"/>
      <c r="B124" s="394"/>
      <c r="C124" s="11"/>
      <c r="D124" s="31"/>
      <c r="E124" s="963"/>
      <c r="F124" s="960"/>
      <c r="G124" s="975"/>
      <c r="H124" s="960"/>
      <c r="I124" s="961"/>
      <c r="J124" s="983"/>
    </row>
    <row r="125" spans="1:11" ht="30.75" customHeight="1" x14ac:dyDescent="0.2">
      <c r="A125" s="431"/>
      <c r="B125" s="393" t="s">
        <v>1374</v>
      </c>
      <c r="C125" s="11"/>
      <c r="D125" s="32"/>
      <c r="E125" s="963"/>
      <c r="F125" s="960"/>
      <c r="G125" s="975"/>
      <c r="H125" s="960"/>
      <c r="I125" s="961"/>
      <c r="J125" s="983"/>
    </row>
    <row r="126" spans="1:11" x14ac:dyDescent="0.2">
      <c r="A126" s="431"/>
      <c r="B126" s="393"/>
      <c r="C126" s="11"/>
      <c r="D126" s="32"/>
      <c r="E126" s="963"/>
      <c r="F126" s="960"/>
      <c r="G126" s="975"/>
      <c r="H126" s="960"/>
      <c r="I126" s="961"/>
      <c r="J126" s="983"/>
    </row>
    <row r="127" spans="1:11" x14ac:dyDescent="0.2">
      <c r="A127" s="431" t="s">
        <v>14</v>
      </c>
      <c r="B127" s="409" t="s">
        <v>1375</v>
      </c>
      <c r="C127" s="11">
        <v>11780</v>
      </c>
      <c r="D127" s="410" t="s">
        <v>20</v>
      </c>
      <c r="E127" s="960">
        <v>0</v>
      </c>
      <c r="F127" s="960">
        <v>0</v>
      </c>
      <c r="G127" s="960">
        <v>0</v>
      </c>
      <c r="H127" s="960">
        <v>8.3000000000000007</v>
      </c>
      <c r="I127" s="961">
        <f>E127+F127+G127+H127</f>
        <v>8.3000000000000007</v>
      </c>
      <c r="J127" s="962">
        <f>I127*C127</f>
        <v>97774</v>
      </c>
      <c r="K127" s="146"/>
    </row>
    <row r="128" spans="1:11" x14ac:dyDescent="0.2">
      <c r="A128" s="431"/>
      <c r="B128" s="409"/>
      <c r="C128" s="11"/>
      <c r="D128" s="32"/>
      <c r="E128" s="963"/>
      <c r="F128" s="960"/>
      <c r="G128" s="975"/>
      <c r="H128" s="960"/>
      <c r="I128" s="961"/>
      <c r="J128" s="983"/>
    </row>
    <row r="129" spans="1:11" x14ac:dyDescent="0.2">
      <c r="A129" s="431" t="s">
        <v>15</v>
      </c>
      <c r="B129" s="409" t="s">
        <v>1376</v>
      </c>
      <c r="C129" s="11">
        <v>160</v>
      </c>
      <c r="D129" s="411" t="s">
        <v>20</v>
      </c>
      <c r="E129" s="960">
        <v>0</v>
      </c>
      <c r="F129" s="960">
        <v>0</v>
      </c>
      <c r="G129" s="960">
        <v>0</v>
      </c>
      <c r="H129" s="960">
        <v>8.3000000000000007</v>
      </c>
      <c r="I129" s="961">
        <f>E129+F129+G129+H129</f>
        <v>8.3000000000000007</v>
      </c>
      <c r="J129" s="962">
        <f>I129*C129</f>
        <v>1328</v>
      </c>
      <c r="K129" s="146"/>
    </row>
    <row r="130" spans="1:11" x14ac:dyDescent="0.2">
      <c r="A130" s="431"/>
      <c r="B130" s="379"/>
      <c r="C130" s="11"/>
      <c r="D130" s="32"/>
      <c r="E130" s="963"/>
      <c r="F130" s="960"/>
      <c r="G130" s="975"/>
      <c r="H130" s="960"/>
      <c r="I130" s="961"/>
      <c r="J130" s="983"/>
    </row>
    <row r="131" spans="1:11" ht="15" x14ac:dyDescent="0.2">
      <c r="A131" s="431"/>
      <c r="B131" s="378" t="s">
        <v>257</v>
      </c>
      <c r="C131" s="11"/>
      <c r="D131" s="32"/>
      <c r="E131" s="963"/>
      <c r="F131" s="960"/>
      <c r="G131" s="975"/>
      <c r="H131" s="960"/>
      <c r="I131" s="961"/>
      <c r="J131" s="983"/>
    </row>
    <row r="132" spans="1:11" ht="15" x14ac:dyDescent="0.2">
      <c r="A132" s="431"/>
      <c r="B132" s="378"/>
      <c r="C132" s="11"/>
      <c r="D132" s="32"/>
      <c r="E132" s="963"/>
      <c r="F132" s="960"/>
      <c r="G132" s="975"/>
      <c r="H132" s="960"/>
      <c r="I132" s="961"/>
      <c r="J132" s="983"/>
    </row>
    <row r="133" spans="1:11" ht="28.5" x14ac:dyDescent="0.2">
      <c r="A133" s="104"/>
      <c r="B133" s="432" t="s">
        <v>1377</v>
      </c>
      <c r="C133" s="105"/>
      <c r="D133" s="402"/>
      <c r="E133" s="1047"/>
      <c r="F133" s="1047"/>
      <c r="G133" s="1047"/>
      <c r="H133" s="1046"/>
      <c r="I133" s="1048"/>
      <c r="J133" s="1079"/>
    </row>
    <row r="134" spans="1:11" ht="12" customHeight="1" x14ac:dyDescent="0.2">
      <c r="A134" s="104"/>
      <c r="B134" s="433"/>
      <c r="C134" s="105"/>
      <c r="D134" s="402"/>
      <c r="E134" s="1047"/>
      <c r="F134" s="1047"/>
      <c r="G134" s="1047"/>
      <c r="H134" s="1046"/>
      <c r="I134" s="1048"/>
      <c r="J134" s="1079"/>
    </row>
    <row r="135" spans="1:11" x14ac:dyDescent="0.2">
      <c r="A135" s="431" t="s">
        <v>28</v>
      </c>
      <c r="B135" s="434" t="s">
        <v>258</v>
      </c>
      <c r="C135" s="11">
        <v>485</v>
      </c>
      <c r="D135" s="412" t="s">
        <v>20</v>
      </c>
      <c r="E135" s="960">
        <v>0</v>
      </c>
      <c r="F135" s="960">
        <v>0</v>
      </c>
      <c r="G135" s="960">
        <v>0</v>
      </c>
      <c r="H135" s="960">
        <v>149.49</v>
      </c>
      <c r="I135" s="961">
        <f>E135+F135+G135+H135</f>
        <v>149.49</v>
      </c>
      <c r="J135" s="962">
        <f>I135*C135</f>
        <v>72502.649999999994</v>
      </c>
      <c r="K135" s="146"/>
    </row>
    <row r="136" spans="1:11" ht="12" customHeight="1" x14ac:dyDescent="0.2">
      <c r="A136" s="431"/>
      <c r="B136" s="413"/>
      <c r="C136" s="10"/>
      <c r="D136" s="20"/>
      <c r="E136" s="963"/>
      <c r="F136" s="960"/>
      <c r="G136" s="975"/>
      <c r="H136" s="960"/>
      <c r="I136" s="961"/>
      <c r="J136" s="983"/>
    </row>
    <row r="137" spans="1:11" ht="12" customHeight="1" x14ac:dyDescent="0.2">
      <c r="A137" s="431"/>
      <c r="B137" s="439"/>
      <c r="C137" s="11"/>
      <c r="D137" s="33"/>
      <c r="E137" s="963"/>
      <c r="F137" s="960"/>
      <c r="G137" s="975"/>
      <c r="H137" s="960"/>
      <c r="I137" s="961"/>
      <c r="J137" s="983"/>
    </row>
    <row r="138" spans="1:11" ht="12" customHeight="1" x14ac:dyDescent="0.2">
      <c r="A138" s="431"/>
      <c r="B138" s="439"/>
      <c r="C138" s="11"/>
      <c r="D138" s="33"/>
      <c r="E138" s="963"/>
      <c r="F138" s="960"/>
      <c r="G138" s="975"/>
      <c r="H138" s="960"/>
      <c r="I138" s="961"/>
      <c r="J138" s="983"/>
    </row>
    <row r="139" spans="1:11" ht="12" customHeight="1" x14ac:dyDescent="0.2">
      <c r="A139" s="431"/>
      <c r="B139" s="439"/>
      <c r="C139" s="11"/>
      <c r="D139" s="33"/>
      <c r="E139" s="963"/>
      <c r="F139" s="960"/>
      <c r="G139" s="975"/>
      <c r="H139" s="960"/>
      <c r="I139" s="961"/>
      <c r="J139" s="983"/>
    </row>
    <row r="140" spans="1:11" ht="12" customHeight="1" x14ac:dyDescent="0.2">
      <c r="A140" s="431"/>
      <c r="B140" s="439"/>
      <c r="C140" s="11"/>
      <c r="D140" s="33"/>
      <c r="E140" s="963"/>
      <c r="F140" s="960"/>
      <c r="G140" s="975"/>
      <c r="H140" s="960"/>
      <c r="I140" s="961"/>
      <c r="J140" s="983"/>
    </row>
    <row r="141" spans="1:11" ht="12" customHeight="1" x14ac:dyDescent="0.2">
      <c r="A141" s="431"/>
      <c r="B141" s="439"/>
      <c r="C141" s="11"/>
      <c r="D141" s="33"/>
      <c r="E141" s="963"/>
      <c r="F141" s="960"/>
      <c r="G141" s="975"/>
      <c r="H141" s="960"/>
      <c r="I141" s="961"/>
      <c r="J141" s="983"/>
    </row>
    <row r="142" spans="1:11" ht="12" customHeight="1" x14ac:dyDescent="0.2">
      <c r="A142" s="431"/>
      <c r="B142" s="439"/>
      <c r="C142" s="11"/>
      <c r="D142" s="33"/>
      <c r="E142" s="963"/>
      <c r="F142" s="960"/>
      <c r="G142" s="975"/>
      <c r="H142" s="960"/>
      <c r="I142" s="961"/>
      <c r="J142" s="983"/>
    </row>
    <row r="143" spans="1:11" ht="12" customHeight="1" x14ac:dyDescent="0.2">
      <c r="A143" s="431"/>
      <c r="B143" s="439"/>
      <c r="C143" s="11"/>
      <c r="D143" s="33"/>
      <c r="E143" s="963"/>
      <c r="F143" s="960"/>
      <c r="G143" s="975"/>
      <c r="H143" s="960"/>
      <c r="I143" s="961"/>
      <c r="J143" s="983"/>
    </row>
    <row r="144" spans="1:11" ht="12" customHeight="1" x14ac:dyDescent="0.2">
      <c r="A144" s="431"/>
      <c r="B144" s="439"/>
      <c r="C144" s="11"/>
      <c r="D144" s="33"/>
      <c r="E144" s="963"/>
      <c r="F144" s="960"/>
      <c r="G144" s="975"/>
      <c r="H144" s="960"/>
      <c r="I144" s="961"/>
      <c r="J144" s="983"/>
    </row>
    <row r="145" spans="1:11" ht="12" customHeight="1" x14ac:dyDescent="0.2">
      <c r="A145" s="431"/>
      <c r="B145" s="439"/>
      <c r="C145" s="11"/>
      <c r="D145" s="33"/>
      <c r="E145" s="963"/>
      <c r="F145" s="960"/>
      <c r="G145" s="975"/>
      <c r="H145" s="960"/>
      <c r="I145" s="961"/>
      <c r="J145" s="983"/>
    </row>
    <row r="146" spans="1:11" ht="12" customHeight="1" x14ac:dyDescent="0.2">
      <c r="A146" s="431"/>
      <c r="B146" s="439"/>
      <c r="C146" s="11"/>
      <c r="D146" s="33"/>
      <c r="E146" s="963"/>
      <c r="F146" s="960"/>
      <c r="G146" s="975"/>
      <c r="H146" s="960"/>
      <c r="I146" s="961"/>
      <c r="J146" s="983"/>
    </row>
    <row r="147" spans="1:11" ht="6.75" customHeight="1" x14ac:dyDescent="0.2">
      <c r="A147" s="431"/>
      <c r="B147" s="439"/>
      <c r="C147" s="11"/>
      <c r="D147" s="33"/>
      <c r="E147" s="963"/>
      <c r="F147" s="960"/>
      <c r="G147" s="975"/>
      <c r="H147" s="960"/>
      <c r="I147" s="961"/>
      <c r="J147" s="983"/>
    </row>
    <row r="148" spans="1:11" ht="15.75" thickBot="1" x14ac:dyDescent="0.25">
      <c r="A148" s="426"/>
      <c r="B148" s="397" t="s">
        <v>31</v>
      </c>
      <c r="C148" s="398"/>
      <c r="D148" s="398"/>
      <c r="E148" s="967"/>
      <c r="F148" s="967"/>
      <c r="G148" s="967"/>
      <c r="H148" s="966"/>
      <c r="I148" s="968"/>
      <c r="J148" s="987">
        <f>SUM(J113:J144)</f>
        <v>186272.3</v>
      </c>
    </row>
    <row r="149" spans="1:11" ht="15" thickTop="1" x14ac:dyDescent="0.2">
      <c r="A149" s="431"/>
      <c r="B149" s="439"/>
      <c r="C149" s="11"/>
      <c r="D149" s="33"/>
      <c r="E149" s="963"/>
      <c r="F149" s="960"/>
      <c r="G149" s="975"/>
      <c r="H149" s="960"/>
      <c r="I149" s="961"/>
      <c r="J149" s="983"/>
    </row>
    <row r="150" spans="1:11" ht="15" x14ac:dyDescent="0.2">
      <c r="A150" s="431"/>
      <c r="B150" s="378" t="s">
        <v>259</v>
      </c>
      <c r="C150" s="11"/>
      <c r="D150" s="32"/>
      <c r="E150" s="963"/>
      <c r="F150" s="960"/>
      <c r="G150" s="975"/>
      <c r="H150" s="960"/>
      <c r="I150" s="961"/>
      <c r="J150" s="983"/>
    </row>
    <row r="151" spans="1:11" x14ac:dyDescent="0.2">
      <c r="A151" s="431"/>
      <c r="B151" s="379"/>
      <c r="C151" s="11"/>
      <c r="D151" s="32"/>
      <c r="E151" s="960"/>
      <c r="F151" s="975"/>
      <c r="G151" s="975"/>
      <c r="H151" s="960"/>
      <c r="I151" s="961"/>
      <c r="J151" s="983"/>
    </row>
    <row r="152" spans="1:11" ht="45.75" customHeight="1" x14ac:dyDescent="0.2">
      <c r="A152" s="431"/>
      <c r="B152" s="403" t="s">
        <v>1378</v>
      </c>
      <c r="C152" s="11"/>
      <c r="D152" s="32"/>
      <c r="E152" s="960"/>
      <c r="F152" s="975"/>
      <c r="G152" s="975"/>
      <c r="H152" s="960"/>
      <c r="I152" s="961"/>
      <c r="J152" s="983"/>
    </row>
    <row r="153" spans="1:11" ht="12" customHeight="1" x14ac:dyDescent="0.2">
      <c r="A153" s="431"/>
      <c r="B153" s="379"/>
      <c r="C153" s="11"/>
      <c r="D153" s="32"/>
      <c r="E153" s="960"/>
      <c r="F153" s="975"/>
      <c r="G153" s="975"/>
      <c r="H153" s="960"/>
      <c r="I153" s="961"/>
      <c r="J153" s="983"/>
    </row>
    <row r="154" spans="1:11" x14ac:dyDescent="0.2">
      <c r="A154" s="431" t="s">
        <v>11</v>
      </c>
      <c r="B154" s="394" t="s">
        <v>260</v>
      </c>
      <c r="C154" s="11">
        <v>9731</v>
      </c>
      <c r="D154" s="57" t="s">
        <v>20</v>
      </c>
      <c r="E154" s="960">
        <v>0</v>
      </c>
      <c r="F154" s="960">
        <v>0</v>
      </c>
      <c r="G154" s="960">
        <v>0</v>
      </c>
      <c r="H154" s="960">
        <v>21.07</v>
      </c>
      <c r="I154" s="961">
        <f>E154+F154+G154+H154</f>
        <v>21.07</v>
      </c>
      <c r="J154" s="962">
        <f>I154*C154</f>
        <v>205032.17</v>
      </c>
      <c r="K154" s="146"/>
    </row>
    <row r="155" spans="1:11" ht="12" customHeight="1" x14ac:dyDescent="0.2">
      <c r="A155" s="431"/>
      <c r="B155" s="379"/>
      <c r="C155" s="11"/>
      <c r="D155" s="32"/>
      <c r="E155" s="960"/>
      <c r="F155" s="975"/>
      <c r="G155" s="975"/>
      <c r="H155" s="960"/>
      <c r="I155" s="961"/>
      <c r="J155" s="983"/>
    </row>
    <row r="156" spans="1:11" x14ac:dyDescent="0.2">
      <c r="A156" s="431" t="s">
        <v>12</v>
      </c>
      <c r="B156" s="435" t="s">
        <v>261</v>
      </c>
      <c r="C156" s="11">
        <v>151</v>
      </c>
      <c r="D156" s="414" t="s">
        <v>20</v>
      </c>
      <c r="E156" s="960">
        <v>0</v>
      </c>
      <c r="F156" s="960">
        <v>0</v>
      </c>
      <c r="G156" s="960">
        <v>0</v>
      </c>
      <c r="H156" s="960">
        <v>21.07</v>
      </c>
      <c r="I156" s="961">
        <f>E156+F156+G156+H156</f>
        <v>21.07</v>
      </c>
      <c r="J156" s="962">
        <f>I156*C156</f>
        <v>3181.57</v>
      </c>
      <c r="K156" s="146"/>
    </row>
    <row r="157" spans="1:11" x14ac:dyDescent="0.2">
      <c r="A157" s="431"/>
      <c r="B157" s="435"/>
      <c r="C157" s="11"/>
      <c r="D157" s="415"/>
      <c r="E157" s="960"/>
      <c r="F157" s="975"/>
      <c r="G157" s="975"/>
      <c r="H157" s="960"/>
      <c r="I157" s="961"/>
      <c r="J157" s="983"/>
    </row>
    <row r="158" spans="1:11" ht="28.5" x14ac:dyDescent="0.2">
      <c r="A158" s="431"/>
      <c r="B158" s="403" t="s">
        <v>262</v>
      </c>
      <c r="C158" s="11"/>
      <c r="D158" s="32"/>
      <c r="E158" s="960"/>
      <c r="F158" s="975"/>
      <c r="G158" s="975"/>
      <c r="H158" s="960"/>
      <c r="I158" s="961"/>
      <c r="J158" s="983"/>
    </row>
    <row r="159" spans="1:11" x14ac:dyDescent="0.2">
      <c r="A159" s="431"/>
      <c r="B159" s="37"/>
      <c r="C159" s="11"/>
      <c r="D159" s="32"/>
      <c r="E159" s="960"/>
      <c r="F159" s="975"/>
      <c r="G159" s="975"/>
      <c r="H159" s="960"/>
      <c r="I159" s="961"/>
      <c r="J159" s="983"/>
    </row>
    <row r="160" spans="1:11" x14ac:dyDescent="0.2">
      <c r="A160" s="431" t="s">
        <v>13</v>
      </c>
      <c r="B160" s="37" t="s">
        <v>263</v>
      </c>
      <c r="C160" s="11">
        <v>11677</v>
      </c>
      <c r="D160" s="416" t="s">
        <v>20</v>
      </c>
      <c r="E160" s="960">
        <v>0</v>
      </c>
      <c r="F160" s="960">
        <v>0</v>
      </c>
      <c r="G160" s="960">
        <v>0</v>
      </c>
      <c r="H160" s="960">
        <v>17.62</v>
      </c>
      <c r="I160" s="961">
        <f>E160+F160+G160+H160</f>
        <v>17.62</v>
      </c>
      <c r="J160" s="962">
        <f>I160*C160</f>
        <v>205748.74</v>
      </c>
      <c r="K160" s="146"/>
    </row>
    <row r="161" spans="1:11" ht="20.25" customHeight="1" x14ac:dyDescent="0.2">
      <c r="A161" s="431"/>
      <c r="B161" s="37"/>
      <c r="C161" s="11"/>
      <c r="D161" s="32"/>
      <c r="E161" s="960"/>
      <c r="F161" s="975"/>
      <c r="G161" s="975"/>
      <c r="H161" s="960"/>
      <c r="I161" s="961"/>
      <c r="J161" s="983"/>
    </row>
    <row r="162" spans="1:11" ht="15" x14ac:dyDescent="0.2">
      <c r="A162" s="431"/>
      <c r="B162" s="378" t="s">
        <v>264</v>
      </c>
      <c r="C162" s="10"/>
      <c r="D162" s="20"/>
      <c r="E162" s="975"/>
      <c r="F162" s="975"/>
      <c r="G162" s="975"/>
      <c r="H162" s="960"/>
      <c r="I162" s="961"/>
      <c r="J162" s="983"/>
    </row>
    <row r="163" spans="1:11" x14ac:dyDescent="0.2">
      <c r="A163" s="431"/>
      <c r="B163" s="413"/>
      <c r="C163" s="10"/>
      <c r="D163" s="20"/>
      <c r="E163" s="975"/>
      <c r="F163" s="975"/>
      <c r="G163" s="975"/>
      <c r="H163" s="960"/>
      <c r="I163" s="961"/>
      <c r="J163" s="983"/>
    </row>
    <row r="164" spans="1:11" ht="28.5" x14ac:dyDescent="0.2">
      <c r="A164" s="431"/>
      <c r="B164" s="61" t="s">
        <v>1379</v>
      </c>
      <c r="C164" s="10"/>
      <c r="D164" s="20"/>
      <c r="E164" s="975"/>
      <c r="F164" s="975"/>
      <c r="G164" s="975"/>
      <c r="H164" s="960"/>
      <c r="I164" s="961"/>
      <c r="J164" s="983"/>
    </row>
    <row r="165" spans="1:11" x14ac:dyDescent="0.2">
      <c r="A165" s="431"/>
      <c r="B165" s="413"/>
      <c r="C165" s="10"/>
      <c r="D165" s="20"/>
      <c r="E165" s="975"/>
      <c r="F165" s="975"/>
      <c r="G165" s="975"/>
      <c r="H165" s="960"/>
      <c r="I165" s="961"/>
      <c r="J165" s="983"/>
    </row>
    <row r="166" spans="1:11" x14ac:dyDescent="0.2">
      <c r="A166" s="367" t="s">
        <v>14</v>
      </c>
      <c r="B166" s="69" t="s">
        <v>265</v>
      </c>
      <c r="C166" s="10">
        <v>2946</v>
      </c>
      <c r="D166" s="20" t="s">
        <v>20</v>
      </c>
      <c r="E166" s="960">
        <v>0</v>
      </c>
      <c r="F166" s="960">
        <v>0</v>
      </c>
      <c r="G166" s="960">
        <v>0</v>
      </c>
      <c r="H166" s="960">
        <v>41.4</v>
      </c>
      <c r="I166" s="961">
        <f>E166+F166+G166+H166</f>
        <v>41.4</v>
      </c>
      <c r="J166" s="962">
        <f>I166*C166</f>
        <v>121964.4</v>
      </c>
      <c r="K166" s="146"/>
    </row>
    <row r="167" spans="1:11" x14ac:dyDescent="0.2">
      <c r="A167" s="367"/>
      <c r="B167" s="69"/>
      <c r="C167" s="10"/>
      <c r="D167" s="20"/>
      <c r="E167" s="975"/>
      <c r="F167" s="975"/>
      <c r="G167" s="975"/>
      <c r="H167" s="960"/>
      <c r="I167" s="961"/>
      <c r="J167" s="988"/>
    </row>
    <row r="168" spans="1:11" x14ac:dyDescent="0.2">
      <c r="A168" s="367"/>
      <c r="B168" s="69"/>
      <c r="C168" s="10"/>
      <c r="D168" s="20"/>
      <c r="E168" s="975"/>
      <c r="F168" s="975"/>
      <c r="G168" s="975"/>
      <c r="H168" s="960"/>
      <c r="I168" s="961"/>
      <c r="J168" s="988"/>
    </row>
    <row r="169" spans="1:11" x14ac:dyDescent="0.2">
      <c r="A169" s="367"/>
      <c r="B169" s="69"/>
      <c r="C169" s="10"/>
      <c r="D169" s="20"/>
      <c r="E169" s="975"/>
      <c r="F169" s="975"/>
      <c r="G169" s="975"/>
      <c r="H169" s="960"/>
      <c r="I169" s="961"/>
      <c r="J169" s="988"/>
    </row>
    <row r="170" spans="1:11" x14ac:dyDescent="0.2">
      <c r="A170" s="367"/>
      <c r="B170" s="69"/>
      <c r="C170" s="10"/>
      <c r="D170" s="20"/>
      <c r="E170" s="975"/>
      <c r="F170" s="975"/>
      <c r="G170" s="975"/>
      <c r="H170" s="960"/>
      <c r="I170" s="961"/>
      <c r="J170" s="988"/>
    </row>
    <row r="171" spans="1:11" x14ac:dyDescent="0.2">
      <c r="A171" s="367"/>
      <c r="B171" s="69"/>
      <c r="C171" s="10"/>
      <c r="D171" s="20"/>
      <c r="E171" s="975"/>
      <c r="F171" s="975"/>
      <c r="G171" s="975"/>
      <c r="H171" s="960"/>
      <c r="I171" s="961"/>
      <c r="J171" s="988"/>
    </row>
    <row r="172" spans="1:11" x14ac:dyDescent="0.2">
      <c r="A172" s="367"/>
      <c r="B172" s="69"/>
      <c r="C172" s="10"/>
      <c r="D172" s="20"/>
      <c r="E172" s="975"/>
      <c r="F172" s="975"/>
      <c r="G172" s="975"/>
      <c r="H172" s="960"/>
      <c r="I172" s="961"/>
      <c r="J172" s="988"/>
    </row>
    <row r="173" spans="1:11" x14ac:dyDescent="0.2">
      <c r="A173" s="367"/>
      <c r="B173" s="69"/>
      <c r="C173" s="10"/>
      <c r="D173" s="20"/>
      <c r="E173" s="975"/>
      <c r="F173" s="975"/>
      <c r="G173" s="975"/>
      <c r="H173" s="960"/>
      <c r="I173" s="961"/>
      <c r="J173" s="988"/>
    </row>
    <row r="174" spans="1:11" x14ac:dyDescent="0.2">
      <c r="A174" s="367"/>
      <c r="B174" s="69"/>
      <c r="C174" s="10"/>
      <c r="D174" s="20"/>
      <c r="E174" s="975"/>
      <c r="F174" s="975"/>
      <c r="G174" s="975"/>
      <c r="H174" s="960"/>
      <c r="I174" s="961"/>
      <c r="J174" s="988"/>
    </row>
    <row r="175" spans="1:11" x14ac:dyDescent="0.2">
      <c r="A175" s="367"/>
      <c r="B175" s="69"/>
      <c r="C175" s="10"/>
      <c r="D175" s="20"/>
      <c r="E175" s="975"/>
      <c r="F175" s="975"/>
      <c r="G175" s="975"/>
      <c r="H175" s="960"/>
      <c r="I175" s="961"/>
      <c r="J175" s="988"/>
    </row>
    <row r="176" spans="1:11" x14ac:dyDescent="0.2">
      <c r="A176" s="367"/>
      <c r="B176" s="69"/>
      <c r="C176" s="10"/>
      <c r="D176" s="20"/>
      <c r="E176" s="975"/>
      <c r="F176" s="975"/>
      <c r="G176" s="975"/>
      <c r="H176" s="960"/>
      <c r="I176" s="961"/>
      <c r="J176" s="988"/>
    </row>
    <row r="177" spans="1:10" x14ac:dyDescent="0.2">
      <c r="A177" s="367"/>
      <c r="B177" s="69"/>
      <c r="C177" s="10"/>
      <c r="D177" s="20"/>
      <c r="E177" s="975"/>
      <c r="F177" s="975"/>
      <c r="G177" s="975"/>
      <c r="H177" s="960"/>
      <c r="I177" s="961"/>
      <c r="J177" s="988"/>
    </row>
    <row r="178" spans="1:10" x14ac:dyDescent="0.2">
      <c r="A178" s="367"/>
      <c r="B178" s="69"/>
      <c r="C178" s="10"/>
      <c r="D178" s="20"/>
      <c r="E178" s="975"/>
      <c r="F178" s="975"/>
      <c r="G178" s="975"/>
      <c r="H178" s="960"/>
      <c r="I178" s="961"/>
      <c r="J178" s="988"/>
    </row>
    <row r="179" spans="1:10" x14ac:dyDescent="0.2">
      <c r="A179" s="367"/>
      <c r="B179" s="69"/>
      <c r="C179" s="10"/>
      <c r="D179" s="20"/>
      <c r="E179" s="975"/>
      <c r="F179" s="975"/>
      <c r="G179" s="975"/>
      <c r="H179" s="960"/>
      <c r="I179" s="961"/>
      <c r="J179" s="988"/>
    </row>
    <row r="180" spans="1:10" x14ac:dyDescent="0.2">
      <c r="A180" s="367"/>
      <c r="B180" s="69"/>
      <c r="C180" s="10"/>
      <c r="D180" s="20"/>
      <c r="E180" s="975"/>
      <c r="F180" s="975"/>
      <c r="G180" s="975"/>
      <c r="H180" s="960"/>
      <c r="I180" s="961"/>
      <c r="J180" s="988"/>
    </row>
    <row r="181" spans="1:10" x14ac:dyDescent="0.2">
      <c r="A181" s="367"/>
      <c r="B181" s="69"/>
      <c r="C181" s="10"/>
      <c r="D181" s="20"/>
      <c r="E181" s="975"/>
      <c r="F181" s="975"/>
      <c r="G181" s="975"/>
      <c r="H181" s="960"/>
      <c r="I181" s="961"/>
      <c r="J181" s="988"/>
    </row>
    <row r="182" spans="1:10" x14ac:dyDescent="0.2">
      <c r="A182" s="367"/>
      <c r="B182" s="69"/>
      <c r="C182" s="10"/>
      <c r="D182" s="20"/>
      <c r="E182" s="975"/>
      <c r="F182" s="975"/>
      <c r="G182" s="975"/>
      <c r="H182" s="960"/>
      <c r="I182" s="961"/>
      <c r="J182" s="988"/>
    </row>
    <row r="183" spans="1:10" ht="12.75" customHeight="1" x14ac:dyDescent="0.2">
      <c r="A183" s="431"/>
      <c r="B183" s="413"/>
      <c r="C183" s="10"/>
      <c r="D183" s="20"/>
      <c r="E183" s="975"/>
      <c r="F183" s="975"/>
      <c r="G183" s="975"/>
      <c r="H183" s="960"/>
      <c r="I183" s="961"/>
      <c r="J183" s="988"/>
    </row>
    <row r="184" spans="1:10" s="417" customFormat="1" ht="15.75" thickBot="1" x14ac:dyDescent="0.25">
      <c r="A184" s="426"/>
      <c r="B184" s="397" t="s">
        <v>31</v>
      </c>
      <c r="C184" s="398"/>
      <c r="D184" s="398"/>
      <c r="E184" s="967"/>
      <c r="F184" s="967"/>
      <c r="G184" s="967"/>
      <c r="H184" s="966"/>
      <c r="I184" s="968"/>
      <c r="J184" s="987">
        <f>SUM(J151:J178)</f>
        <v>535926.88</v>
      </c>
    </row>
    <row r="185" spans="1:10" ht="15" thickTop="1" x14ac:dyDescent="0.2">
      <c r="A185" s="98"/>
      <c r="B185" s="19"/>
      <c r="C185" s="10"/>
      <c r="D185" s="20"/>
      <c r="E185" s="975"/>
      <c r="F185" s="975"/>
      <c r="G185" s="975"/>
      <c r="H185" s="960"/>
      <c r="I185" s="961"/>
      <c r="J185" s="983"/>
    </row>
    <row r="186" spans="1:10" x14ac:dyDescent="0.2">
      <c r="A186" s="99"/>
      <c r="B186" s="21" t="s">
        <v>48</v>
      </c>
      <c r="C186" s="10"/>
      <c r="D186" s="20"/>
      <c r="E186" s="975"/>
      <c r="F186" s="975"/>
      <c r="G186" s="975"/>
      <c r="H186" s="960"/>
      <c r="I186" s="961"/>
      <c r="J186" s="983"/>
    </row>
    <row r="187" spans="1:10" x14ac:dyDescent="0.2">
      <c r="A187" s="99"/>
      <c r="B187" s="21"/>
      <c r="C187" s="10"/>
      <c r="D187" s="20"/>
      <c r="E187" s="975"/>
      <c r="F187" s="975"/>
      <c r="G187" s="975"/>
      <c r="H187" s="960"/>
      <c r="I187" s="961"/>
      <c r="J187" s="983"/>
    </row>
    <row r="188" spans="1:10" ht="99.75" x14ac:dyDescent="0.2">
      <c r="A188" s="99"/>
      <c r="B188" s="22" t="s">
        <v>49</v>
      </c>
      <c r="C188" s="10"/>
      <c r="D188" s="20"/>
      <c r="E188" s="975"/>
      <c r="F188" s="975"/>
      <c r="G188" s="975"/>
      <c r="H188" s="960"/>
      <c r="I188" s="961"/>
      <c r="J188" s="983"/>
    </row>
    <row r="189" spans="1:10" x14ac:dyDescent="0.2">
      <c r="A189" s="100"/>
      <c r="B189" s="23"/>
      <c r="C189" s="9"/>
      <c r="D189" s="20"/>
      <c r="E189" s="975"/>
      <c r="F189" s="975"/>
      <c r="G189" s="975"/>
      <c r="H189" s="960"/>
      <c r="I189" s="961"/>
      <c r="J189" s="983"/>
    </row>
    <row r="190" spans="1:10" x14ac:dyDescent="0.2">
      <c r="A190" s="100" t="s">
        <v>11</v>
      </c>
      <c r="B190" s="418" t="s">
        <v>50</v>
      </c>
      <c r="C190" s="9"/>
      <c r="D190" s="20" t="s">
        <v>2</v>
      </c>
      <c r="E190" s="975"/>
      <c r="F190" s="975"/>
      <c r="G190" s="975"/>
      <c r="H190" s="960"/>
      <c r="I190" s="961"/>
      <c r="J190" s="983"/>
    </row>
    <row r="191" spans="1:10" x14ac:dyDescent="0.2">
      <c r="A191" s="100"/>
      <c r="B191" s="24"/>
      <c r="C191" s="9"/>
      <c r="D191" s="20"/>
      <c r="E191" s="975"/>
      <c r="F191" s="975"/>
      <c r="G191" s="975"/>
      <c r="H191" s="960"/>
      <c r="I191" s="961"/>
      <c r="J191" s="983"/>
    </row>
    <row r="192" spans="1:10" x14ac:dyDescent="0.2">
      <c r="A192" s="100" t="s">
        <v>12</v>
      </c>
      <c r="B192" s="418" t="s">
        <v>50</v>
      </c>
      <c r="C192" s="9"/>
      <c r="D192" s="20" t="s">
        <v>2</v>
      </c>
      <c r="E192" s="975"/>
      <c r="F192" s="975"/>
      <c r="G192" s="975"/>
      <c r="H192" s="960"/>
      <c r="I192" s="961"/>
      <c r="J192" s="983"/>
    </row>
    <row r="193" spans="1:10" x14ac:dyDescent="0.2">
      <c r="A193" s="100"/>
      <c r="B193" s="24"/>
      <c r="C193" s="9"/>
      <c r="D193" s="20"/>
      <c r="E193" s="975"/>
      <c r="F193" s="975"/>
      <c r="G193" s="975"/>
      <c r="H193" s="960"/>
      <c r="I193" s="961"/>
      <c r="J193" s="983"/>
    </row>
    <row r="194" spans="1:10" x14ac:dyDescent="0.2">
      <c r="A194" s="100" t="s">
        <v>13</v>
      </c>
      <c r="B194" s="418" t="s">
        <v>50</v>
      </c>
      <c r="C194" s="9"/>
      <c r="D194" s="20" t="s">
        <v>2</v>
      </c>
      <c r="E194" s="975"/>
      <c r="F194" s="975"/>
      <c r="G194" s="975"/>
      <c r="H194" s="960"/>
      <c r="I194" s="961"/>
      <c r="J194" s="983"/>
    </row>
    <row r="195" spans="1:10" x14ac:dyDescent="0.2">
      <c r="A195" s="100"/>
      <c r="B195" s="23"/>
      <c r="C195" s="9"/>
      <c r="D195" s="20"/>
      <c r="E195" s="975"/>
      <c r="F195" s="975"/>
      <c r="G195" s="975"/>
      <c r="H195" s="960"/>
      <c r="I195" s="961"/>
      <c r="J195" s="983"/>
    </row>
    <row r="196" spans="1:10" x14ac:dyDescent="0.2">
      <c r="A196" s="100" t="s">
        <v>14</v>
      </c>
      <c r="B196" s="418" t="s">
        <v>50</v>
      </c>
      <c r="C196" s="9"/>
      <c r="D196" s="20" t="s">
        <v>2</v>
      </c>
      <c r="E196" s="975"/>
      <c r="F196" s="975"/>
      <c r="G196" s="975"/>
      <c r="H196" s="960"/>
      <c r="I196" s="961"/>
      <c r="J196" s="983"/>
    </row>
    <row r="197" spans="1:10" x14ac:dyDescent="0.2">
      <c r="A197" s="100"/>
      <c r="B197" s="24"/>
      <c r="C197" s="9"/>
      <c r="D197" s="20"/>
      <c r="E197" s="975"/>
      <c r="F197" s="975"/>
      <c r="G197" s="975"/>
      <c r="H197" s="960"/>
      <c r="I197" s="961"/>
      <c r="J197" s="983"/>
    </row>
    <row r="198" spans="1:10" x14ac:dyDescent="0.2">
      <c r="A198" s="100" t="s">
        <v>15</v>
      </c>
      <c r="B198" s="418" t="s">
        <v>50</v>
      </c>
      <c r="C198" s="9"/>
      <c r="D198" s="20" t="s">
        <v>2</v>
      </c>
      <c r="E198" s="975"/>
      <c r="F198" s="975"/>
      <c r="G198" s="975"/>
      <c r="H198" s="960"/>
      <c r="I198" s="961"/>
      <c r="J198" s="983"/>
    </row>
    <row r="199" spans="1:10" x14ac:dyDescent="0.2">
      <c r="A199" s="100"/>
      <c r="B199" s="24"/>
      <c r="C199" s="9"/>
      <c r="D199" s="20"/>
      <c r="E199" s="975"/>
      <c r="F199" s="975"/>
      <c r="G199" s="975"/>
      <c r="H199" s="960"/>
      <c r="I199" s="961"/>
      <c r="J199" s="983"/>
    </row>
    <row r="200" spans="1:10" x14ac:dyDescent="0.2">
      <c r="A200" s="100" t="s">
        <v>28</v>
      </c>
      <c r="B200" s="418" t="s">
        <v>50</v>
      </c>
      <c r="C200" s="9"/>
      <c r="D200" s="20" t="s">
        <v>2</v>
      </c>
      <c r="E200" s="975"/>
      <c r="F200" s="975"/>
      <c r="G200" s="975"/>
      <c r="H200" s="960"/>
      <c r="I200" s="961"/>
      <c r="J200" s="983"/>
    </row>
    <row r="201" spans="1:10" x14ac:dyDescent="0.2">
      <c r="A201" s="100"/>
      <c r="B201" s="23"/>
      <c r="C201" s="9"/>
      <c r="D201" s="20"/>
      <c r="E201" s="975"/>
      <c r="F201" s="975"/>
      <c r="G201" s="975"/>
      <c r="H201" s="960"/>
      <c r="I201" s="961"/>
      <c r="J201" s="983"/>
    </row>
    <row r="202" spans="1:10" x14ac:dyDescent="0.2">
      <c r="A202" s="100" t="s">
        <v>40</v>
      </c>
      <c r="B202" s="418" t="s">
        <v>50</v>
      </c>
      <c r="C202" s="9"/>
      <c r="D202" s="20" t="s">
        <v>2</v>
      </c>
      <c r="E202" s="975"/>
      <c r="F202" s="975"/>
      <c r="G202" s="975"/>
      <c r="H202" s="960"/>
      <c r="I202" s="961"/>
      <c r="J202" s="983"/>
    </row>
    <row r="203" spans="1:10" x14ac:dyDescent="0.2">
      <c r="A203" s="100"/>
      <c r="B203" s="24"/>
      <c r="C203" s="9"/>
      <c r="D203" s="20"/>
      <c r="E203" s="975"/>
      <c r="F203" s="975"/>
      <c r="G203" s="975"/>
      <c r="H203" s="960"/>
      <c r="I203" s="961"/>
      <c r="J203" s="983"/>
    </row>
    <row r="204" spans="1:10" x14ac:dyDescent="0.2">
      <c r="A204" s="100" t="s">
        <v>42</v>
      </c>
      <c r="B204" s="418" t="s">
        <v>50</v>
      </c>
      <c r="C204" s="9"/>
      <c r="D204" s="20" t="s">
        <v>2</v>
      </c>
      <c r="E204" s="975"/>
      <c r="F204" s="975"/>
      <c r="G204" s="975"/>
      <c r="H204" s="960"/>
      <c r="I204" s="961"/>
      <c r="J204" s="983"/>
    </row>
    <row r="205" spans="1:10" x14ac:dyDescent="0.2">
      <c r="A205" s="100"/>
      <c r="B205" s="24"/>
      <c r="C205" s="9"/>
      <c r="D205" s="20"/>
      <c r="E205" s="975"/>
      <c r="F205" s="975"/>
      <c r="G205" s="975"/>
      <c r="H205" s="960"/>
      <c r="I205" s="961"/>
      <c r="J205" s="983"/>
    </row>
    <row r="206" spans="1:10" x14ac:dyDescent="0.2">
      <c r="A206" s="100" t="s">
        <v>51</v>
      </c>
      <c r="B206" s="418" t="s">
        <v>50</v>
      </c>
      <c r="C206" s="9"/>
      <c r="D206" s="20" t="s">
        <v>2</v>
      </c>
      <c r="E206" s="975"/>
      <c r="F206" s="975"/>
      <c r="G206" s="975"/>
      <c r="H206" s="960"/>
      <c r="I206" s="961"/>
      <c r="J206" s="983"/>
    </row>
    <row r="207" spans="1:10" x14ac:dyDescent="0.2">
      <c r="A207" s="100"/>
      <c r="B207" s="418"/>
      <c r="C207" s="9"/>
      <c r="D207" s="20"/>
      <c r="E207" s="975"/>
      <c r="F207" s="975"/>
      <c r="G207" s="975"/>
      <c r="H207" s="960"/>
      <c r="I207" s="961"/>
      <c r="J207" s="983"/>
    </row>
    <row r="208" spans="1:10" x14ac:dyDescent="0.2">
      <c r="A208" s="100" t="s">
        <v>52</v>
      </c>
      <c r="B208" s="418" t="s">
        <v>50</v>
      </c>
      <c r="C208" s="9"/>
      <c r="D208" s="20" t="s">
        <v>2</v>
      </c>
      <c r="E208" s="975"/>
      <c r="F208" s="975"/>
      <c r="G208" s="975"/>
      <c r="H208" s="960"/>
      <c r="I208" s="961"/>
      <c r="J208" s="983"/>
    </row>
    <row r="209" spans="1:10" x14ac:dyDescent="0.2">
      <c r="A209" s="100"/>
      <c r="B209" s="418"/>
      <c r="C209" s="9"/>
      <c r="D209" s="20"/>
      <c r="E209" s="975"/>
      <c r="F209" s="975"/>
      <c r="G209" s="975"/>
      <c r="H209" s="960"/>
      <c r="I209" s="961"/>
      <c r="J209" s="983"/>
    </row>
    <row r="210" spans="1:10" x14ac:dyDescent="0.2">
      <c r="A210" s="100" t="s">
        <v>53</v>
      </c>
      <c r="B210" s="418" t="s">
        <v>50</v>
      </c>
      <c r="C210" s="9"/>
      <c r="D210" s="20" t="s">
        <v>2</v>
      </c>
      <c r="E210" s="975"/>
      <c r="F210" s="975"/>
      <c r="G210" s="975"/>
      <c r="H210" s="960"/>
      <c r="I210" s="961"/>
      <c r="J210" s="983"/>
    </row>
    <row r="211" spans="1:10" x14ac:dyDescent="0.2">
      <c r="A211" s="100"/>
      <c r="B211" s="418"/>
      <c r="C211" s="9"/>
      <c r="D211" s="20"/>
      <c r="E211" s="975"/>
      <c r="F211" s="975"/>
      <c r="G211" s="975"/>
      <c r="H211" s="960"/>
      <c r="I211" s="961"/>
      <c r="J211" s="983"/>
    </row>
    <row r="212" spans="1:10" x14ac:dyDescent="0.2">
      <c r="A212" s="100"/>
      <c r="B212" s="418"/>
      <c r="C212" s="9"/>
      <c r="D212" s="20"/>
      <c r="E212" s="975"/>
      <c r="F212" s="975"/>
      <c r="G212" s="975"/>
      <c r="H212" s="960"/>
      <c r="I212" s="961"/>
      <c r="J212" s="983"/>
    </row>
    <row r="213" spans="1:10" x14ac:dyDescent="0.2">
      <c r="A213" s="100"/>
      <c r="B213" s="418"/>
      <c r="C213" s="9"/>
      <c r="D213" s="20"/>
      <c r="E213" s="975"/>
      <c r="F213" s="975"/>
      <c r="G213" s="975"/>
      <c r="H213" s="960"/>
      <c r="I213" s="961"/>
      <c r="J213" s="983"/>
    </row>
    <row r="214" spans="1:10" x14ac:dyDescent="0.2">
      <c r="A214" s="100"/>
      <c r="B214" s="418"/>
      <c r="C214" s="9"/>
      <c r="D214" s="20"/>
      <c r="E214" s="975"/>
      <c r="F214" s="975"/>
      <c r="G214" s="975"/>
      <c r="H214" s="960"/>
      <c r="I214" s="961"/>
      <c r="J214" s="983"/>
    </row>
    <row r="215" spans="1:10" x14ac:dyDescent="0.2">
      <c r="A215" s="100"/>
      <c r="B215" s="418"/>
      <c r="C215" s="9"/>
      <c r="D215" s="20"/>
      <c r="E215" s="975"/>
      <c r="F215" s="975"/>
      <c r="G215" s="975"/>
      <c r="H215" s="960"/>
      <c r="I215" s="961"/>
      <c r="J215" s="983"/>
    </row>
    <row r="216" spans="1:10" x14ac:dyDescent="0.2">
      <c r="A216" s="100"/>
      <c r="B216" s="418"/>
      <c r="C216" s="9"/>
      <c r="D216" s="20"/>
      <c r="E216" s="975"/>
      <c r="F216" s="975"/>
      <c r="G216" s="975"/>
      <c r="H216" s="960"/>
      <c r="I216" s="961"/>
      <c r="J216" s="983"/>
    </row>
    <row r="217" spans="1:10" ht="9.75" customHeight="1" x14ac:dyDescent="0.2">
      <c r="A217" s="100"/>
      <c r="B217" s="418"/>
      <c r="C217" s="9"/>
      <c r="D217" s="20"/>
      <c r="E217" s="975"/>
      <c r="F217" s="975"/>
      <c r="G217" s="975"/>
      <c r="H217" s="960"/>
      <c r="I217" s="961"/>
      <c r="J217" s="983"/>
    </row>
    <row r="218" spans="1:10" ht="8.25" customHeight="1" x14ac:dyDescent="0.2">
      <c r="A218" s="101"/>
      <c r="B218" s="25"/>
      <c r="C218" s="9"/>
      <c r="D218" s="20"/>
      <c r="E218" s="975"/>
      <c r="F218" s="975"/>
      <c r="G218" s="975"/>
      <c r="H218" s="960"/>
      <c r="I218" s="961"/>
      <c r="J218" s="983"/>
    </row>
    <row r="219" spans="1:10" s="417" customFormat="1" ht="15.75" thickBot="1" x14ac:dyDescent="0.25">
      <c r="A219" s="426"/>
      <c r="B219" s="397" t="s">
        <v>31</v>
      </c>
      <c r="C219" s="398"/>
      <c r="D219" s="398"/>
      <c r="E219" s="967"/>
      <c r="F219" s="967"/>
      <c r="G219" s="967"/>
      <c r="H219" s="966"/>
      <c r="I219" s="968"/>
      <c r="J219" s="987"/>
    </row>
    <row r="220" spans="1:10" ht="15" thickTop="1" x14ac:dyDescent="0.2">
      <c r="A220" s="101"/>
      <c r="B220" s="25"/>
      <c r="C220" s="9"/>
      <c r="D220" s="20"/>
      <c r="E220" s="975"/>
      <c r="F220" s="975"/>
      <c r="G220" s="975"/>
      <c r="H220" s="960"/>
      <c r="I220" s="961"/>
      <c r="J220" s="983"/>
    </row>
    <row r="221" spans="1:10" ht="15" x14ac:dyDescent="0.2">
      <c r="A221" s="100"/>
      <c r="B221" s="26" t="s">
        <v>54</v>
      </c>
      <c r="C221" s="27"/>
      <c r="D221" s="20"/>
      <c r="E221" s="975"/>
      <c r="F221" s="975"/>
      <c r="G221" s="975"/>
      <c r="H221" s="960"/>
      <c r="I221" s="961"/>
      <c r="J221" s="983"/>
    </row>
    <row r="222" spans="1:10" x14ac:dyDescent="0.2">
      <c r="A222" s="100"/>
      <c r="B222" s="23"/>
      <c r="C222" s="27"/>
      <c r="D222" s="20"/>
      <c r="E222" s="975"/>
      <c r="F222" s="975"/>
      <c r="G222" s="975"/>
      <c r="H222" s="960"/>
      <c r="I222" s="961"/>
      <c r="J222" s="983"/>
    </row>
    <row r="223" spans="1:10" x14ac:dyDescent="0.2">
      <c r="A223" s="100"/>
      <c r="B223" s="23" t="s">
        <v>266</v>
      </c>
      <c r="C223" s="27"/>
      <c r="D223" s="20"/>
      <c r="E223" s="975"/>
      <c r="F223" s="975"/>
      <c r="G223" s="975"/>
      <c r="H223" s="960"/>
      <c r="I223" s="961"/>
      <c r="J223" s="983">
        <f>J43</f>
        <v>360959.53</v>
      </c>
    </row>
    <row r="224" spans="1:10" x14ac:dyDescent="0.2">
      <c r="A224" s="100"/>
      <c r="B224" s="23"/>
      <c r="C224" s="27"/>
      <c r="D224" s="20"/>
      <c r="E224" s="975"/>
      <c r="F224" s="975"/>
      <c r="G224" s="975"/>
      <c r="H224" s="960"/>
      <c r="I224" s="961"/>
      <c r="J224" s="983"/>
    </row>
    <row r="225" spans="1:10" x14ac:dyDescent="0.2">
      <c r="A225" s="100"/>
      <c r="B225" s="23" t="s">
        <v>267</v>
      </c>
      <c r="C225" s="27"/>
      <c r="D225" s="20"/>
      <c r="E225" s="975"/>
      <c r="F225" s="975"/>
      <c r="G225" s="975"/>
      <c r="H225" s="960"/>
      <c r="I225" s="961"/>
      <c r="J225" s="983">
        <f>J77</f>
        <v>86594.8</v>
      </c>
    </row>
    <row r="226" spans="1:10" x14ac:dyDescent="0.2">
      <c r="A226" s="100"/>
      <c r="B226" s="23"/>
      <c r="C226" s="27"/>
      <c r="D226" s="20"/>
      <c r="E226" s="975"/>
      <c r="F226" s="975"/>
      <c r="G226" s="975"/>
      <c r="H226" s="960"/>
      <c r="I226" s="961"/>
      <c r="J226" s="983"/>
    </row>
    <row r="227" spans="1:10" x14ac:dyDescent="0.2">
      <c r="A227" s="100"/>
      <c r="B227" s="23" t="s">
        <v>268</v>
      </c>
      <c r="C227" s="27"/>
      <c r="D227" s="20"/>
      <c r="E227" s="975"/>
      <c r="F227" s="975"/>
      <c r="G227" s="975"/>
      <c r="H227" s="960"/>
      <c r="I227" s="961"/>
      <c r="J227" s="983">
        <f>J109</f>
        <v>302403.96000000002</v>
      </c>
    </row>
    <row r="228" spans="1:10" x14ac:dyDescent="0.2">
      <c r="A228" s="100"/>
      <c r="B228" s="23"/>
      <c r="C228" s="27"/>
      <c r="D228" s="20"/>
      <c r="E228" s="975"/>
      <c r="F228" s="975"/>
      <c r="G228" s="975"/>
      <c r="H228" s="960"/>
      <c r="I228" s="961"/>
      <c r="J228" s="983"/>
    </row>
    <row r="229" spans="1:10" x14ac:dyDescent="0.2">
      <c r="A229" s="100"/>
      <c r="B229" s="23" t="s">
        <v>269</v>
      </c>
      <c r="C229" s="27"/>
      <c r="D229" s="20"/>
      <c r="E229" s="975"/>
      <c r="F229" s="975"/>
      <c r="G229" s="975"/>
      <c r="H229" s="960"/>
      <c r="I229" s="961"/>
      <c r="J229" s="983">
        <f>J148</f>
        <v>186272.3</v>
      </c>
    </row>
    <row r="230" spans="1:10" x14ac:dyDescent="0.2">
      <c r="A230" s="100"/>
      <c r="B230" s="23"/>
      <c r="C230" s="27"/>
      <c r="D230" s="20"/>
      <c r="E230" s="975"/>
      <c r="F230" s="975"/>
      <c r="G230" s="975"/>
      <c r="H230" s="960"/>
      <c r="I230" s="961"/>
      <c r="J230" s="983"/>
    </row>
    <row r="231" spans="1:10" x14ac:dyDescent="0.2">
      <c r="A231" s="100"/>
      <c r="B231" s="23" t="s">
        <v>270</v>
      </c>
      <c r="C231" s="27"/>
      <c r="D231" s="20"/>
      <c r="E231" s="975"/>
      <c r="F231" s="975"/>
      <c r="G231" s="975"/>
      <c r="H231" s="960"/>
      <c r="I231" s="961"/>
      <c r="J231" s="983">
        <f>J184</f>
        <v>535926.88</v>
      </c>
    </row>
    <row r="232" spans="1:10" x14ac:dyDescent="0.2">
      <c r="A232" s="100"/>
      <c r="B232" s="23"/>
      <c r="C232" s="27"/>
      <c r="D232" s="20"/>
      <c r="E232" s="975"/>
      <c r="F232" s="975"/>
      <c r="G232" s="975"/>
      <c r="H232" s="960"/>
      <c r="I232" s="961"/>
      <c r="J232" s="983"/>
    </row>
    <row r="233" spans="1:10" x14ac:dyDescent="0.2">
      <c r="A233" s="100"/>
      <c r="B233" s="23" t="s">
        <v>1260</v>
      </c>
      <c r="C233" s="27"/>
      <c r="D233" s="20"/>
      <c r="E233" s="975"/>
      <c r="F233" s="975"/>
      <c r="G233" s="975"/>
      <c r="H233" s="960"/>
      <c r="I233" s="961"/>
      <c r="J233" s="983"/>
    </row>
    <row r="234" spans="1:10" x14ac:dyDescent="0.2">
      <c r="A234" s="100"/>
      <c r="B234" s="23"/>
      <c r="C234" s="27"/>
      <c r="D234" s="20"/>
      <c r="E234" s="975"/>
      <c r="F234" s="975"/>
      <c r="G234" s="975"/>
      <c r="H234" s="960"/>
      <c r="I234" s="961"/>
      <c r="J234" s="983"/>
    </row>
    <row r="235" spans="1:10" x14ac:dyDescent="0.2">
      <c r="A235" s="100"/>
      <c r="B235" s="23"/>
      <c r="C235" s="27"/>
      <c r="D235" s="20"/>
      <c r="E235" s="975"/>
      <c r="F235" s="975"/>
      <c r="G235" s="975"/>
      <c r="H235" s="960"/>
      <c r="I235" s="961"/>
      <c r="J235" s="983"/>
    </row>
    <row r="236" spans="1:10" x14ac:dyDescent="0.2">
      <c r="A236" s="100"/>
      <c r="B236" s="23"/>
      <c r="C236" s="27"/>
      <c r="D236" s="20"/>
      <c r="E236" s="975"/>
      <c r="F236" s="975"/>
      <c r="G236" s="975"/>
      <c r="H236" s="960"/>
      <c r="I236" s="961"/>
      <c r="J236" s="983"/>
    </row>
    <row r="237" spans="1:10" x14ac:dyDescent="0.2">
      <c r="A237" s="100"/>
      <c r="B237" s="23"/>
      <c r="C237" s="27"/>
      <c r="D237" s="20"/>
      <c r="E237" s="975"/>
      <c r="F237" s="975"/>
      <c r="G237" s="975"/>
      <c r="H237" s="960"/>
      <c r="I237" s="961"/>
      <c r="J237" s="983"/>
    </row>
    <row r="238" spans="1:10" x14ac:dyDescent="0.2">
      <c r="A238" s="100"/>
      <c r="B238" s="23"/>
      <c r="C238" s="27"/>
      <c r="D238" s="20"/>
      <c r="E238" s="975"/>
      <c r="F238" s="975"/>
      <c r="G238" s="975"/>
      <c r="H238" s="960"/>
      <c r="I238" s="961"/>
      <c r="J238" s="983"/>
    </row>
    <row r="239" spans="1:10" x14ac:dyDescent="0.2">
      <c r="A239" s="100"/>
      <c r="B239" s="23"/>
      <c r="C239" s="27"/>
      <c r="D239" s="20"/>
      <c r="E239" s="975"/>
      <c r="F239" s="975"/>
      <c r="G239" s="975"/>
      <c r="H239" s="960"/>
      <c r="I239" s="961"/>
      <c r="J239" s="983"/>
    </row>
    <row r="240" spans="1:10" x14ac:dyDescent="0.2">
      <c r="A240" s="100"/>
      <c r="B240" s="23"/>
      <c r="C240" s="27"/>
      <c r="D240" s="20"/>
      <c r="E240" s="975"/>
      <c r="F240" s="975"/>
      <c r="G240" s="975"/>
      <c r="H240" s="960"/>
      <c r="I240" s="961"/>
      <c r="J240" s="983"/>
    </row>
    <row r="241" spans="1:10" x14ac:dyDescent="0.2">
      <c r="A241" s="100"/>
      <c r="B241" s="23"/>
      <c r="C241" s="27"/>
      <c r="D241" s="20"/>
      <c r="E241" s="975"/>
      <c r="F241" s="975"/>
      <c r="G241" s="975"/>
      <c r="H241" s="960"/>
      <c r="I241" s="961"/>
      <c r="J241" s="983"/>
    </row>
    <row r="242" spans="1:10" x14ac:dyDescent="0.2">
      <c r="A242" s="100"/>
      <c r="B242" s="23"/>
      <c r="C242" s="27"/>
      <c r="D242" s="20"/>
      <c r="E242" s="975"/>
      <c r="F242" s="975"/>
      <c r="G242" s="975"/>
      <c r="H242" s="960"/>
      <c r="I242" s="961"/>
      <c r="J242" s="983"/>
    </row>
    <row r="243" spans="1:10" x14ac:dyDescent="0.2">
      <c r="A243" s="100"/>
      <c r="B243" s="23"/>
      <c r="C243" s="27"/>
      <c r="D243" s="20"/>
      <c r="E243" s="975"/>
      <c r="F243" s="975"/>
      <c r="G243" s="975"/>
      <c r="H243" s="960"/>
      <c r="I243" s="961"/>
      <c r="J243" s="983"/>
    </row>
    <row r="244" spans="1:10" x14ac:dyDescent="0.2">
      <c r="A244" s="100"/>
      <c r="B244" s="23"/>
      <c r="C244" s="27"/>
      <c r="D244" s="20"/>
      <c r="E244" s="975"/>
      <c r="F244" s="975"/>
      <c r="G244" s="975"/>
      <c r="H244" s="960"/>
      <c r="I244" s="961"/>
      <c r="J244" s="983"/>
    </row>
    <row r="245" spans="1:10" x14ac:dyDescent="0.2">
      <c r="A245" s="101"/>
      <c r="B245" s="25"/>
      <c r="C245" s="28"/>
      <c r="D245" s="20"/>
      <c r="E245" s="975"/>
      <c r="F245" s="975"/>
      <c r="G245" s="975"/>
      <c r="H245" s="960"/>
      <c r="I245" s="961"/>
      <c r="J245" s="983"/>
    </row>
    <row r="246" spans="1:10" x14ac:dyDescent="0.2">
      <c r="A246" s="101"/>
      <c r="B246" s="25"/>
      <c r="C246" s="28"/>
      <c r="D246" s="20"/>
      <c r="E246" s="975"/>
      <c r="F246" s="975"/>
      <c r="G246" s="975"/>
      <c r="H246" s="960"/>
      <c r="I246" s="961"/>
      <c r="J246" s="983"/>
    </row>
    <row r="247" spans="1:10" x14ac:dyDescent="0.2">
      <c r="A247" s="101"/>
      <c r="B247" s="25"/>
      <c r="C247" s="28"/>
      <c r="D247" s="20"/>
      <c r="E247" s="975"/>
      <c r="F247" s="975"/>
      <c r="G247" s="975"/>
      <c r="H247" s="960"/>
      <c r="I247" s="961"/>
      <c r="J247" s="983"/>
    </row>
    <row r="248" spans="1:10" x14ac:dyDescent="0.2">
      <c r="A248" s="101"/>
      <c r="B248" s="25"/>
      <c r="C248" s="28"/>
      <c r="D248" s="20"/>
      <c r="E248" s="975"/>
      <c r="F248" s="975"/>
      <c r="G248" s="975"/>
      <c r="H248" s="960"/>
      <c r="I248" s="961"/>
      <c r="J248" s="983"/>
    </row>
    <row r="249" spans="1:10" x14ac:dyDescent="0.2">
      <c r="A249" s="101"/>
      <c r="B249" s="25"/>
      <c r="C249" s="28"/>
      <c r="D249" s="20"/>
      <c r="E249" s="975"/>
      <c r="F249" s="975"/>
      <c r="G249" s="975"/>
      <c r="H249" s="960"/>
      <c r="I249" s="961"/>
      <c r="J249" s="983"/>
    </row>
    <row r="250" spans="1:10" x14ac:dyDescent="0.2">
      <c r="A250" s="101"/>
      <c r="B250" s="25"/>
      <c r="C250" s="28"/>
      <c r="D250" s="20"/>
      <c r="E250" s="975"/>
      <c r="F250" s="975"/>
      <c r="G250" s="975"/>
      <c r="H250" s="960"/>
      <c r="I250" s="961"/>
      <c r="J250" s="983"/>
    </row>
    <row r="251" spans="1:10" x14ac:dyDescent="0.2">
      <c r="A251" s="101"/>
      <c r="B251" s="25"/>
      <c r="C251" s="28"/>
      <c r="D251" s="20"/>
      <c r="E251" s="975"/>
      <c r="F251" s="975"/>
      <c r="G251" s="975"/>
      <c r="H251" s="960"/>
      <c r="I251" s="961"/>
      <c r="J251" s="983"/>
    </row>
    <row r="252" spans="1:10" x14ac:dyDescent="0.2">
      <c r="A252" s="101"/>
      <c r="B252" s="25"/>
      <c r="C252" s="28"/>
      <c r="D252" s="20"/>
      <c r="E252" s="975"/>
      <c r="F252" s="975"/>
      <c r="G252" s="975"/>
      <c r="H252" s="960"/>
      <c r="I252" s="961"/>
      <c r="J252" s="983"/>
    </row>
    <row r="253" spans="1:10" ht="15.75" x14ac:dyDescent="0.25">
      <c r="A253" s="436"/>
      <c r="B253" s="419"/>
      <c r="C253" s="420"/>
      <c r="D253" s="20"/>
      <c r="E253" s="975"/>
      <c r="F253" s="975"/>
      <c r="G253" s="975"/>
      <c r="H253" s="960"/>
      <c r="I253" s="961"/>
      <c r="J253" s="983"/>
    </row>
    <row r="254" spans="1:10" ht="15.75" x14ac:dyDescent="0.25">
      <c r="A254" s="436"/>
      <c r="B254" s="419"/>
      <c r="C254" s="420"/>
      <c r="D254" s="20"/>
      <c r="E254" s="975"/>
      <c r="F254" s="975"/>
      <c r="G254" s="975"/>
      <c r="H254" s="960"/>
      <c r="I254" s="961"/>
      <c r="J254" s="983"/>
    </row>
    <row r="255" spans="1:10" ht="15.75" x14ac:dyDescent="0.25">
      <c r="A255" s="436"/>
      <c r="B255" s="419"/>
      <c r="C255" s="420"/>
      <c r="D255" s="20"/>
      <c r="E255" s="975"/>
      <c r="F255" s="975"/>
      <c r="G255" s="975"/>
      <c r="H255" s="960"/>
      <c r="I255" s="961"/>
      <c r="J255" s="983"/>
    </row>
    <row r="256" spans="1:10" ht="15.75" x14ac:dyDescent="0.25">
      <c r="A256" s="436"/>
      <c r="B256" s="419"/>
      <c r="C256" s="420"/>
      <c r="D256" s="20"/>
      <c r="E256" s="975"/>
      <c r="F256" s="975"/>
      <c r="G256" s="975"/>
      <c r="H256" s="960"/>
      <c r="I256" s="961"/>
      <c r="J256" s="983"/>
    </row>
    <row r="257" spans="1:10" ht="11.25" customHeight="1" x14ac:dyDescent="0.25">
      <c r="A257" s="436"/>
      <c r="B257" s="419"/>
      <c r="C257" s="420"/>
      <c r="D257" s="20"/>
      <c r="E257" s="975"/>
      <c r="F257" s="975"/>
      <c r="G257" s="975"/>
      <c r="H257" s="960"/>
      <c r="I257" s="961"/>
      <c r="J257" s="983"/>
    </row>
    <row r="258" spans="1:10" s="417" customFormat="1" ht="30.75" thickBot="1" x14ac:dyDescent="0.25">
      <c r="A258" s="421"/>
      <c r="B258" s="422" t="str">
        <f>A3&amp;" 
TOTAL CARRIED TO SUMMARY (US$)"</f>
        <v>DIVISION 09 - FINISHES 
TOTAL CARRIED TO SUMMARY (US$)</v>
      </c>
      <c r="C258" s="398"/>
      <c r="D258" s="398"/>
      <c r="E258" s="967"/>
      <c r="F258" s="967"/>
      <c r="G258" s="967"/>
      <c r="H258" s="966"/>
      <c r="I258" s="968"/>
      <c r="J258" s="987">
        <f>SUM(J220:J256)</f>
        <v>1472157.47</v>
      </c>
    </row>
    <row r="259" spans="1:10" ht="15" thickTop="1" x14ac:dyDescent="0.2"/>
  </sheetData>
  <autoFilter ref="A5:J258" xr:uid="{D749A715-8B82-46B6-9645-F5EA72301280}">
    <filterColumn colId="4" showButton="0"/>
    <filterColumn colId="5" showButton="0"/>
    <filterColumn colId="6" showButton="0"/>
    <filterColumn colId="7" showButton="0"/>
  </autoFilter>
  <mergeCells count="8">
    <mergeCell ref="A1:J1"/>
    <mergeCell ref="A3:J3"/>
    <mergeCell ref="A5:A7"/>
    <mergeCell ref="B5:B7"/>
    <mergeCell ref="C5:C6"/>
    <mergeCell ref="D5:D7"/>
    <mergeCell ref="E5:I5"/>
    <mergeCell ref="J5:J6"/>
  </mergeCells>
  <phoneticPr fontId="41" type="noConversion"/>
  <printOptions horizontalCentered="1"/>
  <pageMargins left="0.47244094488188998" right="0.47244094488188998" top="0.86614173228346503" bottom="0.78740157480314998" header="0.59055118110236204" footer="0.47244094488188998"/>
  <pageSetup paperSize="9" scale="61" fitToHeight="0" orientation="landscape" useFirstPageNumber="1" r:id="rId1"/>
  <headerFooter scaleWithDoc="0">
    <oddHeader>&amp;R&amp;G</oddHeader>
  </headerFooter>
  <rowBreaks count="6" manualBreakCount="6">
    <brk id="43" max="9" man="1"/>
    <brk id="77" max="9" man="1"/>
    <brk id="109" max="9" man="1"/>
    <brk id="148" max="9" man="1"/>
    <brk id="184" max="9" man="1"/>
    <brk id="219" max="16383"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f392e1d-caec-479f-be6e-e18a5bb6e118" xsi:nil="true"/>
    <lcf76f155ced4ddcb4097134ff3c332f xmlns="30b14ced-fcc4-4a59-ac5f-219054b9433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F1CFBAFF091048B92A44C77086C824" ma:contentTypeVersion="18" ma:contentTypeDescription="Create a new document." ma:contentTypeScope="" ma:versionID="75371db4f08bca33d7c0d394d1076ea7">
  <xsd:schema xmlns:xsd="http://www.w3.org/2001/XMLSchema" xmlns:xs="http://www.w3.org/2001/XMLSchema" xmlns:p="http://schemas.microsoft.com/office/2006/metadata/properties" xmlns:ns2="30b14ced-fcc4-4a59-ac5f-219054b94336" xmlns:ns3="ef392e1d-caec-479f-be6e-e18a5bb6e118" targetNamespace="http://schemas.microsoft.com/office/2006/metadata/properties" ma:root="true" ma:fieldsID="e468ab154e1298fedd74c589f9435b23" ns2:_="" ns3:_="">
    <xsd:import namespace="30b14ced-fcc4-4a59-ac5f-219054b94336"/>
    <xsd:import namespace="ef392e1d-caec-479f-be6e-e18a5bb6e11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b14ced-fcc4-4a59-ac5f-219054b943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d938331-7c5d-41f1-80e2-c34c465d5d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f392e1d-caec-479f-be6e-e18a5bb6e11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2a13780-8c31-404d-810e-a256ee54d966}" ma:internalName="TaxCatchAll" ma:showField="CatchAllData" ma:web="ef392e1d-caec-479f-be6e-e18a5bb6e118">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C7CF09-7EF5-4FE7-8232-0CE218975DAE}">
  <ds:schemaRefs>
    <ds:schemaRef ds:uri="http://schemas.microsoft.com/sharepoint/v3/contenttype/forms"/>
  </ds:schemaRefs>
</ds:datastoreItem>
</file>

<file path=customXml/itemProps2.xml><?xml version="1.0" encoding="utf-8"?>
<ds:datastoreItem xmlns:ds="http://schemas.openxmlformats.org/officeDocument/2006/customXml" ds:itemID="{CA42D16F-E6DD-4248-A65C-7595B3A15966}">
  <ds:schemaRefs>
    <ds:schemaRef ds:uri="http://purl.org/dc/terms/"/>
    <ds:schemaRef ds:uri="http://schemas.openxmlformats.org/package/2006/metadata/core-properties"/>
    <ds:schemaRef ds:uri="http://purl.org/dc/elements/1.1/"/>
    <ds:schemaRef ds:uri="http://schemas.microsoft.com/office/2006/metadata/properties"/>
    <ds:schemaRef ds:uri="ef392e1d-caec-479f-be6e-e18a5bb6e118"/>
    <ds:schemaRef ds:uri="30b14ced-fcc4-4a59-ac5f-219054b94336"/>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525346CF-105F-4591-B2E5-05D9DB4F85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b14ced-fcc4-4a59-ac5f-219054b94336"/>
    <ds:schemaRef ds:uri="ef392e1d-caec-479f-be6e-e18a5bb6e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37</vt:i4>
      </vt:variant>
    </vt:vector>
  </HeadingPairs>
  <TitlesOfParts>
    <vt:vector size="57" baseType="lpstr">
      <vt:lpstr>Cover</vt:lpstr>
      <vt:lpstr>Index</vt:lpstr>
      <vt:lpstr>Div 3</vt:lpstr>
      <vt:lpstr>Div 4</vt:lpstr>
      <vt:lpstr>Div 5</vt:lpstr>
      <vt:lpstr>Div 6</vt:lpstr>
      <vt:lpstr>Div 7</vt:lpstr>
      <vt:lpstr>Div 8</vt:lpstr>
      <vt:lpstr>Div 9</vt:lpstr>
      <vt:lpstr>Div 10</vt:lpstr>
      <vt:lpstr>Div 11</vt:lpstr>
      <vt:lpstr>Div 12</vt:lpstr>
      <vt:lpstr>Div 21</vt:lpstr>
      <vt:lpstr>Div 22</vt:lpstr>
      <vt:lpstr>Div 23</vt:lpstr>
      <vt:lpstr>Div 26</vt:lpstr>
      <vt:lpstr>Div 27</vt:lpstr>
      <vt:lpstr>Div 28</vt:lpstr>
      <vt:lpstr>Div 31</vt:lpstr>
      <vt:lpstr>Summary</vt:lpstr>
      <vt:lpstr>Cover!Print_Area</vt:lpstr>
      <vt:lpstr>'Div 10'!Print_Area</vt:lpstr>
      <vt:lpstr>'Div 11'!Print_Area</vt:lpstr>
      <vt:lpstr>'Div 12'!Print_Area</vt:lpstr>
      <vt:lpstr>'Div 21'!Print_Area</vt:lpstr>
      <vt:lpstr>'Div 22'!Print_Area</vt:lpstr>
      <vt:lpstr>'Div 23'!Print_Area</vt:lpstr>
      <vt:lpstr>'Div 26'!Print_Area</vt:lpstr>
      <vt:lpstr>'Div 27'!Print_Area</vt:lpstr>
      <vt:lpstr>'Div 28'!Print_Area</vt:lpstr>
      <vt:lpstr>'Div 3'!Print_Area</vt:lpstr>
      <vt:lpstr>'Div 31'!Print_Area</vt:lpstr>
      <vt:lpstr>'Div 4'!Print_Area</vt:lpstr>
      <vt:lpstr>'Div 5'!Print_Area</vt:lpstr>
      <vt:lpstr>'Div 6'!Print_Area</vt:lpstr>
      <vt:lpstr>'Div 7'!Print_Area</vt:lpstr>
      <vt:lpstr>'Div 8'!Print_Area</vt:lpstr>
      <vt:lpstr>'Div 9'!Print_Area</vt:lpstr>
      <vt:lpstr>Index!Print_Area</vt:lpstr>
      <vt:lpstr>Summary!Print_Area</vt:lpstr>
      <vt:lpstr>'Div 10'!Print_Titles</vt:lpstr>
      <vt:lpstr>'Div 11'!Print_Titles</vt:lpstr>
      <vt:lpstr>'Div 12'!Print_Titles</vt:lpstr>
      <vt:lpstr>'Div 21'!Print_Titles</vt:lpstr>
      <vt:lpstr>'Div 22'!Print_Titles</vt:lpstr>
      <vt:lpstr>'Div 23'!Print_Titles</vt:lpstr>
      <vt:lpstr>'Div 26'!Print_Titles</vt:lpstr>
      <vt:lpstr>'Div 27'!Print_Titles</vt:lpstr>
      <vt:lpstr>'Div 28'!Print_Titles</vt:lpstr>
      <vt:lpstr>'Div 3'!Print_Titles</vt:lpstr>
      <vt:lpstr>'Div 31'!Print_Titles</vt:lpstr>
      <vt:lpstr>'Div 4'!Print_Titles</vt:lpstr>
      <vt:lpstr>'Div 5'!Print_Titles</vt:lpstr>
      <vt:lpstr>'Div 6'!Print_Titles</vt:lpstr>
      <vt:lpstr>'Div 7'!Print_Titles</vt:lpstr>
      <vt:lpstr>'Div 8'!Print_Titles</vt:lpstr>
      <vt:lpstr>'Div 9'!Print_Titles</vt:lpstr>
    </vt:vector>
  </TitlesOfParts>
  <Manager/>
  <Company>D. G. Jones &amp; Partners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Loralie M. Jalos</dc:creator>
  <cp:keywords/>
  <dc:description/>
  <cp:lastModifiedBy>Arif Magarif</cp:lastModifiedBy>
  <cp:revision/>
  <cp:lastPrinted>2024-06-22T11:39:12Z</cp:lastPrinted>
  <dcterms:created xsi:type="dcterms:W3CDTF">2024-04-18T05:30:13Z</dcterms:created>
  <dcterms:modified xsi:type="dcterms:W3CDTF">2024-06-22T11:40:03Z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0x0101004CF1CFBAFF091048B92A44C77086C824</vt:lpwstr>
  </property>
  <property fmtid="{D5CDD505-2E9C-101B-9397-08002B2CF9AE}" pid="3" name="MediaServiceImageTags">
    <vt:lpwstr/>
  </property>
</Properties>
</file>