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ycheung/Desktop/Class work/M1_Excel/Excel Analysis on Fundraising projects/"/>
    </mc:Choice>
  </mc:AlternateContent>
  <xr:revisionPtr revIDLastSave="0" documentId="13_ncr:1_{6A1BE5F3-2E7F-114F-BF2B-FDFB2CE9D635}" xr6:coauthVersionLast="47" xr6:coauthVersionMax="47" xr10:uidLastSave="{00000000-0000-0000-0000-000000000000}"/>
  <bookViews>
    <workbookView xWindow="-33960" yWindow="3340" windowWidth="32580" windowHeight="16480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</sheets>
  <definedNames>
    <definedName name="_xlnm._FilterDatabase" localSheetId="0" hidden="1">Kickstarter!$R$1:$R$4115</definedName>
  </definedNames>
  <calcPr calcId="191029"/>
  <pivotCaches>
    <pivotCache cacheId="7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7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E3" i="17"/>
  <c r="E4" i="17"/>
  <c r="E5" i="17"/>
  <c r="E6" i="17"/>
  <c r="E7" i="17"/>
  <c r="E8" i="17"/>
  <c r="E9" i="17"/>
  <c r="E10" i="17"/>
  <c r="E11" i="17"/>
  <c r="E12" i="17"/>
  <c r="E13" i="17"/>
  <c r="E2" i="17"/>
  <c r="D10" i="17"/>
  <c r="D9" i="17"/>
  <c r="D8" i="17"/>
  <c r="D7" i="17"/>
  <c r="D6" i="17"/>
  <c r="D5" i="17"/>
  <c r="D11" i="17"/>
  <c r="C11" i="17"/>
  <c r="C10" i="17"/>
  <c r="C9" i="17"/>
  <c r="C8" i="17"/>
  <c r="C7" i="17"/>
  <c r="G7" i="17" s="1"/>
  <c r="C6" i="17"/>
  <c r="C5" i="17"/>
  <c r="B13" i="17"/>
  <c r="B12" i="17"/>
  <c r="B11" i="17"/>
  <c r="B10" i="17"/>
  <c r="B9" i="17"/>
  <c r="B8" i="17"/>
  <c r="C13" i="17"/>
  <c r="C12" i="17"/>
  <c r="D12" i="17"/>
  <c r="D13" i="17"/>
  <c r="B7" i="17"/>
  <c r="B6" i="17"/>
  <c r="B5" i="17"/>
  <c r="B4" i="17"/>
  <c r="C3" i="17"/>
  <c r="C4" i="17"/>
  <c r="D4" i="17"/>
  <c r="D3" i="17"/>
  <c r="B3" i="17"/>
  <c r="D2" i="17"/>
  <c r="C2" i="17"/>
  <c r="B2" i="1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U3885" i="1" s="1"/>
  <c r="S3884" i="1"/>
  <c r="S3883" i="1"/>
  <c r="S3882" i="1"/>
  <c r="U3882" i="1" s="1"/>
  <c r="S3881" i="1"/>
  <c r="U3881" i="1" s="1"/>
  <c r="S3880" i="1"/>
  <c r="S3879" i="1"/>
  <c r="S3878" i="1"/>
  <c r="U3878" i="1" s="1"/>
  <c r="S3877" i="1"/>
  <c r="S3876" i="1"/>
  <c r="S3875" i="1"/>
  <c r="S3874" i="1"/>
  <c r="S3873" i="1"/>
  <c r="S3872" i="1"/>
  <c r="S3871" i="1"/>
  <c r="S3870" i="1"/>
  <c r="U3870" i="1" s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U3797" i="1" s="1"/>
  <c r="S3796" i="1"/>
  <c r="U3796" i="1" s="1"/>
  <c r="S3795" i="1"/>
  <c r="S3794" i="1"/>
  <c r="S3793" i="1"/>
  <c r="S3792" i="1"/>
  <c r="S3791" i="1"/>
  <c r="U3791" i="1" s="1"/>
  <c r="S3790" i="1"/>
  <c r="S3789" i="1"/>
  <c r="S3788" i="1"/>
  <c r="S3787" i="1"/>
  <c r="U3787" i="1" s="1"/>
  <c r="S3786" i="1"/>
  <c r="S3785" i="1"/>
  <c r="S3784" i="1"/>
  <c r="U3784" i="1" s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U3772" i="1" s="1"/>
  <c r="S3771" i="1"/>
  <c r="S3770" i="1"/>
  <c r="S3769" i="1"/>
  <c r="S3768" i="1"/>
  <c r="S3767" i="1"/>
  <c r="S3766" i="1"/>
  <c r="S3765" i="1"/>
  <c r="S3764" i="1"/>
  <c r="U3764" i="1" s="1"/>
  <c r="S3763" i="1"/>
  <c r="U3763" i="1" s="1"/>
  <c r="S3762" i="1"/>
  <c r="S3761" i="1"/>
  <c r="S3760" i="1"/>
  <c r="S3759" i="1"/>
  <c r="S3758" i="1"/>
  <c r="S3757" i="1"/>
  <c r="U3757" i="1" s="1"/>
  <c r="S3756" i="1"/>
  <c r="S3755" i="1"/>
  <c r="S3754" i="1"/>
  <c r="U3754" i="1" s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U3649" i="1" s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U3634" i="1" s="1"/>
  <c r="S3633" i="1"/>
  <c r="S3632" i="1"/>
  <c r="U3632" i="1" s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U3207" i="1" s="1"/>
  <c r="S3206" i="1"/>
  <c r="S3205" i="1"/>
  <c r="S3204" i="1"/>
  <c r="S3203" i="1"/>
  <c r="U3203" i="1" s="1"/>
  <c r="S3202" i="1"/>
  <c r="S3201" i="1"/>
  <c r="S3200" i="1"/>
  <c r="S3199" i="1"/>
  <c r="S3198" i="1"/>
  <c r="S3197" i="1"/>
  <c r="S3196" i="1"/>
  <c r="S3195" i="1"/>
  <c r="U3195" i="1" s="1"/>
  <c r="S3194" i="1"/>
  <c r="U3194" i="1" s="1"/>
  <c r="S3193" i="1"/>
  <c r="S3192" i="1"/>
  <c r="S3191" i="1"/>
  <c r="S3190" i="1"/>
  <c r="U3190" i="1" s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U2939" i="1" s="1"/>
  <c r="S2938" i="1"/>
  <c r="S2937" i="1"/>
  <c r="S2936" i="1"/>
  <c r="S2935" i="1"/>
  <c r="S2934" i="1"/>
  <c r="S2933" i="1"/>
  <c r="S2932" i="1"/>
  <c r="U2932" i="1" s="1"/>
  <c r="S2931" i="1"/>
  <c r="S2930" i="1"/>
  <c r="S2929" i="1"/>
  <c r="S2928" i="1"/>
  <c r="S2927" i="1"/>
  <c r="S2926" i="1"/>
  <c r="S2925" i="1"/>
  <c r="S2924" i="1"/>
  <c r="U2924" i="1" s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F13" i="17" l="1"/>
  <c r="G13" i="17"/>
  <c r="H13" i="17"/>
  <c r="F12" i="17"/>
  <c r="G12" i="17"/>
  <c r="H12" i="17"/>
  <c r="F11" i="17"/>
  <c r="F10" i="17"/>
  <c r="G10" i="17"/>
  <c r="H10" i="17"/>
  <c r="H9" i="17"/>
  <c r="F8" i="17"/>
  <c r="G8" i="17"/>
  <c r="H8" i="17"/>
  <c r="G6" i="17"/>
  <c r="F5" i="17"/>
  <c r="G5" i="17"/>
  <c r="F3" i="17"/>
  <c r="G3" i="17"/>
  <c r="H3" i="17"/>
  <c r="H2" i="17"/>
  <c r="H7" i="17"/>
  <c r="F7" i="17"/>
  <c r="G9" i="17"/>
  <c r="F2" i="17"/>
  <c r="F9" i="17"/>
  <c r="G2" i="17"/>
  <c r="H5" i="17"/>
  <c r="H4" i="17"/>
  <c r="H6" i="17"/>
  <c r="F6" i="17"/>
  <c r="G11" i="17"/>
  <c r="G4" i="17"/>
  <c r="H11" i="17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<sst xmlns="http://schemas.openxmlformats.org/spreadsheetml/2006/main" count="32975" uniqueCount="8400">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</sst>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2" fillId="0" borderId="0" xfId="0" applyFont="1"/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9" fontId="2" fillId="0" borderId="0" xfId="1" applyFont="1" applyAlignment="1">
      <alignment horizontal="center"/>
    </xf>
    <xf numFmtId="0" fontId="0" fillId="0" borderId="0" xfId="0" applyAlignment="1">
      <alignment horizontal="center"/>
    </xf>
    <xf numFmtId="9" fontId="2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7-6B49-A6E4-5B86D5916E8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7-6B49-A6E4-5B86D5916E8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67-6B49-A6E4-5B86D5916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8499216"/>
        <c:axId val="1908928976"/>
      </c:lineChart>
      <c:catAx>
        <c:axId val="190849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928976"/>
        <c:crosses val="autoZero"/>
        <c:auto val="1"/>
        <c:lblAlgn val="ctr"/>
        <c:lblOffset val="100"/>
        <c:noMultiLvlLbl val="0"/>
      </c:catAx>
      <c:valAx>
        <c:axId val="190892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4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5-3E43-89E1-796F56F3F01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5-3E43-89E1-796F56F3F01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5-3E43-89E1-796F56F3F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5214592"/>
        <c:axId val="1955200848"/>
      </c:lineChart>
      <c:catAx>
        <c:axId val="195521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200848"/>
        <c:crosses val="autoZero"/>
        <c:auto val="1"/>
        <c:lblAlgn val="ctr"/>
        <c:lblOffset val="100"/>
        <c:noMultiLvlLbl val="0"/>
      </c:catAx>
      <c:valAx>
        <c:axId val="195520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21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172861</xdr:colOff>
      <xdr:row>2</xdr:row>
      <xdr:rowOff>85372</xdr:rowOff>
    </xdr:from>
    <xdr:to>
      <xdr:col>14</xdr:col>
      <xdr:colOff>395110</xdr:colOff>
      <xdr:row>27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CF04E-A51F-6645-9585-438D30E15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15</xdr:row>
      <xdr:rowOff>44449</xdr:rowOff>
    </xdr:from>
    <xdr:to>
      <xdr:col>5</xdr:col>
      <xdr:colOff>1471083</xdr:colOff>
      <xdr:row>35</xdr:row>
      <xdr:rowOff>52916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85A53-5119-974C-80A8-1C267BD54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93.975465509262" createdVersion="7" refreshedVersion="7" minRefreshableVersion="3" recordCount="4114" xr:uid="{AC8AE34C-5576-6D4E-ADFE-C26FB76FB4C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n v="1434931811"/>
    <b v="0"/>
    <n v="182"/>
    <b v="1"/>
    <s v="film &amp; video/television"/>
    <n v="137"/>
    <n v="185.48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x v="1"/>
    <n v="1485872683"/>
    <b v="0"/>
    <n v="79"/>
    <b v="1"/>
    <s v="film &amp; video/television"/>
    <n v="143"/>
    <n v="15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n v="1454691083"/>
    <b v="0"/>
    <n v="35"/>
    <b v="1"/>
    <s v="film &amp; video/television"/>
    <n v="105"/>
    <n v="69.27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n v="1404822107"/>
    <b v="0"/>
    <n v="150"/>
    <b v="1"/>
    <s v="film &amp; video/television"/>
    <n v="104"/>
    <n v="190.55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n v="1447963279"/>
    <b v="0"/>
    <n v="284"/>
    <b v="1"/>
    <s v="film &amp; video/television"/>
    <n v="123"/>
    <n v="93.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n v="1468362207"/>
    <b v="0"/>
    <n v="47"/>
    <b v="1"/>
    <s v="film &amp; video/television"/>
    <n v="110"/>
    <n v="146.88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n v="1401846250"/>
    <b v="0"/>
    <n v="58"/>
    <b v="1"/>
    <s v="film &amp; video/television"/>
    <n v="106"/>
    <n v="159.82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n v="1464224867"/>
    <b v="0"/>
    <n v="57"/>
    <b v="1"/>
    <s v="film &amp; video/television"/>
    <n v="101"/>
    <n v="291.79000000000002"/>
    <x v="0"/>
    <s v="television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x v="8"/>
    <n v="1460155212"/>
    <b v="0"/>
    <n v="12"/>
    <b v="1"/>
    <s v="film &amp; video/television"/>
    <n v="100"/>
    <n v="31.5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n v="1458268144"/>
    <b v="0"/>
    <n v="20"/>
    <b v="1"/>
    <s v="film &amp; video/television"/>
    <n v="126"/>
    <n v="158.68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n v="1400636279"/>
    <b v="0"/>
    <n v="19"/>
    <b v="1"/>
    <s v="film &amp; video/television"/>
    <n v="101"/>
    <n v="80.33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n v="1469126462"/>
    <b v="0"/>
    <n v="75"/>
    <b v="1"/>
    <s v="film &amp; video/television"/>
    <n v="121"/>
    <n v="59.96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n v="1401642425"/>
    <b v="0"/>
    <n v="827"/>
    <b v="1"/>
    <s v="film &amp; video/television"/>
    <n v="165"/>
    <n v="109.78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x v="13"/>
    <n v="1463588109"/>
    <b v="0"/>
    <n v="51"/>
    <b v="1"/>
    <s v="film &amp; video/television"/>
    <n v="160"/>
    <n v="147.71"/>
    <x v="0"/>
    <s v="television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x v="14"/>
    <n v="1403051888"/>
    <b v="0"/>
    <n v="41"/>
    <b v="1"/>
    <s v="film &amp; video/television"/>
    <n v="101"/>
    <n v="21.76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n v="1441790658"/>
    <b v="0"/>
    <n v="98"/>
    <b v="1"/>
    <s v="film &amp; video/television"/>
    <n v="107"/>
    <n v="171.84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n v="1398971211"/>
    <b v="0"/>
    <n v="70"/>
    <b v="1"/>
    <s v="film &amp; video/television"/>
    <n v="100"/>
    <n v="41.9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n v="1412530422"/>
    <b v="0"/>
    <n v="36"/>
    <b v="1"/>
    <s v="film &amp; video/television"/>
    <n v="101"/>
    <n v="93.26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n v="1408366856"/>
    <b v="0"/>
    <n v="342"/>
    <b v="1"/>
    <s v="film &amp; video/television"/>
    <n v="106"/>
    <n v="56.14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n v="1434828934"/>
    <b v="0"/>
    <n v="22"/>
    <b v="1"/>
    <s v="film &amp; video/television"/>
    <n v="145"/>
    <n v="80.16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n v="1436983912"/>
    <b v="0"/>
    <n v="25"/>
    <b v="1"/>
    <s v="film &amp; video/television"/>
    <n v="100"/>
    <n v="199.9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n v="1409151789"/>
    <b v="0"/>
    <n v="101"/>
    <b v="1"/>
    <s v="film &amp; video/television"/>
    <n v="109"/>
    <n v="51.25"/>
    <x v="0"/>
    <s v="television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x v="22"/>
    <n v="1418766740"/>
    <b v="0"/>
    <n v="8"/>
    <b v="1"/>
    <s v="film &amp; video/television"/>
    <n v="117"/>
    <n v="103.04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n v="1428086501"/>
    <b v="0"/>
    <n v="23"/>
    <b v="1"/>
    <s v="film &amp; video/television"/>
    <n v="119"/>
    <n v="66.34999999999999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x v="24"/>
    <n v="1439494863"/>
    <b v="0"/>
    <n v="574"/>
    <b v="1"/>
    <s v="film &amp; video/television"/>
    <n v="109"/>
    <n v="57.1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n v="1447115761"/>
    <b v="0"/>
    <n v="14"/>
    <b v="1"/>
    <s v="film &amp; video/television"/>
    <n v="133"/>
    <n v="102.11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n v="1404822144"/>
    <b v="0"/>
    <n v="19"/>
    <b v="1"/>
    <s v="film &amp; video/television"/>
    <n v="155"/>
    <n v="148.97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n v="1413518233"/>
    <b v="0"/>
    <n v="150"/>
    <b v="1"/>
    <s v="film &amp; video/television"/>
    <n v="112"/>
    <n v="169.61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n v="1447715284"/>
    <b v="0"/>
    <n v="71"/>
    <b v="1"/>
    <s v="film &amp; video/television"/>
    <n v="100"/>
    <n v="31.62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n v="1403453368"/>
    <b v="0"/>
    <n v="117"/>
    <b v="1"/>
    <s v="film &amp; video/television"/>
    <n v="123"/>
    <n v="76.45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n v="1406012515"/>
    <b v="0"/>
    <n v="53"/>
    <b v="1"/>
    <s v="film &amp; video/television"/>
    <n v="101"/>
    <n v="13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n v="1452193234"/>
    <b v="0"/>
    <n v="1"/>
    <b v="1"/>
    <s v="film &amp; video/television"/>
    <n v="100"/>
    <n v="320.45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n v="1459523017"/>
    <b v="0"/>
    <n v="89"/>
    <b v="1"/>
    <s v="film &amp; video/television"/>
    <n v="100"/>
    <n v="83.7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n v="1444405901"/>
    <b v="0"/>
    <n v="64"/>
    <b v="1"/>
    <s v="film &amp; video/television"/>
    <n v="102"/>
    <n v="49.88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n v="1405928601"/>
    <b v="0"/>
    <n v="68"/>
    <b v="1"/>
    <s v="film &amp; video/television"/>
    <n v="130"/>
    <n v="59.46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n v="1428130814"/>
    <b v="0"/>
    <n v="28"/>
    <b v="1"/>
    <s v="film &amp; video/television"/>
    <n v="167"/>
    <n v="193.84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x v="36"/>
    <n v="1425540125"/>
    <b v="0"/>
    <n v="44"/>
    <b v="1"/>
    <s v="film &amp; video/television"/>
    <n v="142"/>
    <n v="159.51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n v="1422463079"/>
    <b v="0"/>
    <n v="253"/>
    <b v="1"/>
    <s v="film &amp; video/television"/>
    <n v="183"/>
    <n v="41.6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n v="1365643344"/>
    <b v="0"/>
    <n v="66"/>
    <b v="1"/>
    <s v="film &amp; video/television"/>
    <n v="110"/>
    <n v="150.9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n v="1398388068"/>
    <b v="0"/>
    <n v="217"/>
    <b v="1"/>
    <s v="film &amp; video/television"/>
    <n v="131"/>
    <n v="126.6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n v="1401426488"/>
    <b v="0"/>
    <n v="16"/>
    <b v="1"/>
    <s v="film &amp; video/television"/>
    <n v="101"/>
    <n v="105.26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n v="1409924354"/>
    <b v="0"/>
    <n v="19"/>
    <b v="1"/>
    <s v="film &amp; video/television"/>
    <n v="100"/>
    <n v="117.51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n v="1417188026"/>
    <b v="0"/>
    <n v="169"/>
    <b v="1"/>
    <s v="film &amp; video/television"/>
    <n v="142"/>
    <n v="117.36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n v="1402599486"/>
    <b v="0"/>
    <n v="263"/>
    <b v="1"/>
    <s v="film &amp; video/television"/>
    <n v="309"/>
    <n v="133.33000000000001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n v="1408760537"/>
    <b v="0"/>
    <n v="15"/>
    <b v="1"/>
    <s v="film &amp; video/television"/>
    <n v="100"/>
    <n v="98.36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n v="1459177107"/>
    <b v="0"/>
    <n v="61"/>
    <b v="1"/>
    <s v="film &amp; video/television"/>
    <n v="120"/>
    <n v="194.44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n v="1447628974"/>
    <b v="0"/>
    <n v="45"/>
    <b v="1"/>
    <s v="film &amp; video/television"/>
    <n v="104"/>
    <n v="76.87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n v="1413834007"/>
    <b v="0"/>
    <n v="70"/>
    <b v="1"/>
    <s v="film &amp; video/television"/>
    <n v="108"/>
    <n v="56.82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n v="1422534260"/>
    <b v="0"/>
    <n v="38"/>
    <b v="1"/>
    <s v="film &amp; video/television"/>
    <n v="108"/>
    <n v="137.93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x v="49"/>
    <n v="1443068045"/>
    <b v="0"/>
    <n v="87"/>
    <b v="1"/>
    <s v="film &amp; video/television"/>
    <n v="100"/>
    <n v="27.27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n v="1419271458"/>
    <b v="0"/>
    <n v="22"/>
    <b v="1"/>
    <s v="film &amp; video/television"/>
    <n v="100"/>
    <n v="118.34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n v="1436653037"/>
    <b v="0"/>
    <n v="119"/>
    <b v="1"/>
    <s v="film &amp; video/television"/>
    <n v="128"/>
    <n v="223.48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n v="1403023846"/>
    <b v="0"/>
    <n v="52"/>
    <b v="1"/>
    <s v="film &amp; video/television"/>
    <n v="116"/>
    <n v="28.11"/>
    <x v="0"/>
    <s v="television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x v="53"/>
    <n v="1395407445"/>
    <b v="0"/>
    <n v="117"/>
    <b v="1"/>
    <s v="film &amp; video/television"/>
    <n v="110"/>
    <n v="194.23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n v="1448471221"/>
    <b v="0"/>
    <n v="52"/>
    <b v="1"/>
    <s v="film &amp; video/television"/>
    <n v="101"/>
    <n v="128.9499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n v="1462576516"/>
    <b v="0"/>
    <n v="86"/>
    <b v="1"/>
    <s v="film &amp; video/television"/>
    <n v="129"/>
    <n v="49.32"/>
    <x v="0"/>
    <s v="television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x v="56"/>
    <n v="1432559424"/>
    <b v="0"/>
    <n v="174"/>
    <b v="1"/>
    <s v="film &amp; video/television"/>
    <n v="107"/>
    <n v="221.5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n v="1427399962"/>
    <b v="0"/>
    <n v="69"/>
    <b v="1"/>
    <s v="film &amp; video/television"/>
    <n v="102"/>
    <n v="137.21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x v="58"/>
    <n v="1413827572"/>
    <b v="0"/>
    <n v="75"/>
    <b v="1"/>
    <s v="film &amp; video/television"/>
    <n v="103"/>
    <n v="606.82000000000005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n v="1439530776"/>
    <b v="0"/>
    <n v="33"/>
    <b v="1"/>
    <s v="film &amp; video/television"/>
    <n v="100"/>
    <n v="43.04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n v="1393882717"/>
    <b v="0"/>
    <n v="108"/>
    <b v="1"/>
    <s v="film &amp; video/shorts"/>
    <n v="103"/>
    <n v="322.39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n v="1368646357"/>
    <b v="0"/>
    <n v="23"/>
    <b v="1"/>
    <s v="film &amp; video/shorts"/>
    <n v="148"/>
    <n v="96.71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n v="1360177878"/>
    <b v="0"/>
    <n v="48"/>
    <b v="1"/>
    <s v="film &amp; video/shorts"/>
    <n v="155"/>
    <n v="35.47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n v="1386194013"/>
    <b v="0"/>
    <n v="64"/>
    <b v="1"/>
    <s v="film &amp; video/shorts"/>
    <n v="114"/>
    <n v="86.6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n v="1370651181"/>
    <b v="0"/>
    <n v="24"/>
    <b v="1"/>
    <s v="film &amp; video/shorts"/>
    <n v="173"/>
    <n v="132.05000000000001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n v="1405453354"/>
    <b v="0"/>
    <n v="57"/>
    <b v="1"/>
    <s v="film &amp; video/shorts"/>
    <n v="108"/>
    <n v="91.23"/>
    <x v="0"/>
    <s v="shorts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x v="66"/>
    <n v="1466281420"/>
    <b v="0"/>
    <n v="26"/>
    <b v="1"/>
    <s v="film &amp; video/shorts"/>
    <n v="119"/>
    <n v="116.25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n v="1339768804"/>
    <b v="0"/>
    <n v="20"/>
    <b v="1"/>
    <s v="film &amp; video/shorts"/>
    <n v="116"/>
    <n v="21.19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n v="1390570791"/>
    <b v="0"/>
    <n v="36"/>
    <b v="1"/>
    <s v="film &amp; video/shorts"/>
    <n v="127"/>
    <n v="62.33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n v="1314765025"/>
    <b v="0"/>
    <n v="178"/>
    <b v="1"/>
    <s v="film &amp; video/shorts"/>
    <n v="111"/>
    <n v="37.409999999999997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n v="1309987845"/>
    <b v="0"/>
    <n v="17"/>
    <b v="1"/>
    <s v="film &amp; video/shorts"/>
    <n v="127"/>
    <n v="69.72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n v="1333002657"/>
    <b v="0"/>
    <n v="32"/>
    <b v="1"/>
    <s v="film &amp; video/shorts"/>
    <n v="124"/>
    <n v="58.17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n v="1351210481"/>
    <b v="0"/>
    <n v="41"/>
    <b v="1"/>
    <s v="film &amp; video/shorts"/>
    <n v="108"/>
    <n v="50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n v="1297620584"/>
    <b v="0"/>
    <n v="18"/>
    <b v="1"/>
    <s v="film &amp; video/shorts"/>
    <n v="100"/>
    <n v="19.47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n v="1450784495"/>
    <b v="0"/>
    <n v="29"/>
    <b v="1"/>
    <s v="film &amp; video/shorts"/>
    <n v="113"/>
    <n v="85.96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n v="1364101272"/>
    <b v="0"/>
    <n v="47"/>
    <b v="1"/>
    <s v="film &amp; video/shorts"/>
    <n v="115"/>
    <n v="30.67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n v="1319819758"/>
    <b v="0"/>
    <n v="15"/>
    <b v="1"/>
    <s v="film &amp; video/shorts"/>
    <n v="153"/>
    <n v="60.38"/>
    <x v="0"/>
    <s v="shorts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x v="77"/>
    <n v="1332991717"/>
    <b v="0"/>
    <n v="26"/>
    <b v="1"/>
    <s v="film &amp; video/shorts"/>
    <n v="393"/>
    <n v="38.6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n v="1471887121"/>
    <b v="0"/>
    <n v="35"/>
    <b v="1"/>
    <s v="film &amp; video/shorts"/>
    <n v="2702"/>
    <n v="40.270000000000003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n v="1395859093"/>
    <b v="0"/>
    <n v="41"/>
    <b v="1"/>
    <s v="film &amp; video/shorts"/>
    <n v="127"/>
    <n v="273.8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n v="1383616856"/>
    <b v="0"/>
    <n v="47"/>
    <b v="1"/>
    <s v="film &amp; video/shorts"/>
    <n v="107"/>
    <n v="53.04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n v="1341892127"/>
    <b v="0"/>
    <n v="28"/>
    <b v="1"/>
    <s v="film &amp; video/shorts"/>
    <n v="198"/>
    <n v="40.01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n v="1315597261"/>
    <b v="0"/>
    <n v="100"/>
    <b v="1"/>
    <s v="film &amp; video/shorts"/>
    <n v="100"/>
    <n v="15.77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n v="1423320389"/>
    <b v="0"/>
    <n v="13"/>
    <b v="1"/>
    <s v="film &amp; video/shorts"/>
    <n v="103"/>
    <n v="71.43000000000000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n v="1302891086"/>
    <b v="0"/>
    <n v="7"/>
    <b v="1"/>
    <s v="film &amp; video/shorts"/>
    <n v="100"/>
    <n v="71.709999999999994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n v="1314154837"/>
    <b v="0"/>
    <n v="21"/>
    <b v="1"/>
    <s v="film &amp; video/shorts"/>
    <n v="126"/>
    <n v="375.76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n v="1444828845"/>
    <b v="0"/>
    <n v="17"/>
    <b v="1"/>
    <s v="film &amp; video/shorts"/>
    <n v="106"/>
    <n v="104.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n v="1274705803"/>
    <b v="0"/>
    <n v="25"/>
    <b v="1"/>
    <s v="film &amp; video/shorts"/>
    <n v="105"/>
    <n v="60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n v="1401205731"/>
    <b v="0"/>
    <n v="60"/>
    <b v="1"/>
    <s v="film &amp; video/shorts"/>
    <n v="103"/>
    <n v="123.29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n v="1368036192"/>
    <b v="0"/>
    <n v="56"/>
    <b v="1"/>
    <s v="film &amp; video/shorts"/>
    <n v="115"/>
    <n v="31.38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n v="1307862499"/>
    <b v="0"/>
    <n v="16"/>
    <b v="1"/>
    <s v="film &amp; video/shorts"/>
    <n v="100"/>
    <n v="78.260000000000005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n v="1300354764"/>
    <b v="0"/>
    <n v="46"/>
    <b v="1"/>
    <s v="film &amp; video/shorts"/>
    <n v="120"/>
    <n v="122.33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n v="1481949983"/>
    <b v="0"/>
    <n v="43"/>
    <b v="1"/>
    <s v="film &amp; video/shorts"/>
    <n v="105"/>
    <n v="73.7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n v="1338928537"/>
    <b v="0"/>
    <n v="15"/>
    <b v="1"/>
    <s v="film &amp; video/shorts"/>
    <n v="111"/>
    <n v="21.67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n v="1395162822"/>
    <b v="0"/>
    <n v="12"/>
    <b v="1"/>
    <s v="film &amp; video/shorts"/>
    <n v="104"/>
    <n v="21.9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n v="1327622841"/>
    <b v="0"/>
    <n v="21"/>
    <b v="1"/>
    <s v="film &amp; video/shorts"/>
    <n v="131"/>
    <n v="50.5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n v="1274889241"/>
    <b v="0"/>
    <n v="34"/>
    <b v="1"/>
    <s v="film &amp; video/shorts"/>
    <n v="115"/>
    <n v="53.13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n v="1307848482"/>
    <b v="0"/>
    <n v="8"/>
    <b v="1"/>
    <s v="film &amp; video/shorts"/>
    <n v="106"/>
    <n v="56.67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n v="1351796674"/>
    <b v="0"/>
    <n v="60"/>
    <b v="1"/>
    <s v="film &amp; video/shorts"/>
    <n v="106"/>
    <n v="40.78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n v="1387834799"/>
    <b v="0"/>
    <n v="39"/>
    <b v="1"/>
    <s v="film &amp; video/shorts"/>
    <n v="106"/>
    <n v="192.31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n v="1350324286"/>
    <b v="0"/>
    <n v="26"/>
    <b v="1"/>
    <s v="film &amp; video/shorts"/>
    <n v="100"/>
    <n v="100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n v="1356979110"/>
    <b v="0"/>
    <n v="35"/>
    <b v="1"/>
    <s v="film &amp; video/shorts"/>
    <n v="100"/>
    <n v="117.92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n v="1290481733"/>
    <b v="0"/>
    <n v="65"/>
    <b v="1"/>
    <s v="film &amp; video/shorts"/>
    <n v="128"/>
    <n v="27.9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n v="1392232830"/>
    <b v="0"/>
    <n v="49"/>
    <b v="1"/>
    <s v="film &amp; video/shorts"/>
    <n v="105"/>
    <n v="60"/>
    <x v="0"/>
    <s v="shorts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x v="104"/>
    <n v="1299775266"/>
    <b v="0"/>
    <n v="10"/>
    <b v="1"/>
    <s v="film &amp; video/shorts"/>
    <n v="120"/>
    <n v="39.380000000000003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n v="1461605020"/>
    <b v="0"/>
    <n v="60"/>
    <b v="1"/>
    <s v="film &amp; video/shorts"/>
    <n v="107"/>
    <n v="186.11"/>
    <x v="0"/>
    <s v="shorts"/>
    <x v="105"/>
    <d v="2016-05-14T00:00:00"/>
    <x v="0"/>
  </r>
  <r>
    <n v="106"/>
    <s v="LOST WEEKEND"/>
    <s v="A Boy. A Girl. A Car. A Serial Killer."/>
    <x v="10"/>
    <n v="5025"/>
    <x v="0"/>
    <s v="US"/>
    <s v="USD"/>
    <x v="106"/>
    <n v="1332182301"/>
    <b v="0"/>
    <n v="27"/>
    <b v="1"/>
    <s v="film &amp; video/shorts"/>
    <n v="101"/>
    <n v="111.38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n v="1301787287"/>
    <b v="0"/>
    <n v="69"/>
    <b v="1"/>
    <s v="film &amp; video/shorts"/>
    <n v="102"/>
    <n v="78.72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n v="1364827370"/>
    <b v="0"/>
    <n v="47"/>
    <b v="1"/>
    <s v="film &amp; video/shorts"/>
    <n v="247"/>
    <n v="46.7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n v="1296088630"/>
    <b v="0"/>
    <n v="47"/>
    <b v="1"/>
    <s v="film &amp; video/shorts"/>
    <n v="220"/>
    <n v="65.38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n v="1381445253"/>
    <b v="0"/>
    <n v="26"/>
    <b v="1"/>
    <s v="film &amp; video/shorts"/>
    <n v="131"/>
    <n v="102.0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n v="1430467187"/>
    <b v="0"/>
    <n v="53"/>
    <b v="1"/>
    <s v="film &amp; video/shorts"/>
    <n v="155"/>
    <n v="64.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n v="1395277318"/>
    <b v="0"/>
    <n v="81"/>
    <b v="1"/>
    <s v="film &amp; video/shorts"/>
    <n v="104"/>
    <n v="90.38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n v="1311963128"/>
    <b v="0"/>
    <n v="78"/>
    <b v="1"/>
    <s v="film &amp; video/shorts"/>
    <n v="141"/>
    <n v="88.57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n v="1321252488"/>
    <b v="0"/>
    <n v="35"/>
    <b v="1"/>
    <s v="film &amp; video/shorts"/>
    <n v="103"/>
    <n v="28.73"/>
    <x v="0"/>
    <s v="shorts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x v="115"/>
    <n v="1326217444"/>
    <b v="0"/>
    <n v="22"/>
    <b v="1"/>
    <s v="film &amp; video/shorts"/>
    <n v="140"/>
    <n v="69.790000000000006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n v="1298289355"/>
    <b v="0"/>
    <n v="57"/>
    <b v="1"/>
    <s v="film &amp; video/shorts"/>
    <n v="114"/>
    <n v="167.49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n v="1268337744"/>
    <b v="0"/>
    <n v="27"/>
    <b v="1"/>
    <s v="film &amp; video/shorts"/>
    <n v="100"/>
    <n v="144.91"/>
    <x v="0"/>
    <s v="shorts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x v="118"/>
    <n v="1309310236"/>
    <b v="0"/>
    <n v="39"/>
    <b v="1"/>
    <s v="film &amp; video/shorts"/>
    <n v="113"/>
    <n v="91.84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n v="1310693986"/>
    <b v="0"/>
    <n v="37"/>
    <b v="1"/>
    <s v="film &amp; video/shorts"/>
    <n v="105"/>
    <n v="10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n v="1472865107"/>
    <b v="0"/>
    <n v="1"/>
    <b v="0"/>
    <s v="film &amp; video/science fiction"/>
    <n v="0"/>
    <n v="1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n v="1427993710"/>
    <b v="0"/>
    <n v="1"/>
    <b v="0"/>
    <s v="film &amp; video/science fiction"/>
    <n v="0"/>
    <n v="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n v="1470910907"/>
    <b v="0"/>
    <n v="0"/>
    <b v="0"/>
    <s v="film &amp; video/science fiction"/>
    <n v="0"/>
    <n v="25.17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n v="1411411564"/>
    <b v="0"/>
    <n v="6"/>
    <b v="0"/>
    <s v="film &amp; video/science fiction"/>
    <n v="0"/>
    <n v="0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n v="1429568242"/>
    <b v="0"/>
    <n v="0"/>
    <b v="0"/>
    <s v="film &amp; video/science fiction"/>
    <n v="0"/>
    <n v="11.67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n v="1480981880"/>
    <b v="0"/>
    <n v="6"/>
    <b v="0"/>
    <s v="film &amp; video/science fiction"/>
    <n v="14"/>
    <n v="106.69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n v="1431353337"/>
    <b v="0"/>
    <n v="13"/>
    <b v="0"/>
    <s v="film &amp; video/science fiction"/>
    <n v="6"/>
    <n v="47.5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n v="1425481141"/>
    <b v="0"/>
    <n v="4"/>
    <b v="0"/>
    <s v="film &amp; video/science fiction"/>
    <n v="2"/>
    <n v="311.17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x v="128"/>
    <n v="1473917293"/>
    <b v="0"/>
    <n v="6"/>
    <b v="0"/>
    <s v="film &amp; video/science fiction"/>
    <n v="2"/>
    <n v="0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x v="38"/>
    <n v="0"/>
    <x v="1"/>
    <s v="US"/>
    <s v="USD"/>
    <x v="131"/>
    <n v="1466453161"/>
    <b v="0"/>
    <n v="0"/>
    <b v="0"/>
    <s v="film &amp; video/science fiction"/>
    <n v="0"/>
    <n v="94.51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n v="1411500607"/>
    <b v="0"/>
    <n v="81"/>
    <b v="0"/>
    <s v="film &amp; video/science fiction"/>
    <n v="10"/>
    <n v="0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x v="134"/>
    <n v="1438811418"/>
    <b v="0"/>
    <n v="0"/>
    <b v="0"/>
    <s v="film &amp; video/science fiction"/>
    <n v="0"/>
    <n v="80.599999999999994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n v="1401354597"/>
    <b v="0"/>
    <n v="5"/>
    <b v="0"/>
    <s v="film &amp; video/science fiction"/>
    <n v="13"/>
    <n v="0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n v="1440337593"/>
    <b v="0"/>
    <n v="0"/>
    <b v="0"/>
    <s v="film &amp; video/science fiction"/>
    <n v="0"/>
    <n v="81.239999999999995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n v="1435731041"/>
    <b v="0"/>
    <n v="58"/>
    <b v="0"/>
    <s v="film &amp; video/science fiction"/>
    <n v="3"/>
    <n v="500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n v="1435874772"/>
    <b v="0"/>
    <n v="1"/>
    <b v="0"/>
    <s v="film &amp; video/science fiction"/>
    <n v="100"/>
    <n v="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n v="1424234732"/>
    <b v="0"/>
    <n v="0"/>
    <b v="0"/>
    <s v="film &amp; video/science fiction"/>
    <n v="0"/>
    <n v="46.18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n v="1429155623"/>
    <b v="0"/>
    <n v="28"/>
    <b v="0"/>
    <s v="film &amp; video/science fiction"/>
    <n v="11"/>
    <n v="10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n v="1414358778"/>
    <b v="0"/>
    <n v="1"/>
    <b v="0"/>
    <s v="film &amp; video/science fiction"/>
    <n v="0"/>
    <n v="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n v="1467941542"/>
    <b v="0"/>
    <n v="0"/>
    <b v="0"/>
    <s v="film &amp; video/science fiction"/>
    <n v="0"/>
    <n v="55.95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n v="1423765072"/>
    <b v="0"/>
    <n v="37"/>
    <b v="0"/>
    <s v="film &amp; video/science fiction"/>
    <n v="28"/>
    <n v="37.56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n v="1436965252"/>
    <b v="0"/>
    <n v="9"/>
    <b v="0"/>
    <s v="film &amp; video/science fiction"/>
    <n v="8"/>
    <n v="38.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n v="1479514998"/>
    <b v="0"/>
    <n v="3"/>
    <b v="0"/>
    <s v="film &amp; video/science fiction"/>
    <n v="1"/>
    <n v="0"/>
    <x v="0"/>
    <s v="science fiction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x v="147"/>
    <n v="1417026340"/>
    <b v="0"/>
    <n v="0"/>
    <b v="0"/>
    <s v="film &amp; video/science fiction"/>
    <n v="0"/>
    <n v="2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n v="1453963536"/>
    <b v="0"/>
    <n v="2"/>
    <b v="0"/>
    <s v="film &amp; video/science fiction"/>
    <n v="0"/>
    <n v="15.33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n v="1416888470"/>
    <b v="0"/>
    <n v="6"/>
    <b v="0"/>
    <s v="film &amp; video/science fiction"/>
    <n v="1"/>
    <n v="449.4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n v="1427428382"/>
    <b v="0"/>
    <n v="67"/>
    <b v="0"/>
    <s v="film &amp; video/science fiction"/>
    <n v="23"/>
    <n v="28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n v="1429449191"/>
    <b v="0"/>
    <n v="5"/>
    <b v="0"/>
    <s v="film &amp; video/science fiction"/>
    <n v="0"/>
    <n v="15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x v="152"/>
    <n v="1408845100"/>
    <b v="0"/>
    <n v="2"/>
    <b v="0"/>
    <s v="film &amp; video/science fiction"/>
    <n v="0"/>
    <n v="35.9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n v="1413900244"/>
    <b v="0"/>
    <n v="10"/>
    <b v="0"/>
    <s v="film &amp; video/science fiction"/>
    <n v="1"/>
    <n v="13.33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n v="1429621695"/>
    <b v="0"/>
    <n v="3"/>
    <b v="0"/>
    <s v="film &amp; video/science fiction"/>
    <n v="3"/>
    <n v="20.25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n v="1434201935"/>
    <b v="0"/>
    <n v="4"/>
    <b v="0"/>
    <s v="film &amp; video/science fiction"/>
    <n v="0"/>
    <n v="119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n v="1401850796"/>
    <b v="0"/>
    <n v="15"/>
    <b v="0"/>
    <s v="film &amp; video/science fiction"/>
    <n v="5"/>
    <n v="4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n v="1453931572"/>
    <b v="0"/>
    <n v="2"/>
    <b v="0"/>
    <s v="film &amp; video/science fiction"/>
    <n v="0"/>
    <n v="0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n v="1411350628"/>
    <b v="0"/>
    <n v="0"/>
    <b v="0"/>
    <s v="film &amp; video/science fiction"/>
    <n v="0"/>
    <n v="1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n v="1464085545"/>
    <b v="0"/>
    <n v="1"/>
    <b v="0"/>
    <s v="film &amp; video/science fiction"/>
    <n v="0"/>
    <n v="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n v="1434491691"/>
    <b v="0"/>
    <n v="0"/>
    <b v="0"/>
    <s v="film &amp; video/drama"/>
    <n v="0"/>
    <n v="5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n v="1401726595"/>
    <b v="0"/>
    <n v="1"/>
    <b v="0"/>
    <s v="film &amp; video/drama"/>
    <n v="0"/>
    <n v="43.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n v="1405393356"/>
    <b v="0"/>
    <n v="10"/>
    <b v="0"/>
    <s v="film &amp; video/drama"/>
    <n v="16"/>
    <n v="0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n v="1440716654"/>
    <b v="0"/>
    <n v="0"/>
    <b v="0"/>
    <s v="film &amp; video/drama"/>
    <n v="0"/>
    <n v="91.43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n v="1405966701"/>
    <b v="0"/>
    <n v="7"/>
    <b v="0"/>
    <s v="film &amp; video/drama"/>
    <n v="1"/>
    <n v="0"/>
    <x v="0"/>
    <s v="drama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x v="165"/>
    <n v="1450021724"/>
    <b v="0"/>
    <n v="0"/>
    <b v="0"/>
    <s v="film &amp; video/drama"/>
    <n v="0"/>
    <n v="300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n v="1481939362"/>
    <b v="0"/>
    <n v="1"/>
    <b v="0"/>
    <s v="film &amp; video/drama"/>
    <n v="60"/>
    <n v="5.5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n v="1433542535"/>
    <b v="0"/>
    <n v="2"/>
    <b v="0"/>
    <s v="film &amp; video/drama"/>
    <n v="0"/>
    <n v="108.33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n v="1424203370"/>
    <b v="0"/>
    <n v="3"/>
    <b v="0"/>
    <s v="film &amp; video/drama"/>
    <n v="4"/>
    <n v="56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n v="1411042059"/>
    <b v="0"/>
    <n v="10"/>
    <b v="0"/>
    <s v="film &amp; video/drama"/>
    <n v="22"/>
    <n v="32.5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n v="1438385283"/>
    <b v="0"/>
    <n v="10"/>
    <b v="0"/>
    <s v="film &amp; video/drama"/>
    <n v="3"/>
    <n v="1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n v="1465791614"/>
    <b v="0"/>
    <n v="1"/>
    <b v="0"/>
    <s v="film &amp; video/drama"/>
    <n v="0"/>
    <n v="0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n v="1425924776"/>
    <b v="0"/>
    <n v="0"/>
    <b v="0"/>
    <s v="film &amp; video/drama"/>
    <n v="0"/>
    <n v="49.88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n v="1407177611"/>
    <b v="0"/>
    <n v="26"/>
    <b v="0"/>
    <s v="film &amp; video/drama"/>
    <n v="6"/>
    <n v="0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n v="1436211999"/>
    <b v="0"/>
    <n v="0"/>
    <b v="0"/>
    <s v="film &amp; video/drama"/>
    <n v="0"/>
    <n v="25.71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x v="177"/>
    <n v="1425690526"/>
    <b v="0"/>
    <n v="7"/>
    <b v="0"/>
    <s v="film &amp; video/drama"/>
    <n v="40"/>
    <n v="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n v="1445986545"/>
    <b v="0"/>
    <n v="0"/>
    <b v="0"/>
    <s v="film &amp; video/drama"/>
    <n v="0"/>
    <n v="10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x v="179"/>
    <n v="1454464555"/>
    <b v="0"/>
    <n v="2"/>
    <b v="0"/>
    <s v="film &amp; video/drama"/>
    <n v="20"/>
    <n v="30.85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n v="1425512843"/>
    <b v="0"/>
    <n v="13"/>
    <b v="0"/>
    <s v="film &amp; video/drama"/>
    <n v="33"/>
    <n v="180.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n v="1432403295"/>
    <b v="0"/>
    <n v="4"/>
    <b v="0"/>
    <s v="film &amp; video/drama"/>
    <n v="21"/>
    <n v="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n v="1481156232"/>
    <b v="0"/>
    <n v="0"/>
    <b v="0"/>
    <s v="film &amp; video/drama"/>
    <n v="0"/>
    <n v="373.5"/>
    <x v="0"/>
    <s v="drama"/>
    <x v="182"/>
    <d v="2017-01-07T00:17:12"/>
    <x v="0"/>
  </r>
  <r>
    <n v="183"/>
    <s v="Three Little Words"/>
    <s v="Don't kill me until I meet my Dad"/>
    <x v="78"/>
    <n v="4482"/>
    <x v="2"/>
    <s v="GB"/>
    <s v="GBP"/>
    <x v="183"/>
    <n v="1414438010"/>
    <b v="0"/>
    <n v="12"/>
    <b v="0"/>
    <s v="film &amp; video/drama"/>
    <n v="36"/>
    <n v="25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n v="1404586762"/>
    <b v="0"/>
    <n v="2"/>
    <b v="0"/>
    <s v="film &amp; video/drama"/>
    <n v="3"/>
    <n v="220"/>
    <x v="0"/>
    <s v="drama"/>
    <x v="184"/>
    <d v="2014-09-01T03:59:00"/>
    <x v="0"/>
  </r>
  <r>
    <n v="185"/>
    <s v="BLANK Short Movie"/>
    <s v="Love has no boundaries!"/>
    <x v="79"/>
    <n v="2200"/>
    <x v="2"/>
    <s v="NO"/>
    <s v="NOK"/>
    <x v="185"/>
    <n v="1468965139"/>
    <b v="0"/>
    <n v="10"/>
    <b v="0"/>
    <s v="film &amp; video/drama"/>
    <n v="6"/>
    <n v="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n v="1485977434"/>
    <b v="0"/>
    <n v="0"/>
    <b v="0"/>
    <s v="film &amp; video/drama"/>
    <n v="0"/>
    <n v="16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n v="1435383457"/>
    <b v="0"/>
    <n v="5"/>
    <b v="0"/>
    <s v="film &amp; video/drama"/>
    <n v="16"/>
    <n v="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n v="1407299015"/>
    <b v="0"/>
    <n v="0"/>
    <b v="0"/>
    <s v="film &amp; video/drama"/>
    <n v="0"/>
    <n v="69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n v="1467736477"/>
    <b v="0"/>
    <n v="5"/>
    <b v="0"/>
    <s v="film &amp; video/drama"/>
    <n v="0"/>
    <n v="50"/>
    <x v="0"/>
    <s v="drama"/>
    <x v="189"/>
    <d v="2016-09-03T16:34:37"/>
    <x v="0"/>
  </r>
  <r>
    <n v="190"/>
    <s v="REGIONRAT, the movie"/>
    <s v="Because hope can be a 4 letter word"/>
    <x v="14"/>
    <n v="50"/>
    <x v="2"/>
    <s v="US"/>
    <s v="USD"/>
    <x v="190"/>
    <n v="1465227446"/>
    <b v="0"/>
    <n v="1"/>
    <b v="0"/>
    <s v="film &amp; video/drama"/>
    <n v="0"/>
    <n v="83.33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n v="1440326138"/>
    <b v="0"/>
    <n v="3"/>
    <b v="0"/>
    <s v="film &amp; video/drama"/>
    <n v="5"/>
    <n v="5.67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n v="1410980432"/>
    <b v="0"/>
    <n v="3"/>
    <b v="0"/>
    <s v="film &amp; video/drama"/>
    <n v="0"/>
    <n v="0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n v="1412029566"/>
    <b v="0"/>
    <n v="0"/>
    <b v="0"/>
    <s v="film &amp; video/drama"/>
    <n v="0"/>
    <n v="1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n v="1452124531"/>
    <b v="0"/>
    <n v="3"/>
    <b v="0"/>
    <s v="film &amp; video/drama"/>
    <n v="0"/>
    <n v="0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n v="1431360332"/>
    <b v="0"/>
    <n v="0"/>
    <b v="0"/>
    <s v="film &amp; video/drama"/>
    <n v="0"/>
    <n v="77.11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n v="1442062898"/>
    <b v="0"/>
    <n v="19"/>
    <b v="0"/>
    <s v="film &amp; video/drama"/>
    <n v="42"/>
    <n v="32.75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n v="1483734100"/>
    <b v="0"/>
    <n v="8"/>
    <b v="0"/>
    <s v="film &amp; video/drama"/>
    <n v="10"/>
    <n v="46.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n v="1409908322"/>
    <b v="0"/>
    <n v="6"/>
    <b v="0"/>
    <s v="film &amp; video/drama"/>
    <n v="1"/>
    <n v="0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n v="1470106702"/>
    <b v="0"/>
    <n v="0"/>
    <b v="0"/>
    <s v="film &amp; video/drama"/>
    <n v="0"/>
    <n v="87.31"/>
    <x v="0"/>
    <s v="drama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x v="200"/>
    <n v="1408154403"/>
    <b v="0"/>
    <n v="18"/>
    <b v="0"/>
    <s v="film &amp; video/drama"/>
    <n v="26"/>
    <n v="54.29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n v="1421696329"/>
    <b v="0"/>
    <n v="7"/>
    <b v="0"/>
    <s v="film &amp; video/drama"/>
    <n v="58"/>
    <n v="0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x v="202"/>
    <n v="1441750564"/>
    <b v="0"/>
    <n v="0"/>
    <b v="0"/>
    <s v="film &amp; video/drama"/>
    <n v="0"/>
    <n v="93.25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n v="1417378864"/>
    <b v="0"/>
    <n v="8"/>
    <b v="0"/>
    <s v="film &amp; video/drama"/>
    <n v="30"/>
    <n v="117.68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n v="1467727203"/>
    <b v="0"/>
    <n v="1293"/>
    <b v="0"/>
    <s v="film &amp; video/drama"/>
    <n v="51"/>
    <n v="76.47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n v="1441120222"/>
    <b v="0"/>
    <n v="17"/>
    <b v="0"/>
    <s v="film &amp; video/drama"/>
    <n v="16"/>
    <n v="0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x v="206"/>
    <n v="1468627583"/>
    <b v="0"/>
    <n v="0"/>
    <b v="0"/>
    <s v="film &amp; video/drama"/>
    <n v="0"/>
    <n v="163.85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n v="1417754638"/>
    <b v="0"/>
    <n v="13"/>
    <b v="0"/>
    <s v="film &amp; video/drama"/>
    <n v="15"/>
    <n v="0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n v="1433974135"/>
    <b v="0"/>
    <n v="0"/>
    <b v="0"/>
    <s v="film &amp; video/drama"/>
    <n v="0"/>
    <n v="91.82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n v="1441157592"/>
    <b v="0"/>
    <n v="33"/>
    <b v="0"/>
    <s v="film &amp; video/drama"/>
    <n v="25"/>
    <n v="185.8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n v="1440042617"/>
    <b v="0"/>
    <n v="12"/>
    <b v="0"/>
    <s v="film &amp; video/drama"/>
    <n v="45"/>
    <n v="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n v="1455656920"/>
    <b v="0"/>
    <n v="1"/>
    <b v="0"/>
    <s v="film &amp; video/drama"/>
    <n v="0"/>
    <n v="20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n v="1437142547"/>
    <b v="0"/>
    <n v="1"/>
    <b v="0"/>
    <s v="film &amp; video/drama"/>
    <n v="0"/>
    <n v="1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n v="1420471349"/>
    <b v="0"/>
    <n v="1"/>
    <b v="0"/>
    <s v="film &amp; video/drama"/>
    <n v="0"/>
    <n v="1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n v="1452058282"/>
    <b v="0"/>
    <n v="1"/>
    <b v="0"/>
    <s v="film &amp; video/drama"/>
    <n v="0"/>
    <n v="331.54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n v="1425423637"/>
    <b v="0"/>
    <n v="84"/>
    <b v="0"/>
    <s v="film &amp; video/drama"/>
    <n v="56"/>
    <n v="314.29000000000002"/>
    <x v="0"/>
    <s v="drama"/>
    <x v="216"/>
    <d v="2015-04-22T22:00:37"/>
    <x v="0"/>
  </r>
  <r>
    <n v="217"/>
    <s v="Bitch"/>
    <s v="A roadmovie by paw"/>
    <x v="57"/>
    <n v="11943"/>
    <x v="2"/>
    <s v="SE"/>
    <s v="SEK"/>
    <x v="217"/>
    <n v="1417101749"/>
    <b v="0"/>
    <n v="38"/>
    <b v="0"/>
    <s v="film &amp; video/drama"/>
    <n v="12"/>
    <n v="100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n v="1426518289"/>
    <b v="0"/>
    <n v="1"/>
    <b v="0"/>
    <s v="film &amp; video/drama"/>
    <n v="2"/>
    <n v="115.99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x v="219"/>
    <n v="1456732225"/>
    <b v="0"/>
    <n v="76"/>
    <b v="0"/>
    <s v="film &amp; video/drama"/>
    <n v="18"/>
    <n v="120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n v="1436542030"/>
    <b v="0"/>
    <n v="3"/>
    <b v="0"/>
    <s v="film &amp; video/drama"/>
    <n v="1"/>
    <n v="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x v="221"/>
    <n v="1422389164"/>
    <b v="0"/>
    <n v="0"/>
    <b v="0"/>
    <s v="film &amp; video/drama"/>
    <n v="0"/>
    <n v="65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n v="1422383318"/>
    <b v="0"/>
    <n v="2"/>
    <b v="0"/>
    <s v="film &amp; video/drama"/>
    <n v="13"/>
    <n v="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n v="1457564654"/>
    <b v="0"/>
    <n v="0"/>
    <b v="0"/>
    <s v="film &amp; video/drama"/>
    <n v="0"/>
    <n v="125"/>
    <x v="0"/>
    <s v="drama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x v="226"/>
    <n v="1428854344"/>
    <b v="0"/>
    <n v="2"/>
    <b v="0"/>
    <s v="film &amp; video/drama"/>
    <n v="1"/>
    <n v="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n v="1452810297"/>
    <b v="0"/>
    <n v="0"/>
    <b v="0"/>
    <s v="film &amp; video/drama"/>
    <n v="0"/>
    <n v="3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n v="1430851151"/>
    <b v="0"/>
    <n v="2"/>
    <b v="0"/>
    <s v="film &amp; video/drama"/>
    <n v="0"/>
    <n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n v="1449183651"/>
    <b v="0"/>
    <n v="0"/>
    <b v="0"/>
    <s v="film &amp; video/drama"/>
    <n v="0"/>
    <n v="15.71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n v="1422474546"/>
    <b v="0"/>
    <n v="7"/>
    <b v="0"/>
    <s v="film &amp; video/drama"/>
    <n v="3"/>
    <n v="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n v="1472593972"/>
    <b v="0"/>
    <n v="0"/>
    <b v="0"/>
    <s v="film &amp; video/drama"/>
    <n v="0"/>
    <n v="80.2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n v="1431391859"/>
    <b v="0"/>
    <n v="5"/>
    <b v="0"/>
    <s v="film &amp; video/drama"/>
    <n v="40"/>
    <n v="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n v="1447380099"/>
    <b v="0"/>
    <n v="0"/>
    <b v="0"/>
    <s v="film &amp; video/drama"/>
    <n v="0"/>
    <n v="5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x v="237"/>
    <n v="1452261069"/>
    <b v="0"/>
    <n v="1"/>
    <b v="0"/>
    <s v="film &amp; video/drama"/>
    <n v="0"/>
    <n v="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n v="1481324760"/>
    <b v="0"/>
    <n v="0"/>
    <b v="0"/>
    <s v="film &amp; video/drama"/>
    <n v="0"/>
    <n v="5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n v="1445308730"/>
    <b v="0"/>
    <n v="5"/>
    <b v="0"/>
    <s v="film &amp; video/drama"/>
    <n v="25"/>
    <n v="117.85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n v="1363885211"/>
    <b v="1"/>
    <n v="137"/>
    <b v="1"/>
    <s v="film &amp; video/documentary"/>
    <n v="108"/>
    <n v="109.04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n v="1415292304"/>
    <b v="1"/>
    <n v="376"/>
    <b v="1"/>
    <s v="film &amp; video/documentary"/>
    <n v="113"/>
    <n v="73.02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n v="1321357790"/>
    <b v="1"/>
    <n v="202"/>
    <b v="1"/>
    <s v="film &amp; video/documentary"/>
    <n v="113"/>
    <n v="78.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n v="1390439304"/>
    <b v="1"/>
    <n v="328"/>
    <b v="1"/>
    <s v="film &amp; video/documentary"/>
    <n v="103"/>
    <n v="47.4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x v="244"/>
    <n v="1265269559"/>
    <b v="1"/>
    <n v="84"/>
    <b v="1"/>
    <s v="film &amp; video/documentary"/>
    <n v="114"/>
    <n v="54.02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n v="1342487785"/>
    <b v="1"/>
    <n v="96"/>
    <b v="1"/>
    <s v="film &amp; video/documentary"/>
    <n v="104"/>
    <n v="68.489999999999995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n v="1288341805"/>
    <b v="1"/>
    <n v="223"/>
    <b v="1"/>
    <s v="film &amp; video/documentary"/>
    <n v="305"/>
    <n v="108.1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n v="1284042614"/>
    <b v="1"/>
    <n v="62"/>
    <b v="1"/>
    <s v="film &amp; video/documentary"/>
    <n v="134"/>
    <n v="589.9500000000000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n v="1322073309"/>
    <b v="1"/>
    <n v="146"/>
    <b v="1"/>
    <s v="film &amp; video/documentary"/>
    <n v="101"/>
    <n v="48.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n v="1275603020"/>
    <b v="1"/>
    <n v="235"/>
    <b v="1"/>
    <s v="film &amp; video/documentary"/>
    <n v="113"/>
    <n v="72.48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n v="1367933691"/>
    <b v="1"/>
    <n v="437"/>
    <b v="1"/>
    <s v="film &amp; video/documentary"/>
    <n v="106"/>
    <n v="57.0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n v="1334429646"/>
    <b v="1"/>
    <n v="77"/>
    <b v="1"/>
    <s v="film &amp; video/documentary"/>
    <n v="126"/>
    <n v="85.44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n v="1269878058"/>
    <b v="1"/>
    <n v="108"/>
    <b v="1"/>
    <s v="film &amp; video/documentary"/>
    <n v="185"/>
    <n v="215.86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n v="1326728235"/>
    <b v="1"/>
    <n v="7"/>
    <b v="1"/>
    <s v="film &amp; video/documentary"/>
    <n v="101"/>
    <n v="89.39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n v="1442443910"/>
    <b v="1"/>
    <n v="314"/>
    <b v="1"/>
    <s v="film &amp; video/documentary"/>
    <n v="117"/>
    <n v="45.42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n v="1297687082"/>
    <b v="1"/>
    <n v="188"/>
    <b v="1"/>
    <s v="film &amp; video/documentary"/>
    <n v="107"/>
    <n v="65.760000000000005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n v="1360866467"/>
    <b v="1"/>
    <n v="275"/>
    <b v="1"/>
    <s v="film &amp; video/documentary"/>
    <n v="139"/>
    <n v="66.7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n v="1461078162"/>
    <b v="1"/>
    <n v="560"/>
    <b v="1"/>
    <s v="film &amp; video/documentary"/>
    <n v="107"/>
    <n v="83.35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n v="1305767666"/>
    <b v="1"/>
    <n v="688"/>
    <b v="1"/>
    <s v="film &amp; video/documentary"/>
    <n v="191"/>
    <n v="105.0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n v="1425922969"/>
    <b v="1"/>
    <n v="942"/>
    <b v="1"/>
    <s v="film &amp; video/documentary"/>
    <n v="132"/>
    <n v="120.9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n v="1275415679"/>
    <b v="1"/>
    <n v="88"/>
    <b v="1"/>
    <s v="film &amp; video/documentary"/>
    <n v="106"/>
    <n v="97.64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x v="261"/>
    <n v="1334783704"/>
    <b v="1"/>
    <n v="220"/>
    <b v="1"/>
    <s v="film &amp; video/documentary"/>
    <n v="107"/>
    <n v="41.38"/>
    <x v="0"/>
    <s v="documentary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x v="262"/>
    <n v="1294811828"/>
    <b v="1"/>
    <n v="145"/>
    <b v="1"/>
    <s v="film &amp; video/documentary"/>
    <n v="240"/>
    <n v="30.65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n v="1346194494"/>
    <b v="1"/>
    <n v="963"/>
    <b v="1"/>
    <s v="film &amp; video/documentary"/>
    <n v="118"/>
    <n v="64.9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n v="1334155995"/>
    <b v="1"/>
    <n v="91"/>
    <b v="1"/>
    <s v="film &amp; video/documentary"/>
    <n v="118"/>
    <n v="95.78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n v="1269928430"/>
    <b v="1"/>
    <n v="58"/>
    <b v="1"/>
    <s v="film &amp; video/documentary"/>
    <n v="111"/>
    <n v="40.42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n v="1264565507"/>
    <b v="1"/>
    <n v="36"/>
    <b v="1"/>
    <s v="film &amp; video/documentary"/>
    <n v="146"/>
    <n v="78.58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n v="1401101499"/>
    <b v="1"/>
    <n v="165"/>
    <b v="1"/>
    <s v="film &amp; video/documentary"/>
    <n v="132"/>
    <n v="50.1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n v="1316749178"/>
    <b v="1"/>
    <n v="111"/>
    <b v="1"/>
    <s v="film &amp; video/documentary"/>
    <n v="111"/>
    <n v="92.25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n v="1485146622"/>
    <b v="1"/>
    <n v="1596"/>
    <b v="1"/>
    <s v="film &amp; video/documentary"/>
    <n v="147"/>
    <n v="57.54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n v="1301950070"/>
    <b v="1"/>
    <n v="61"/>
    <b v="1"/>
    <s v="film &amp; video/documentary"/>
    <n v="153"/>
    <n v="109.42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n v="1386123861"/>
    <b v="1"/>
    <n v="287"/>
    <b v="1"/>
    <s v="film &amp; video/documentary"/>
    <n v="105"/>
    <n v="81.89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n v="1267220191"/>
    <b v="1"/>
    <n v="65"/>
    <b v="1"/>
    <s v="film &amp; video/documentary"/>
    <n v="177"/>
    <n v="45.67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n v="1307102266"/>
    <b v="1"/>
    <n v="118"/>
    <b v="1"/>
    <s v="film &amp; video/documentary"/>
    <n v="108"/>
    <n v="55.22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n v="1330638829"/>
    <b v="1"/>
    <n v="113"/>
    <b v="1"/>
    <s v="film &amp; video/documentary"/>
    <n v="156"/>
    <n v="65.3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n v="1349916366"/>
    <b v="1"/>
    <n v="332"/>
    <b v="1"/>
    <s v="film &amp; video/documentary"/>
    <n v="108"/>
    <n v="95.2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n v="1330394274"/>
    <b v="1"/>
    <n v="62"/>
    <b v="1"/>
    <s v="film &amp; video/documentary"/>
    <n v="148"/>
    <n v="75.44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n v="1429824219"/>
    <b v="1"/>
    <n v="951"/>
    <b v="1"/>
    <s v="film &amp; video/documentary"/>
    <n v="110"/>
    <n v="97.82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n v="1347411539"/>
    <b v="1"/>
    <n v="415"/>
    <b v="1"/>
    <s v="film &amp; video/documentary"/>
    <n v="150"/>
    <n v="87.69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n v="1485237096"/>
    <b v="1"/>
    <n v="305"/>
    <b v="1"/>
    <s v="film &amp; video/documentary"/>
    <n v="157"/>
    <n v="54.75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n v="1397571035"/>
    <b v="1"/>
    <n v="2139"/>
    <b v="1"/>
    <s v="film &amp; video/documentary"/>
    <n v="156"/>
    <n v="83.9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n v="1242532513"/>
    <b v="1"/>
    <n v="79"/>
    <b v="1"/>
    <s v="film &amp; video/documentary"/>
    <n v="121"/>
    <n v="254.39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n v="1263679492"/>
    <b v="1"/>
    <n v="179"/>
    <b v="1"/>
    <s v="film &amp; video/documentary"/>
    <n v="101"/>
    <n v="101.83"/>
    <x v="0"/>
    <s v="documentary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x v="283"/>
    <n v="1305219744"/>
    <b v="1"/>
    <n v="202"/>
    <b v="1"/>
    <s v="film &amp; video/documentary"/>
    <n v="114"/>
    <n v="55.07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n v="1325007780"/>
    <b v="1"/>
    <n v="760"/>
    <b v="1"/>
    <s v="film &amp; video/documentary"/>
    <n v="105"/>
    <n v="56.9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n v="1377022128"/>
    <b v="1"/>
    <n v="563"/>
    <b v="1"/>
    <s v="film &amp; video/documentary"/>
    <n v="229"/>
    <n v="121.28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n v="1360352124"/>
    <b v="1"/>
    <n v="135"/>
    <b v="1"/>
    <s v="film &amp; video/documentary"/>
    <n v="109"/>
    <n v="91.19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x v="287"/>
    <n v="1349160018"/>
    <b v="1"/>
    <n v="290"/>
    <b v="1"/>
    <s v="film &amp; video/documentary"/>
    <n v="176"/>
    <n v="115.45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n v="1337659393"/>
    <b v="1"/>
    <n v="447"/>
    <b v="1"/>
    <s v="film &amp; video/documentary"/>
    <n v="103"/>
    <n v="67.77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n v="1380797834"/>
    <b v="1"/>
    <n v="232"/>
    <b v="1"/>
    <s v="film &amp; video/documentary"/>
    <n v="105"/>
    <n v="28.58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n v="1292316697"/>
    <b v="1"/>
    <n v="168"/>
    <b v="1"/>
    <s v="film &amp; video/documentary"/>
    <n v="107"/>
    <n v="46.8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n v="1365791246"/>
    <b v="1"/>
    <n v="128"/>
    <b v="1"/>
    <s v="film &amp; video/documentary"/>
    <n v="120"/>
    <n v="154.41999999999999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n v="1317064599"/>
    <b v="1"/>
    <n v="493"/>
    <b v="1"/>
    <s v="film &amp; video/documentary"/>
    <n v="102"/>
    <n v="201.22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n v="1395417714"/>
    <b v="1"/>
    <n v="131"/>
    <b v="1"/>
    <s v="film &amp; video/documentary"/>
    <n v="101"/>
    <n v="100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n v="1276480894"/>
    <b v="1"/>
    <n v="50"/>
    <b v="1"/>
    <s v="film &amp; video/documentary"/>
    <n v="100"/>
    <n v="100.08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n v="1378080409"/>
    <b v="1"/>
    <n v="665"/>
    <b v="1"/>
    <s v="film &amp; video/documentary"/>
    <n v="133"/>
    <n v="230.09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n v="1344857083"/>
    <b v="1"/>
    <n v="129"/>
    <b v="1"/>
    <s v="film &amp; video/documentary"/>
    <n v="119"/>
    <n v="141.75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n v="1427390901"/>
    <b v="1"/>
    <n v="142"/>
    <b v="1"/>
    <s v="film &amp; video/documentary"/>
    <n v="101"/>
    <n v="56.34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x v="298"/>
    <n v="1394536048"/>
    <b v="1"/>
    <n v="2436"/>
    <b v="1"/>
    <s v="film &amp; video/documentary"/>
    <n v="109"/>
    <n v="73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n v="1287379460"/>
    <b v="1"/>
    <n v="244"/>
    <b v="1"/>
    <s v="film &amp; video/documentary"/>
    <n v="179"/>
    <n v="85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n v="1301007738"/>
    <b v="1"/>
    <n v="298"/>
    <b v="1"/>
    <s v="film &amp; video/documentary"/>
    <n v="102"/>
    <n v="61.5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n v="1360258935"/>
    <b v="1"/>
    <n v="251"/>
    <b v="1"/>
    <s v="film &amp; video/documentary"/>
    <n v="119"/>
    <n v="93.02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n v="1327523638"/>
    <b v="1"/>
    <n v="108"/>
    <b v="1"/>
    <s v="film &amp; video/documentary"/>
    <n v="100"/>
    <n v="50.29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n v="1336009346"/>
    <b v="1"/>
    <n v="82"/>
    <b v="1"/>
    <s v="film &amp; video/documentary"/>
    <n v="137"/>
    <n v="106.43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n v="1343096197"/>
    <b v="1"/>
    <n v="74"/>
    <b v="1"/>
    <s v="film &amp; video/documentary"/>
    <n v="232"/>
    <n v="51.72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n v="1328800049"/>
    <b v="1"/>
    <n v="189"/>
    <b v="1"/>
    <s v="film &amp; video/documentary"/>
    <n v="130"/>
    <n v="36.61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n v="1362081933"/>
    <b v="1"/>
    <n v="80"/>
    <b v="1"/>
    <s v="film &amp; video/documentary"/>
    <n v="293"/>
    <n v="42.52"/>
    <x v="0"/>
    <s v="documentary"/>
    <x v="306"/>
    <d v="2013-03-20T19:05:33"/>
    <x v="0"/>
  </r>
  <r>
    <n v="307"/>
    <s v="Grammar Revolution"/>
    <s v="Why is grammar important?"/>
    <x v="29"/>
    <n v="24490"/>
    <x v="0"/>
    <s v="US"/>
    <s v="USD"/>
    <x v="307"/>
    <n v="1357684801"/>
    <b v="1"/>
    <n v="576"/>
    <b v="1"/>
    <s v="film &amp; video/documentary"/>
    <n v="111"/>
    <n v="62.71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n v="1295887210"/>
    <b v="1"/>
    <n v="202"/>
    <b v="1"/>
    <s v="film &amp; video/documentary"/>
    <n v="106"/>
    <n v="89.96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n v="1344880934"/>
    <b v="1"/>
    <n v="238"/>
    <b v="1"/>
    <s v="film &amp; video/documentary"/>
    <n v="119"/>
    <n v="28.92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n v="1317788623"/>
    <b v="1"/>
    <n v="36"/>
    <b v="1"/>
    <s v="film &amp; video/documentary"/>
    <n v="104"/>
    <n v="138.80000000000001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n v="1321852592"/>
    <b v="1"/>
    <n v="150"/>
    <b v="1"/>
    <s v="film &amp; video/documentary"/>
    <n v="104"/>
    <n v="61.3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n v="1363381432"/>
    <b v="1"/>
    <n v="146"/>
    <b v="1"/>
    <s v="film &amp; video/documentary"/>
    <n v="112"/>
    <n v="80.2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n v="1277702894"/>
    <b v="1"/>
    <n v="222"/>
    <b v="1"/>
    <s v="film &amp; video/documentary"/>
    <n v="105"/>
    <n v="32.1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n v="1359575988"/>
    <b v="1"/>
    <n v="120"/>
    <b v="1"/>
    <s v="film &amp; video/documentary"/>
    <n v="385"/>
    <n v="200.89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n v="1343068334"/>
    <b v="1"/>
    <n v="126"/>
    <b v="1"/>
    <s v="film &amp; video/documentary"/>
    <n v="101"/>
    <n v="108.01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n v="1415398197"/>
    <b v="1"/>
    <n v="158"/>
    <b v="1"/>
    <s v="film &amp; video/documentary"/>
    <n v="114"/>
    <n v="95.7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n v="1384186483"/>
    <b v="1"/>
    <n v="316"/>
    <b v="1"/>
    <s v="film &amp; video/documentary"/>
    <n v="101"/>
    <n v="49.88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n v="1361753751"/>
    <b v="1"/>
    <n v="284"/>
    <b v="1"/>
    <s v="film &amp; video/documentary"/>
    <n v="283"/>
    <n v="110.47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n v="1257538029"/>
    <b v="1"/>
    <n v="51"/>
    <b v="1"/>
    <s v="film &amp; video/documentary"/>
    <n v="113"/>
    <n v="134.91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n v="1448284433"/>
    <b v="1"/>
    <n v="158"/>
    <b v="1"/>
    <s v="film &amp; video/documentary"/>
    <n v="107"/>
    <n v="106.62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n v="1475577786"/>
    <b v="1"/>
    <n v="337"/>
    <b v="1"/>
    <s v="film &amp; video/documentary"/>
    <n v="103"/>
    <n v="145.04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n v="1460554848"/>
    <b v="1"/>
    <n v="186"/>
    <b v="1"/>
    <s v="film &amp; video/documentary"/>
    <n v="108"/>
    <n v="114.59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n v="1479886966"/>
    <b v="1"/>
    <n v="58"/>
    <b v="1"/>
    <s v="film &amp; video/documentary"/>
    <n v="123"/>
    <n v="105.32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n v="1435590108"/>
    <b v="1"/>
    <n v="82"/>
    <b v="1"/>
    <s v="film &amp; video/documentary"/>
    <n v="102"/>
    <n v="70.9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n v="1479184233"/>
    <b v="1"/>
    <n v="736"/>
    <b v="1"/>
    <s v="film &amp; video/documentary"/>
    <n v="104"/>
    <n v="147.16999999999999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n v="1486625606"/>
    <b v="1"/>
    <n v="1151"/>
    <b v="1"/>
    <s v="film &amp; video/documentary"/>
    <n v="113"/>
    <n v="160.47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n v="1424669929"/>
    <b v="1"/>
    <n v="34"/>
    <b v="1"/>
    <s v="film &amp; video/documentary"/>
    <n v="136"/>
    <n v="156.0500000000000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n v="1443739388"/>
    <b v="1"/>
    <n v="498"/>
    <b v="1"/>
    <s v="film &amp; video/documentary"/>
    <n v="104"/>
    <n v="63.17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n v="1444821127"/>
    <b v="1"/>
    <n v="167"/>
    <b v="1"/>
    <s v="film &amp; video/documentary"/>
    <n v="106"/>
    <n v="104.82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n v="1366028563"/>
    <b v="1"/>
    <n v="340"/>
    <b v="1"/>
    <s v="film &amp; video/documentary"/>
    <n v="102"/>
    <n v="97.36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n v="1463493434"/>
    <b v="1"/>
    <n v="438"/>
    <b v="1"/>
    <s v="film &amp; video/documentary"/>
    <n v="107"/>
    <n v="203.63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n v="1442420377"/>
    <b v="1"/>
    <n v="555"/>
    <b v="1"/>
    <s v="film &amp; video/documentary"/>
    <n v="113"/>
    <n v="188.3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n v="1457450191"/>
    <b v="1"/>
    <n v="266"/>
    <b v="1"/>
    <s v="film &amp; video/documentary"/>
    <n v="125"/>
    <n v="146.65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n v="1428423757"/>
    <b v="1"/>
    <n v="69"/>
    <b v="1"/>
    <s v="film &amp; video/documentary"/>
    <n v="101"/>
    <n v="109.1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n v="1428428515"/>
    <b v="1"/>
    <n v="80"/>
    <b v="1"/>
    <s v="film &amp; video/documentary"/>
    <n v="103"/>
    <n v="59.2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n v="1444832318"/>
    <b v="1"/>
    <n v="493"/>
    <b v="1"/>
    <s v="film &amp; video/documentary"/>
    <n v="117"/>
    <n v="97.9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n v="1423710308"/>
    <b v="1"/>
    <n v="31"/>
    <b v="1"/>
    <s v="film &amp; video/documentary"/>
    <n v="101"/>
    <n v="70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n v="1468001290"/>
    <b v="1"/>
    <n v="236"/>
    <b v="1"/>
    <s v="film &amp; video/documentary"/>
    <n v="110"/>
    <n v="72.87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n v="1427739268"/>
    <b v="1"/>
    <n v="89"/>
    <b v="1"/>
    <s v="film &amp; video/documentary"/>
    <n v="108"/>
    <n v="146.35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n v="1486397007"/>
    <b v="1"/>
    <n v="299"/>
    <b v="1"/>
    <s v="film &amp; video/documentary"/>
    <n v="125"/>
    <n v="67.91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n v="1410555998"/>
    <b v="1"/>
    <n v="55"/>
    <b v="1"/>
    <s v="film &amp; video/documentary"/>
    <n v="107"/>
    <n v="169.85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n v="1459363465"/>
    <b v="1"/>
    <n v="325"/>
    <b v="1"/>
    <s v="film &amp; video/documentary"/>
    <n v="100"/>
    <n v="58.41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n v="1413308545"/>
    <b v="1"/>
    <n v="524"/>
    <b v="1"/>
    <s v="film &amp; video/documentary"/>
    <n v="102"/>
    <n v="119.99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n v="1429312694"/>
    <b v="1"/>
    <n v="285"/>
    <b v="1"/>
    <s v="film &amp; video/documentary"/>
    <n v="102"/>
    <n v="99.86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n v="1429569590"/>
    <b v="1"/>
    <n v="179"/>
    <b v="1"/>
    <s v="film &amp; video/documentary"/>
    <n v="123"/>
    <n v="90.58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n v="1442232021"/>
    <b v="1"/>
    <n v="188"/>
    <b v="1"/>
    <s v="film &amp; video/documentary"/>
    <n v="170"/>
    <n v="117.7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n v="1444910009"/>
    <b v="1"/>
    <n v="379"/>
    <b v="1"/>
    <s v="film &amp; video/documentary"/>
    <n v="112"/>
    <n v="86.55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n v="1437573916"/>
    <b v="1"/>
    <n v="119"/>
    <b v="1"/>
    <s v="film &amp; video/documentary"/>
    <n v="103"/>
    <n v="71.900000000000006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n v="1485345508"/>
    <b v="1"/>
    <n v="167"/>
    <b v="1"/>
    <s v="film &amp; video/documentary"/>
    <n v="107"/>
    <n v="129.82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n v="1470274509"/>
    <b v="1"/>
    <n v="221"/>
    <b v="1"/>
    <s v="film &amp; video/documentary"/>
    <n v="115"/>
    <n v="44.91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n v="1456614554"/>
    <b v="1"/>
    <n v="964"/>
    <b v="1"/>
    <s v="film &amp; video/documentary"/>
    <n v="127"/>
    <n v="40.76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n v="1410148868"/>
    <b v="1"/>
    <n v="286"/>
    <b v="1"/>
    <s v="film &amp; video/documentary"/>
    <n v="117"/>
    <n v="103.52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n v="1445367619"/>
    <b v="1"/>
    <n v="613"/>
    <b v="1"/>
    <s v="film &amp; video/documentary"/>
    <n v="109"/>
    <n v="125.4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n v="1457553121"/>
    <b v="1"/>
    <n v="29"/>
    <b v="1"/>
    <s v="film &amp; video/documentary"/>
    <n v="104"/>
    <n v="246.61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x v="355"/>
    <n v="1414738994"/>
    <b v="1"/>
    <n v="165"/>
    <b v="1"/>
    <s v="film &amp; video/documentary"/>
    <n v="116"/>
    <n v="79.400000000000006"/>
    <x v="0"/>
    <s v="documentary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x v="356"/>
    <n v="1455563793"/>
    <b v="1"/>
    <n v="97"/>
    <b v="1"/>
    <s v="film &amp; video/documentary"/>
    <n v="103"/>
    <n v="86.14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n v="1426396797"/>
    <b v="1"/>
    <n v="303"/>
    <b v="1"/>
    <s v="film &amp; video/documentary"/>
    <n v="174"/>
    <n v="193.05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n v="1463517521"/>
    <b v="1"/>
    <n v="267"/>
    <b v="1"/>
    <s v="film &amp; video/documentary"/>
    <n v="103"/>
    <n v="84.02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n v="1414028490"/>
    <b v="1"/>
    <n v="302"/>
    <b v="1"/>
    <s v="film &amp; video/documentary"/>
    <n v="105"/>
    <n v="139.83000000000001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n v="1433799180"/>
    <b v="0"/>
    <n v="87"/>
    <b v="1"/>
    <s v="film &amp; video/documentary"/>
    <n v="101"/>
    <n v="109.82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n v="1414108906"/>
    <b v="0"/>
    <n v="354"/>
    <b v="1"/>
    <s v="film &amp; video/documentary"/>
    <n v="111"/>
    <n v="139.53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n v="1405573391"/>
    <b v="0"/>
    <n v="86"/>
    <b v="1"/>
    <s v="film &amp; video/documentary"/>
    <n v="124"/>
    <n v="347.85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n v="1268934736"/>
    <b v="0"/>
    <n v="26"/>
    <b v="1"/>
    <s v="film &amp; video/documentary"/>
    <n v="101"/>
    <n v="68.23999999999999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n v="1400704672"/>
    <b v="0"/>
    <n v="113"/>
    <b v="1"/>
    <s v="film &amp; video/documentary"/>
    <n v="110"/>
    <n v="239.94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n v="1391005999"/>
    <b v="0"/>
    <n v="65"/>
    <b v="1"/>
    <s v="film &amp; video/documentary"/>
    <n v="104"/>
    <n v="287.31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n v="1334948518"/>
    <b v="0"/>
    <n v="134"/>
    <b v="1"/>
    <s v="film &amp; video/documentary"/>
    <n v="101"/>
    <n v="86.85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n v="1363960278"/>
    <b v="0"/>
    <n v="119"/>
    <b v="1"/>
    <s v="film &amp; video/documentary"/>
    <n v="103"/>
    <n v="81.849999999999994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n v="1423405922"/>
    <b v="0"/>
    <n v="159"/>
    <b v="1"/>
    <s v="film &amp; video/documentary"/>
    <n v="104"/>
    <n v="42.8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n v="1324041269"/>
    <b v="0"/>
    <n v="167"/>
    <b v="1"/>
    <s v="film &amp; video/documentary"/>
    <n v="110"/>
    <n v="709.42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n v="1481137500"/>
    <b v="0"/>
    <n v="43"/>
    <b v="1"/>
    <s v="film &amp; video/documentary"/>
    <n v="122"/>
    <n v="161.26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n v="1355855139"/>
    <b v="0"/>
    <n v="1062"/>
    <b v="1"/>
    <s v="film &amp; video/documentary"/>
    <n v="114"/>
    <n v="41.78"/>
    <x v="0"/>
    <s v="documentary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x v="372"/>
    <n v="1456408244"/>
    <b v="0"/>
    <n v="9"/>
    <b v="1"/>
    <s v="film &amp; video/documentary"/>
    <n v="125"/>
    <n v="89.89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n v="1340056398"/>
    <b v="0"/>
    <n v="89"/>
    <b v="1"/>
    <s v="film &amp; video/documentary"/>
    <n v="107"/>
    <n v="45.05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n v="1312320031"/>
    <b v="0"/>
    <n v="174"/>
    <b v="1"/>
    <s v="film &amp; video/documentary"/>
    <n v="131"/>
    <n v="42.86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n v="1390088311"/>
    <b v="0"/>
    <n v="14"/>
    <b v="1"/>
    <s v="film &amp; video/documentary"/>
    <n v="120"/>
    <n v="54.08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n v="1469443916"/>
    <b v="0"/>
    <n v="48"/>
    <b v="1"/>
    <s v="film &amp; video/documentary"/>
    <n v="106"/>
    <n v="103.22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n v="1444888868"/>
    <b v="0"/>
    <n v="133"/>
    <b v="1"/>
    <s v="film &amp; video/documentary"/>
    <n v="114"/>
    <n v="40.4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n v="1451655808"/>
    <b v="0"/>
    <n v="83"/>
    <b v="1"/>
    <s v="film &amp; video/documentary"/>
    <n v="112"/>
    <n v="116.86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n v="1332174672"/>
    <b v="0"/>
    <n v="149"/>
    <b v="1"/>
    <s v="film &amp; video/documentary"/>
    <n v="116"/>
    <n v="115.51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n v="1451409392"/>
    <b v="0"/>
    <n v="49"/>
    <b v="1"/>
    <s v="film &amp; video/documentary"/>
    <n v="142"/>
    <n v="104.3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n v="1340642717"/>
    <b v="0"/>
    <n v="251"/>
    <b v="1"/>
    <s v="film &amp; video/documentary"/>
    <n v="105"/>
    <n v="69.77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n v="1345741300"/>
    <b v="0"/>
    <n v="22"/>
    <b v="1"/>
    <s v="film &amp; video/documentary"/>
    <n v="256"/>
    <n v="43.02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n v="1398480559"/>
    <b v="0"/>
    <n v="48"/>
    <b v="1"/>
    <s v="film &amp; video/documentary"/>
    <n v="207"/>
    <n v="58.54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n v="1417977947"/>
    <b v="0"/>
    <n v="383"/>
    <b v="1"/>
    <s v="film &amp; video/documentary"/>
    <n v="112"/>
    <n v="111.8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n v="1413986501"/>
    <b v="0"/>
    <n v="237"/>
    <b v="1"/>
    <s v="film &amp; video/documentary"/>
    <n v="106"/>
    <n v="46.23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n v="1437950991"/>
    <b v="0"/>
    <n v="13"/>
    <b v="1"/>
    <s v="film &amp; video/documentary"/>
    <n v="100"/>
    <n v="144.69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n v="1436976858"/>
    <b v="0"/>
    <n v="562"/>
    <b v="1"/>
    <s v="film &amp; video/documentary"/>
    <n v="214"/>
    <n v="88.85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n v="1467078580"/>
    <b v="0"/>
    <n v="71"/>
    <b v="1"/>
    <s v="film &amp; video/documentary"/>
    <n v="126"/>
    <n v="81.7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n v="1391477450"/>
    <b v="0"/>
    <n v="1510"/>
    <b v="1"/>
    <s v="film &amp; video/documentary"/>
    <n v="182"/>
    <n v="71.430000000000007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n v="1429318372"/>
    <b v="0"/>
    <n v="14"/>
    <b v="1"/>
    <s v="film &amp; video/documentary"/>
    <n v="100"/>
    <n v="104.26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n v="1321578051"/>
    <b v="0"/>
    <n v="193"/>
    <b v="1"/>
    <s v="film &amp; video/documentary"/>
    <n v="101"/>
    <n v="90.62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n v="1312823571"/>
    <b v="0"/>
    <n v="206"/>
    <b v="1"/>
    <s v="film &amp; video/documentary"/>
    <n v="101"/>
    <n v="157.33000000000001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n v="1378746052"/>
    <b v="0"/>
    <n v="351"/>
    <b v="1"/>
    <s v="film &amp; video/documentary"/>
    <n v="110"/>
    <n v="105.18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n v="1455737882"/>
    <b v="0"/>
    <n v="50"/>
    <b v="1"/>
    <s v="film &amp; video/documentary"/>
    <n v="112"/>
    <n v="58.72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n v="1332452960"/>
    <b v="0"/>
    <n v="184"/>
    <b v="1"/>
    <s v="film &amp; video/documentary"/>
    <n v="108"/>
    <n v="81.63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n v="1340372006"/>
    <b v="0"/>
    <n v="196"/>
    <b v="1"/>
    <s v="film &amp; video/documentary"/>
    <n v="107"/>
    <n v="56.46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n v="1279651084"/>
    <b v="0"/>
    <n v="229"/>
    <b v="1"/>
    <s v="film &amp; video/documentary"/>
    <n v="104"/>
    <n v="140.1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n v="1426446126"/>
    <b v="0"/>
    <n v="67"/>
    <b v="1"/>
    <s v="film &amp; video/documentary"/>
    <n v="125"/>
    <n v="224.8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n v="1479070867"/>
    <b v="0"/>
    <n v="95"/>
    <b v="1"/>
    <s v="film &amp; video/documentary"/>
    <n v="107"/>
    <n v="181.13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n v="1397661347"/>
    <b v="0"/>
    <n v="62"/>
    <b v="1"/>
    <s v="film &amp; video/documentary"/>
    <n v="112"/>
    <n v="711.04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n v="1310155970"/>
    <b v="0"/>
    <n v="73"/>
    <b v="1"/>
    <s v="film &amp; video/documentary"/>
    <n v="104"/>
    <n v="65.88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n v="1444913817"/>
    <b v="0"/>
    <n v="43"/>
    <b v="1"/>
    <s v="film &amp; video/documentary"/>
    <n v="142"/>
    <n v="75.19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n v="1308900441"/>
    <b v="0"/>
    <n v="70"/>
    <b v="1"/>
    <s v="film &amp; video/documentary"/>
    <n v="105"/>
    <n v="133.1399999999999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n v="1389107062"/>
    <b v="0"/>
    <n v="271"/>
    <b v="1"/>
    <s v="film &amp; video/documentary"/>
    <n v="103"/>
    <n v="55.2"/>
    <x v="0"/>
    <s v="documentary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x v="405"/>
    <n v="1391479339"/>
    <b v="0"/>
    <n v="55"/>
    <b v="1"/>
    <s v="film &amp; video/documentary"/>
    <n v="108"/>
    <n v="86.16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n v="1301975637"/>
    <b v="0"/>
    <n v="35"/>
    <b v="1"/>
    <s v="film &amp; video/documentary"/>
    <n v="108"/>
    <n v="92.32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n v="1316552050"/>
    <b v="0"/>
    <n v="22"/>
    <b v="1"/>
    <s v="film &amp; video/documentary"/>
    <n v="102"/>
    <n v="160.16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n v="1380217190"/>
    <b v="0"/>
    <n v="38"/>
    <b v="1"/>
    <s v="film &amp; video/documentary"/>
    <n v="101"/>
    <n v="45.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n v="1466628144"/>
    <b v="0"/>
    <n v="15"/>
    <b v="1"/>
    <s v="film &amp; video/documentary"/>
    <n v="137"/>
    <n v="183.29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n v="1429486397"/>
    <b v="0"/>
    <n v="7"/>
    <b v="1"/>
    <s v="film &amp; video/documentary"/>
    <n v="128"/>
    <n v="125.7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n v="1384920804"/>
    <b v="0"/>
    <n v="241"/>
    <b v="1"/>
    <s v="film &amp; video/documentary"/>
    <n v="101"/>
    <n v="57.65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n v="1341856178"/>
    <b v="0"/>
    <n v="55"/>
    <b v="1"/>
    <s v="film &amp; video/documentary"/>
    <n v="127"/>
    <n v="78.66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n v="1340139811"/>
    <b v="0"/>
    <n v="171"/>
    <b v="1"/>
    <s v="film &amp; video/documentary"/>
    <n v="105"/>
    <n v="91.48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n v="1378949465"/>
    <b v="0"/>
    <n v="208"/>
    <b v="1"/>
    <s v="film &amp; video/documentary"/>
    <n v="103"/>
    <n v="68.099999999999994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n v="1411417602"/>
    <b v="0"/>
    <n v="21"/>
    <b v="1"/>
    <s v="film &amp; video/documentary"/>
    <n v="102"/>
    <n v="48.09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n v="1389259831"/>
    <b v="0"/>
    <n v="25"/>
    <b v="1"/>
    <s v="film &amp; video/documentary"/>
    <n v="120"/>
    <n v="202.42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n v="1364426260"/>
    <b v="0"/>
    <n v="52"/>
    <b v="1"/>
    <s v="film &amp; video/documentary"/>
    <n v="100"/>
    <n v="216.75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n v="1435041997"/>
    <b v="0"/>
    <n v="104"/>
    <b v="1"/>
    <s v="film &amp; video/documentary"/>
    <n v="101"/>
    <n v="110.07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n v="1367352787"/>
    <b v="0"/>
    <n v="73"/>
    <b v="1"/>
    <s v="film &amp; video/documentary"/>
    <n v="100"/>
    <n v="4.83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n v="1392183631"/>
    <b v="0"/>
    <n v="3"/>
    <b v="0"/>
    <s v="film &amp; video/animation"/>
    <n v="0"/>
    <n v="50.17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n v="1434973656"/>
    <b v="0"/>
    <n v="6"/>
    <b v="0"/>
    <s v="film &amp; video/animation"/>
    <n v="2"/>
    <n v="35.83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n v="1407824097"/>
    <b v="0"/>
    <n v="12"/>
    <b v="0"/>
    <s v="film &amp; video/animation"/>
    <n v="1"/>
    <n v="11.77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n v="1367878430"/>
    <b v="0"/>
    <n v="13"/>
    <b v="0"/>
    <s v="film &amp; video/animation"/>
    <n v="1"/>
    <n v="40.78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n v="1327568499"/>
    <b v="0"/>
    <n v="5"/>
    <b v="0"/>
    <s v="film &amp; video/animation"/>
    <n v="7"/>
    <n v="3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n v="1443472804"/>
    <b v="0"/>
    <n v="2"/>
    <b v="0"/>
    <s v="film &amp; video/animation"/>
    <n v="0"/>
    <n v="16.6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n v="1454259914"/>
    <b v="0"/>
    <n v="8"/>
    <b v="0"/>
    <s v="film &amp; video/animation"/>
    <n v="1"/>
    <n v="0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n v="1444340940"/>
    <b v="0"/>
    <n v="0"/>
    <b v="0"/>
    <s v="film &amp; video/animation"/>
    <n v="0"/>
    <n v="52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x v="428"/>
    <n v="1400523845"/>
    <b v="0"/>
    <n v="13"/>
    <b v="0"/>
    <s v="film &amp; video/animation"/>
    <n v="6"/>
    <n v="0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n v="1252964282"/>
    <b v="0"/>
    <n v="0"/>
    <b v="0"/>
    <s v="film &amp; video/animation"/>
    <n v="0"/>
    <n v="4.8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n v="1377570867"/>
    <b v="0"/>
    <n v="5"/>
    <b v="0"/>
    <s v="film &amp; video/animation"/>
    <n v="2"/>
    <n v="51.8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n v="1465160083"/>
    <b v="0"/>
    <n v="8"/>
    <b v="0"/>
    <s v="film &amp; video/animation"/>
    <n v="14"/>
    <n v="71.25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n v="1440264381"/>
    <b v="0"/>
    <n v="8"/>
    <b v="0"/>
    <s v="film &amp; video/animation"/>
    <n v="10"/>
    <n v="0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n v="1439392022"/>
    <b v="0"/>
    <n v="0"/>
    <b v="0"/>
    <s v="film &amp; video/animation"/>
    <n v="0"/>
    <n v="62.5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n v="1383076902"/>
    <b v="0"/>
    <n v="2"/>
    <b v="0"/>
    <s v="film &amp; video/animation"/>
    <n v="5"/>
    <n v="1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n v="1376502980"/>
    <b v="0"/>
    <n v="3"/>
    <b v="0"/>
    <s v="film &amp; video/animation"/>
    <n v="0"/>
    <n v="0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n v="1470728326"/>
    <b v="0"/>
    <n v="0"/>
    <b v="0"/>
    <s v="film &amp; video/animation"/>
    <n v="0"/>
    <n v="170.55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n v="1445235358"/>
    <b v="0"/>
    <n v="11"/>
    <b v="0"/>
    <s v="film &amp; video/animation"/>
    <n v="9"/>
    <n v="0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n v="1412705818"/>
    <b v="0"/>
    <n v="0"/>
    <b v="0"/>
    <s v="film &amp; video/animation"/>
    <n v="0"/>
    <n v="5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x v="440"/>
    <n v="1456270753"/>
    <b v="0"/>
    <n v="1"/>
    <b v="0"/>
    <s v="film &amp; video/animation"/>
    <n v="0"/>
    <n v="0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n v="1380826996"/>
    <b v="0"/>
    <n v="0"/>
    <b v="0"/>
    <s v="film &amp; video/animation"/>
    <n v="0"/>
    <n v="393.59"/>
    <x v="0"/>
    <s v="animation"/>
    <x v="441"/>
    <d v="2013-11-02T19:03:16"/>
    <x v="0"/>
  </r>
  <r>
    <n v="442"/>
    <s v="The Paranormal Idiot"/>
    <s v="Doomsday is here"/>
    <x v="73"/>
    <n v="6691"/>
    <x v="2"/>
    <s v="US"/>
    <s v="USD"/>
    <x v="442"/>
    <n v="1421788783"/>
    <b v="0"/>
    <n v="17"/>
    <b v="0"/>
    <s v="film &amp; video/animation"/>
    <n v="39"/>
    <n v="5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n v="1389399701"/>
    <b v="0"/>
    <n v="2"/>
    <b v="0"/>
    <s v="film &amp; video/animation"/>
    <n v="0"/>
    <n v="50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n v="1324158361"/>
    <b v="0"/>
    <n v="1"/>
    <b v="0"/>
    <s v="film &amp; video/animation"/>
    <n v="5"/>
    <n v="1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n v="1430899375"/>
    <b v="0"/>
    <n v="2"/>
    <b v="0"/>
    <s v="film &amp; video/animation"/>
    <n v="0"/>
    <n v="47.88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n v="1422842420"/>
    <b v="0"/>
    <n v="16"/>
    <b v="0"/>
    <s v="film &amp; video/animation"/>
    <n v="7"/>
    <n v="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n v="1361884763"/>
    <b v="0"/>
    <n v="1"/>
    <b v="0"/>
    <s v="film &amp; video/animation"/>
    <n v="0"/>
    <n v="20.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n v="1398363095"/>
    <b v="0"/>
    <n v="4"/>
    <b v="0"/>
    <s v="film &amp; video/animation"/>
    <n v="3"/>
    <n v="9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n v="1379425085"/>
    <b v="0"/>
    <n v="5"/>
    <b v="0"/>
    <s v="film &amp; video/animation"/>
    <n v="2"/>
    <n v="56.57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n v="1389825800"/>
    <b v="0"/>
    <n v="7"/>
    <b v="0"/>
    <s v="film &amp; video/animation"/>
    <n v="1"/>
    <n v="0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n v="1388077791"/>
    <b v="0"/>
    <n v="0"/>
    <b v="0"/>
    <s v="film &amp; video/animation"/>
    <n v="0"/>
    <n v="4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x v="452"/>
    <n v="1428944015"/>
    <b v="0"/>
    <n v="12"/>
    <b v="0"/>
    <s v="film &amp; video/animation"/>
    <n v="64"/>
    <n v="13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n v="1422992879"/>
    <b v="0"/>
    <n v="2"/>
    <b v="0"/>
    <s v="film &amp; video/animation"/>
    <n v="0"/>
    <n v="16.399999999999999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n v="1414343571"/>
    <b v="0"/>
    <n v="5"/>
    <b v="0"/>
    <s v="film &amp; video/animation"/>
    <n v="1"/>
    <n v="22.5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n v="1330733022"/>
    <b v="0"/>
    <n v="2"/>
    <b v="0"/>
    <s v="film &amp; video/animation"/>
    <n v="0"/>
    <n v="20.329999999999998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n v="1380559201"/>
    <b v="0"/>
    <n v="3"/>
    <b v="0"/>
    <s v="film &amp; video/animation"/>
    <n v="1"/>
    <n v="0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n v="1405621512"/>
    <b v="0"/>
    <n v="0"/>
    <b v="0"/>
    <s v="film &amp; video/animation"/>
    <n v="0"/>
    <n v="16.760000000000002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n v="1365958060"/>
    <b v="0"/>
    <n v="49"/>
    <b v="0"/>
    <s v="film &amp; video/animation"/>
    <n v="8"/>
    <n v="25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n v="1316013727"/>
    <b v="0"/>
    <n v="1"/>
    <b v="0"/>
    <s v="film &amp; video/animation"/>
    <n v="0"/>
    <n v="12.5"/>
    <x v="0"/>
    <s v="animation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x v="460"/>
    <n v="1398862875"/>
    <b v="0"/>
    <n v="2"/>
    <b v="0"/>
    <s v="film &amp; video/animation"/>
    <n v="0"/>
    <n v="0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n v="1307761341"/>
    <b v="0"/>
    <n v="0"/>
    <b v="0"/>
    <s v="film &amp; video/animation"/>
    <n v="0"/>
    <n v="113.64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n v="1311699753"/>
    <b v="0"/>
    <n v="11"/>
    <b v="0"/>
    <s v="film &amp; video/animation"/>
    <n v="2"/>
    <n v="1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n v="1461874935"/>
    <b v="0"/>
    <n v="1"/>
    <b v="0"/>
    <s v="film &amp; video/animation"/>
    <n v="0"/>
    <n v="17.25"/>
    <x v="0"/>
    <s v="animation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x v="465"/>
    <n v="1402455174"/>
    <b v="0"/>
    <n v="8"/>
    <b v="0"/>
    <s v="film &amp; video/animation"/>
    <n v="27"/>
    <n v="15.2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n v="1344465464"/>
    <b v="0"/>
    <n v="5"/>
    <b v="0"/>
    <s v="film &amp; video/animation"/>
    <n v="1"/>
    <n v="110.64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n v="1344961134"/>
    <b v="0"/>
    <n v="39"/>
    <b v="0"/>
    <s v="film &amp; video/animation"/>
    <n v="22"/>
    <n v="0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x v="469"/>
    <n v="1404776724"/>
    <b v="0"/>
    <n v="0"/>
    <b v="0"/>
    <s v="film &amp; video/animation"/>
    <n v="0"/>
    <n v="25.5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n v="1385524889"/>
    <b v="0"/>
    <n v="2"/>
    <b v="0"/>
    <s v="film &amp; video/animation"/>
    <n v="1"/>
    <n v="38.479999999999997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n v="1394039979"/>
    <b v="0"/>
    <n v="170"/>
    <b v="0"/>
    <s v="film &amp; video/animation"/>
    <n v="12"/>
    <n v="28.2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n v="1406239718"/>
    <b v="0"/>
    <n v="5"/>
    <b v="0"/>
    <s v="film &amp; video/animation"/>
    <n v="18"/>
    <n v="61.5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n v="1408380319"/>
    <b v="0"/>
    <n v="14"/>
    <b v="0"/>
    <s v="film &amp; video/animation"/>
    <n v="3"/>
    <n v="1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n v="1484726029"/>
    <b v="0"/>
    <n v="1"/>
    <b v="0"/>
    <s v="film &amp; video/animation"/>
    <n v="0"/>
    <n v="0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n v="1428285843"/>
    <b v="0"/>
    <n v="0"/>
    <b v="0"/>
    <s v="film &amp; video/animation"/>
    <n v="0"/>
    <n v="39.57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x v="476"/>
    <n v="1398727441"/>
    <b v="0"/>
    <n v="124"/>
    <b v="0"/>
    <s v="film &amp; video/animation"/>
    <n v="2"/>
    <n v="0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n v="1425333109"/>
    <b v="0"/>
    <n v="0"/>
    <b v="0"/>
    <s v="film &amp; video/animation"/>
    <n v="0"/>
    <n v="88.8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n v="1411379235"/>
    <b v="0"/>
    <n v="55"/>
    <b v="0"/>
    <s v="film &amp; video/animation"/>
    <n v="33"/>
    <n v="55.46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n v="1373457615"/>
    <b v="0"/>
    <n v="140"/>
    <b v="0"/>
    <s v="film &amp; video/animation"/>
    <n v="19"/>
    <n v="87.14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n v="1347293289"/>
    <b v="0"/>
    <n v="21"/>
    <b v="0"/>
    <s v="film &amp; video/animation"/>
    <n v="6"/>
    <n v="10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n v="1458336690"/>
    <b v="0"/>
    <n v="1"/>
    <b v="0"/>
    <s v="film &amp; video/animation"/>
    <n v="0"/>
    <n v="51.22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n v="1354250672"/>
    <b v="0"/>
    <n v="147"/>
    <b v="0"/>
    <s v="film &amp; video/animation"/>
    <n v="50"/>
    <n v="13.55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n v="1443220372"/>
    <b v="0"/>
    <n v="11"/>
    <b v="0"/>
    <s v="film &amp; video/animation"/>
    <n v="0"/>
    <n v="66.52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n v="1366200499"/>
    <b v="0"/>
    <n v="125"/>
    <b v="0"/>
    <s v="film &amp; video/animation"/>
    <n v="22"/>
    <n v="50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n v="1399070239"/>
    <b v="0"/>
    <n v="1"/>
    <b v="0"/>
    <s v="film &amp; video/animation"/>
    <n v="0"/>
    <n v="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n v="1481332700"/>
    <b v="0"/>
    <n v="0"/>
    <b v="0"/>
    <s v="film &amp; video/animation"/>
    <n v="0"/>
    <n v="71.67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n v="1323084816"/>
    <b v="0"/>
    <n v="3"/>
    <b v="0"/>
    <s v="film &amp; video/animation"/>
    <n v="0"/>
    <n v="0"/>
    <x v="0"/>
    <s v="animation"/>
    <x v="489"/>
    <d v="2012-01-05T11:33:00"/>
    <x v="0"/>
  </r>
  <r>
    <n v="490"/>
    <s v="PROJECT IS CANCELLED"/>
    <s v="Cancelled"/>
    <x v="28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n v="1429550738"/>
    <b v="0"/>
    <n v="0"/>
    <b v="0"/>
    <s v="film &amp; video/animation"/>
    <n v="0"/>
    <n v="10.33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n v="1402343765"/>
    <b v="0"/>
    <n v="3"/>
    <b v="0"/>
    <s v="film &amp; video/animation"/>
    <n v="0"/>
    <n v="0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n v="1434484305"/>
    <b v="0"/>
    <n v="0"/>
    <b v="0"/>
    <s v="film &amp; video/animation"/>
    <n v="0"/>
    <n v="1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n v="1386886874"/>
    <b v="0"/>
    <n v="1"/>
    <b v="0"/>
    <s v="film &amp; video/animation"/>
    <n v="0"/>
    <n v="10"/>
    <x v="0"/>
    <s v="animation"/>
    <x v="496"/>
    <d v="2014-02-10T22:21:14"/>
    <x v="0"/>
  </r>
  <r>
    <n v="497"/>
    <s v="Galaxy Probe Kids"/>
    <s v="live-action/animated series pilot."/>
    <x v="140"/>
    <n v="30"/>
    <x v="2"/>
    <s v="US"/>
    <s v="USD"/>
    <x v="497"/>
    <n v="1414889665"/>
    <b v="0"/>
    <n v="3"/>
    <b v="0"/>
    <s v="film &amp; video/animation"/>
    <n v="1"/>
    <n v="136.09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n v="1321035449"/>
    <b v="0"/>
    <n v="22"/>
    <b v="0"/>
    <s v="film &amp; video/animation"/>
    <n v="5"/>
    <n v="73.459999999999994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n v="1250630968"/>
    <b v="0"/>
    <n v="26"/>
    <b v="0"/>
    <s v="film &amp; video/animation"/>
    <n v="10"/>
    <n v="53.75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n v="1268255751"/>
    <b v="0"/>
    <n v="4"/>
    <b v="0"/>
    <s v="film &amp; video/animation"/>
    <n v="3"/>
    <n v="0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n v="1307597851"/>
    <b v="0"/>
    <n v="0"/>
    <b v="0"/>
    <s v="film &amp; video/animation"/>
    <n v="0"/>
    <n v="57.5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n v="1329484625"/>
    <b v="0"/>
    <n v="4"/>
    <b v="0"/>
    <s v="film &amp; video/animation"/>
    <n v="1"/>
    <n v="12.67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n v="1418906303"/>
    <b v="0"/>
    <n v="9"/>
    <b v="0"/>
    <s v="film &amp; video/animation"/>
    <n v="2"/>
    <n v="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n v="1328916987"/>
    <b v="0"/>
    <n v="5"/>
    <b v="0"/>
    <s v="film &amp; video/animation"/>
    <n v="1"/>
    <n v="3.71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n v="1447122086"/>
    <b v="0"/>
    <n v="14"/>
    <b v="0"/>
    <s v="film &amp; video/animation"/>
    <n v="0"/>
    <n v="25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n v="1373548520"/>
    <b v="0"/>
    <n v="1"/>
    <b v="0"/>
    <s v="film &amp; video/animation"/>
    <n v="0"/>
    <n v="64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n v="1346799657"/>
    <b v="0"/>
    <n v="10"/>
    <b v="0"/>
    <s v="film &amp; video/animation"/>
    <n v="3"/>
    <n v="133.33000000000001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n v="1332808501"/>
    <b v="0"/>
    <n v="3"/>
    <b v="0"/>
    <s v="film &amp; video/animation"/>
    <n v="1"/>
    <n v="10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n v="1432912170"/>
    <b v="0"/>
    <n v="1"/>
    <b v="0"/>
    <s v="film &amp; video/animation"/>
    <n v="0"/>
    <n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n v="1454213639"/>
    <b v="0"/>
    <n v="0"/>
    <b v="0"/>
    <s v="film &amp; video/animation"/>
    <n v="0"/>
    <n v="3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n v="1362640582"/>
    <b v="0"/>
    <n v="5"/>
    <b v="0"/>
    <s v="film &amp; video/animation"/>
    <n v="3"/>
    <n v="5.5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n v="1475776127"/>
    <b v="0"/>
    <n v="2"/>
    <b v="0"/>
    <s v="film &amp; video/animation"/>
    <n v="0"/>
    <n v="102.38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n v="1467387705"/>
    <b v="0"/>
    <n v="68"/>
    <b v="0"/>
    <s v="film &amp; video/animation"/>
    <n v="14"/>
    <n v="16.670000000000002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n v="1405003447"/>
    <b v="0"/>
    <n v="3"/>
    <b v="0"/>
    <s v="film &amp; video/animation"/>
    <n v="3"/>
    <n v="725.03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n v="1447933601"/>
    <b v="0"/>
    <n v="34"/>
    <b v="0"/>
    <s v="film &amp; video/animation"/>
    <n v="25"/>
    <n v="0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x v="516"/>
    <n v="1427568080"/>
    <b v="0"/>
    <n v="0"/>
    <b v="0"/>
    <s v="film &amp; video/animation"/>
    <n v="0"/>
    <n v="68.33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n v="1483454761"/>
    <b v="0"/>
    <n v="3"/>
    <b v="0"/>
    <s v="film &amp; video/animation"/>
    <n v="1"/>
    <n v="0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n v="1438958824"/>
    <b v="0"/>
    <n v="0"/>
    <b v="0"/>
    <s v="film &amp; video/animation"/>
    <n v="0"/>
    <n v="39.229999999999997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n v="1352107421"/>
    <b v="0"/>
    <n v="70"/>
    <b v="0"/>
    <s v="film &amp; video/animation"/>
    <n v="23"/>
    <n v="150.15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n v="1447174261"/>
    <b v="0"/>
    <n v="34"/>
    <b v="1"/>
    <s v="theater/plays"/>
    <n v="102"/>
    <n v="93.43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n v="1475460819"/>
    <b v="0"/>
    <n v="56"/>
    <b v="1"/>
    <s v="theater/plays"/>
    <n v="105"/>
    <n v="110.97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n v="1456793925"/>
    <b v="0"/>
    <n v="31"/>
    <b v="1"/>
    <s v="theater/plays"/>
    <n v="115"/>
    <n v="71.790000000000006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n v="1440213076"/>
    <b v="0"/>
    <n v="84"/>
    <b v="1"/>
    <s v="theater/plays"/>
    <n v="121"/>
    <n v="29.2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n v="1462209169"/>
    <b v="0"/>
    <n v="130"/>
    <b v="1"/>
    <s v="theater/plays"/>
    <n v="109"/>
    <n v="1000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n v="1406713041"/>
    <b v="0"/>
    <n v="12"/>
    <b v="1"/>
    <s v="theater/plays"/>
    <n v="100"/>
    <n v="74.349999999999994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n v="1436278344"/>
    <b v="0"/>
    <n v="23"/>
    <b v="1"/>
    <s v="theater/plays"/>
    <n v="114"/>
    <n v="63.83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n v="1484715366"/>
    <b v="0"/>
    <n v="158"/>
    <b v="1"/>
    <s v="theater/plays"/>
    <n v="101"/>
    <n v="44.33"/>
    <x v="1"/>
    <s v="plays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x v="528"/>
    <n v="1433109907"/>
    <b v="0"/>
    <n v="30"/>
    <b v="1"/>
    <s v="theater/plays"/>
    <n v="116"/>
    <n v="86.94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n v="1482281094"/>
    <b v="0"/>
    <n v="18"/>
    <b v="1"/>
    <s v="theater/plays"/>
    <n v="130"/>
    <n v="126.55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n v="1433254268"/>
    <b v="0"/>
    <n v="29"/>
    <b v="1"/>
    <s v="theater/plays"/>
    <n v="108"/>
    <n v="129.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n v="1478050429"/>
    <b v="0"/>
    <n v="31"/>
    <b v="1"/>
    <s v="theater/plays"/>
    <n v="100"/>
    <n v="71.239999999999995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n v="1460506208"/>
    <b v="0"/>
    <n v="173"/>
    <b v="1"/>
    <s v="theater/plays"/>
    <n v="123"/>
    <n v="117.88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n v="1461320765"/>
    <b v="0"/>
    <n v="17"/>
    <b v="1"/>
    <s v="theater/plays"/>
    <n v="100"/>
    <n v="327.0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n v="1443036470"/>
    <b v="0"/>
    <n v="48"/>
    <b v="1"/>
    <s v="theater/plays"/>
    <n v="105"/>
    <n v="34.75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n v="1481115905"/>
    <b v="0"/>
    <n v="59"/>
    <b v="1"/>
    <s v="theater/plays"/>
    <n v="103"/>
    <n v="100.06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n v="1435133807"/>
    <b v="0"/>
    <n v="39"/>
    <b v="1"/>
    <s v="theater/plays"/>
    <n v="118"/>
    <n v="40.85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n v="1444069591"/>
    <b v="0"/>
    <n v="59"/>
    <b v="1"/>
    <s v="theater/plays"/>
    <n v="121"/>
    <n v="252.02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n v="1460574263"/>
    <b v="0"/>
    <n v="60"/>
    <b v="1"/>
    <s v="theater/plays"/>
    <n v="302"/>
    <n v="25.16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n v="1465866707"/>
    <b v="0"/>
    <n v="20"/>
    <b v="1"/>
    <s v="theater/plays"/>
    <n v="101"/>
    <n v="1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n v="1420486606"/>
    <b v="0"/>
    <n v="1"/>
    <b v="0"/>
    <s v="technology/web"/>
    <n v="0"/>
    <n v="25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n v="1443488834"/>
    <b v="0"/>
    <n v="1"/>
    <b v="0"/>
    <s v="technology/web"/>
    <n v="1"/>
    <n v="1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n v="1457113316"/>
    <b v="0"/>
    <n v="1"/>
    <b v="0"/>
    <s v="technology/web"/>
    <n v="0"/>
    <n v="35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n v="1412215962"/>
    <b v="0"/>
    <n v="2"/>
    <b v="0"/>
    <s v="technology/web"/>
    <n v="0"/>
    <n v="3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n v="1465055160"/>
    <b v="0"/>
    <n v="2"/>
    <b v="0"/>
    <s v="technology/web"/>
    <n v="1"/>
    <n v="402.71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n v="1444140789"/>
    <b v="0"/>
    <n v="34"/>
    <b v="0"/>
    <s v="technology/web"/>
    <n v="27"/>
    <n v="2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n v="1441209715"/>
    <b v="0"/>
    <n v="2"/>
    <b v="0"/>
    <s v="technology/web"/>
    <n v="0"/>
    <n v="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n v="1452530564"/>
    <b v="0"/>
    <n v="0"/>
    <b v="0"/>
    <s v="technology/web"/>
    <n v="0"/>
    <n v="9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n v="1443562848"/>
    <b v="0"/>
    <n v="1"/>
    <b v="0"/>
    <s v="technology/web"/>
    <n v="0"/>
    <n v="8.5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n v="1433776622"/>
    <b v="0"/>
    <n v="8"/>
    <b v="0"/>
    <s v="technology/web"/>
    <n v="3"/>
    <n v="8.7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n v="1484756245"/>
    <b v="0"/>
    <n v="4"/>
    <b v="0"/>
    <s v="technology/web"/>
    <n v="1"/>
    <n v="135.04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n v="1434609424"/>
    <b v="0"/>
    <n v="28"/>
    <b v="0"/>
    <s v="technology/web"/>
    <n v="5"/>
    <n v="0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n v="1447166896"/>
    <b v="0"/>
    <n v="0"/>
    <b v="0"/>
    <s v="technology/web"/>
    <n v="0"/>
    <n v="20.5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n v="1413393391"/>
    <b v="0"/>
    <n v="6"/>
    <b v="0"/>
    <s v="technology/web"/>
    <n v="0"/>
    <n v="64.36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n v="1411143972"/>
    <b v="0"/>
    <n v="22"/>
    <b v="0"/>
    <s v="technology/web"/>
    <n v="37"/>
    <n v="0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n v="1463128143"/>
    <b v="0"/>
    <n v="0"/>
    <b v="0"/>
    <s v="technology/web"/>
    <n v="0"/>
    <n v="200"/>
    <x v="2"/>
    <s v="web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x v="556"/>
    <n v="1449520717"/>
    <b v="0"/>
    <n v="1"/>
    <b v="0"/>
    <s v="technology/web"/>
    <n v="3"/>
    <n v="68.3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n v="1478126203"/>
    <b v="0"/>
    <n v="20"/>
    <b v="0"/>
    <s v="technology/web"/>
    <n v="1"/>
    <n v="0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n v="1424639505"/>
    <b v="0"/>
    <n v="0"/>
    <b v="0"/>
    <s v="technology/web"/>
    <n v="0"/>
    <n v="5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n v="1447397260"/>
    <b v="0"/>
    <n v="1"/>
    <b v="0"/>
    <s v="technology/web"/>
    <n v="0"/>
    <n v="4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n v="1416249045"/>
    <b v="0"/>
    <n v="3"/>
    <b v="0"/>
    <s v="technology/web"/>
    <n v="0"/>
    <n v="27.5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n v="1442850513"/>
    <b v="0"/>
    <n v="2"/>
    <b v="0"/>
    <s v="technology/web"/>
    <n v="0"/>
    <n v="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n v="1479460815"/>
    <b v="0"/>
    <n v="0"/>
    <b v="0"/>
    <s v="technology/web"/>
    <n v="0"/>
    <n v="34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n v="1421545247"/>
    <b v="0"/>
    <n v="2"/>
    <b v="0"/>
    <s v="technology/web"/>
    <n v="0"/>
    <n v="1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n v="1455230275"/>
    <b v="0"/>
    <n v="1"/>
    <b v="0"/>
    <s v="technology/web"/>
    <n v="0"/>
    <n v="0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n v="1433962249"/>
    <b v="0"/>
    <n v="0"/>
    <b v="0"/>
    <s v="technology/web"/>
    <n v="0"/>
    <n v="1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n v="1465921533"/>
    <b v="0"/>
    <n v="1"/>
    <b v="0"/>
    <s v="technology/web"/>
    <n v="0"/>
    <n v="0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n v="1417551194"/>
    <b v="0"/>
    <n v="0"/>
    <b v="0"/>
    <s v="technology/web"/>
    <n v="0"/>
    <n v="49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n v="1449785223"/>
    <b v="0"/>
    <n v="5"/>
    <b v="0"/>
    <s v="technology/web"/>
    <n v="1"/>
    <n v="20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n v="1449087612"/>
    <b v="0"/>
    <n v="1"/>
    <b v="0"/>
    <s v="technology/web"/>
    <n v="1"/>
    <n v="142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x v="570"/>
    <n v="1453230569"/>
    <b v="0"/>
    <n v="1"/>
    <b v="0"/>
    <s v="technology/web"/>
    <n v="0"/>
    <n v="53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n v="1436297723"/>
    <b v="0"/>
    <n v="2"/>
    <b v="0"/>
    <s v="technology/web"/>
    <n v="0"/>
    <n v="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n v="1444065088"/>
    <b v="0"/>
    <n v="0"/>
    <b v="0"/>
    <s v="technology/web"/>
    <n v="0"/>
    <n v="38.44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n v="1416445931"/>
    <b v="0"/>
    <n v="9"/>
    <b v="0"/>
    <s v="technology/web"/>
    <n v="0"/>
    <n v="20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n v="1474281507"/>
    <b v="0"/>
    <n v="4"/>
    <b v="0"/>
    <s v="technology/web"/>
    <n v="1"/>
    <n v="64.75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n v="1431621443"/>
    <b v="0"/>
    <n v="4"/>
    <b v="0"/>
    <s v="technology/web"/>
    <n v="0"/>
    <n v="1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n v="1422357552"/>
    <b v="0"/>
    <n v="1"/>
    <b v="0"/>
    <s v="technology/web"/>
    <n v="0"/>
    <n v="1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n v="1458569302"/>
    <b v="0"/>
    <n v="1"/>
    <b v="0"/>
    <s v="technology/web"/>
    <n v="0"/>
    <n v="2"/>
    <x v="2"/>
    <s v="web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x v="578"/>
    <n v="1439560393"/>
    <b v="0"/>
    <n v="7"/>
    <b v="0"/>
    <s v="technology/web"/>
    <n v="0"/>
    <n v="35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n v="1416947223"/>
    <b v="0"/>
    <n v="5"/>
    <b v="0"/>
    <s v="technology/web"/>
    <n v="1"/>
    <n v="1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n v="1471988867"/>
    <b v="0"/>
    <n v="1"/>
    <b v="0"/>
    <s v="technology/web"/>
    <n v="0"/>
    <n v="0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n v="1424454319"/>
    <b v="0"/>
    <n v="0"/>
    <b v="0"/>
    <s v="technology/web"/>
    <n v="0"/>
    <n v="1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x v="583"/>
    <n v="1424212287"/>
    <b v="0"/>
    <n v="1"/>
    <b v="0"/>
    <s v="technology/web"/>
    <n v="0"/>
    <n v="5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n v="1423933916"/>
    <b v="0"/>
    <n v="2"/>
    <b v="0"/>
    <s v="technology/web"/>
    <n v="1"/>
    <n v="0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x v="585"/>
    <n v="1444123377"/>
    <b v="0"/>
    <n v="0"/>
    <b v="0"/>
    <s v="technology/web"/>
    <n v="0"/>
    <n v="14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n v="1421440207"/>
    <b v="0"/>
    <n v="4"/>
    <b v="0"/>
    <s v="technology/web"/>
    <n v="1"/>
    <n v="389.29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n v="1426615833"/>
    <b v="0"/>
    <n v="7"/>
    <b v="0"/>
    <s v="technology/web"/>
    <n v="9"/>
    <n v="150.5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n v="1474223286"/>
    <b v="0"/>
    <n v="2"/>
    <b v="0"/>
    <s v="technology/web"/>
    <n v="3"/>
    <n v="1"/>
    <x v="2"/>
    <s v="web"/>
    <x v="588"/>
    <d v="2016-11-17T19:28:06"/>
    <x v="0"/>
  </r>
  <r>
    <n v="589"/>
    <s v="Get Neighborly"/>
    <s v="Services closer than you think..."/>
    <x v="51"/>
    <n v="1"/>
    <x v="2"/>
    <s v="US"/>
    <s v="USD"/>
    <x v="589"/>
    <n v="1435070699"/>
    <b v="0"/>
    <n v="1"/>
    <b v="0"/>
    <s v="technology/web"/>
    <n v="0"/>
    <n v="24.78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n v="1452259131"/>
    <b v="0"/>
    <n v="9"/>
    <b v="0"/>
    <s v="technology/web"/>
    <n v="4"/>
    <n v="30.5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n v="1434978130"/>
    <b v="0"/>
    <n v="2"/>
    <b v="0"/>
    <s v="technology/web"/>
    <n v="0"/>
    <n v="25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n v="1414992860"/>
    <b v="0"/>
    <n v="1"/>
    <b v="0"/>
    <s v="technology/web"/>
    <n v="3"/>
    <n v="16.43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n v="1425744945"/>
    <b v="0"/>
    <n v="7"/>
    <b v="0"/>
    <s v="technology/web"/>
    <n v="23"/>
    <n v="1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x v="594"/>
    <n v="1458240206"/>
    <b v="0"/>
    <n v="2"/>
    <b v="0"/>
    <s v="technology/web"/>
    <n v="0"/>
    <n v="53.25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n v="1426815638"/>
    <b v="0"/>
    <n v="8"/>
    <b v="0"/>
    <s v="technology/web"/>
    <n v="0"/>
    <n v="3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x v="596"/>
    <n v="1475530292"/>
    <b v="0"/>
    <n v="2"/>
    <b v="0"/>
    <s v="technology/web"/>
    <n v="0"/>
    <n v="10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n v="1466787335"/>
    <b v="0"/>
    <n v="2"/>
    <b v="0"/>
    <s v="technology/web"/>
    <n v="0"/>
    <n v="121.43"/>
    <x v="2"/>
    <s v="web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x v="598"/>
    <n v="1415145781"/>
    <b v="0"/>
    <n v="7"/>
    <b v="0"/>
    <s v="technology/web"/>
    <n v="34"/>
    <n v="15.5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n v="1423769402"/>
    <b v="0"/>
    <n v="2"/>
    <b v="0"/>
    <s v="technology/web"/>
    <n v="0"/>
    <n v="10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n v="1426014562"/>
    <b v="0"/>
    <n v="1"/>
    <b v="0"/>
    <s v="technology/web"/>
    <n v="2"/>
    <n v="23.33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n v="1417034139"/>
    <b v="0"/>
    <n v="6"/>
    <b v="0"/>
    <s v="technology/web"/>
    <n v="1"/>
    <n v="0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n v="1432062215"/>
    <b v="0"/>
    <n v="0"/>
    <b v="0"/>
    <s v="technology/web"/>
    <n v="0"/>
    <n v="45.39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n v="1405437623"/>
    <b v="0"/>
    <n v="13"/>
    <b v="0"/>
    <s v="technology/web"/>
    <n v="4"/>
    <n v="0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n v="1406595056"/>
    <b v="0"/>
    <n v="0"/>
    <b v="0"/>
    <s v="technology/web"/>
    <n v="0"/>
    <n v="16.38"/>
    <x v="2"/>
    <s v="web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x v="605"/>
    <n v="1436430908"/>
    <b v="0"/>
    <n v="8"/>
    <b v="0"/>
    <s v="technology/web"/>
    <n v="3"/>
    <n v="1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n v="1428507409"/>
    <b v="0"/>
    <n v="1"/>
    <b v="0"/>
    <s v="technology/web"/>
    <n v="0"/>
    <n v="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n v="1445629736"/>
    <b v="0"/>
    <n v="0"/>
    <b v="0"/>
    <s v="technology/web"/>
    <n v="0"/>
    <n v="292.2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n v="1431813980"/>
    <b v="0"/>
    <n v="5"/>
    <b v="0"/>
    <s v="technology/web"/>
    <n v="1"/>
    <n v="5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n v="1446166144"/>
    <b v="0"/>
    <n v="1"/>
    <b v="0"/>
    <s v="technology/web"/>
    <n v="1"/>
    <n v="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x v="612"/>
    <n v="1470185146"/>
    <b v="0"/>
    <n v="0"/>
    <b v="0"/>
    <s v="technology/web"/>
    <n v="0"/>
    <n v="105.93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n v="1441022120"/>
    <b v="0"/>
    <n v="121"/>
    <b v="0"/>
    <s v="technology/web"/>
    <n v="21"/>
    <n v="0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n v="1485421307"/>
    <b v="0"/>
    <n v="0"/>
    <b v="0"/>
    <s v="technology/web"/>
    <n v="0"/>
    <n v="2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n v="1427184843"/>
    <b v="0"/>
    <n v="3"/>
    <b v="0"/>
    <s v="technology/web"/>
    <n v="3"/>
    <n v="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n v="1447097203"/>
    <b v="0"/>
    <n v="0"/>
    <b v="0"/>
    <s v="technology/web"/>
    <n v="0"/>
    <n v="1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x v="619"/>
    <n v="1411745790"/>
    <b v="0"/>
    <n v="1"/>
    <b v="0"/>
    <s v="technology/web"/>
    <n v="0"/>
    <n v="300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n v="1405098738"/>
    <b v="0"/>
    <n v="1"/>
    <b v="0"/>
    <s v="technology/web"/>
    <n v="1"/>
    <n v="87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n v="1465342937"/>
    <b v="0"/>
    <n v="3"/>
    <b v="0"/>
    <s v="technology/web"/>
    <n v="1"/>
    <n v="37.89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n v="1465670138"/>
    <b v="0"/>
    <n v="9"/>
    <b v="0"/>
    <s v="technology/web"/>
    <n v="6"/>
    <n v="0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n v="1487971777"/>
    <b v="0"/>
    <n v="0"/>
    <b v="0"/>
    <s v="technology/web"/>
    <n v="0"/>
    <n v="111.41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n v="1436793939"/>
    <b v="0"/>
    <n v="39"/>
    <b v="0"/>
    <s v="technology/web"/>
    <n v="17"/>
    <n v="90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n v="1452842511"/>
    <b v="0"/>
    <n v="1"/>
    <b v="0"/>
    <s v="technology/web"/>
    <n v="0"/>
    <n v="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n v="1402677457"/>
    <b v="0"/>
    <n v="0"/>
    <b v="0"/>
    <s v="technology/web"/>
    <n v="0"/>
    <n v="116.67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n v="1460647108"/>
    <b v="0"/>
    <n v="3"/>
    <b v="0"/>
    <s v="technology/web"/>
    <n v="0"/>
    <n v="10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n v="1438959121"/>
    <b v="0"/>
    <n v="1"/>
    <b v="0"/>
    <s v="technology/web"/>
    <n v="0"/>
    <n v="76.67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n v="1461954729"/>
    <b v="0"/>
    <n v="9"/>
    <b v="0"/>
    <s v="technology/web"/>
    <n v="1"/>
    <n v="0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n v="1445874565"/>
    <b v="0"/>
    <n v="0"/>
    <b v="0"/>
    <s v="technology/web"/>
    <n v="0"/>
    <n v="49.8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n v="1463469062"/>
    <b v="0"/>
    <n v="25"/>
    <b v="0"/>
    <s v="technology/web"/>
    <n v="12"/>
    <n v="1"/>
    <x v="2"/>
    <s v="web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x v="634"/>
    <n v="1422397029"/>
    <b v="0"/>
    <n v="1"/>
    <b v="0"/>
    <s v="technology/web"/>
    <n v="0"/>
    <n v="2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x v="635"/>
    <n v="1426212762"/>
    <b v="0"/>
    <n v="1"/>
    <b v="0"/>
    <s v="technology/web"/>
    <n v="0"/>
    <n v="4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n v="1430996150"/>
    <b v="0"/>
    <n v="1"/>
    <b v="0"/>
    <s v="technology/web"/>
    <n v="0"/>
    <n v="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n v="1485558318"/>
    <b v="0"/>
    <n v="0"/>
    <b v="0"/>
    <s v="technology/web"/>
    <n v="0"/>
    <n v="3"/>
    <x v="2"/>
    <s v="web"/>
    <x v="637"/>
    <d v="2017-02-25T23:04:00"/>
    <x v="0"/>
  </r>
  <r>
    <n v="638"/>
    <s v="W (Canceled)"/>
    <s v="O0"/>
    <x v="61"/>
    <n v="18"/>
    <x v="1"/>
    <s v="DE"/>
    <s v="EUR"/>
    <x v="638"/>
    <n v="1485267262"/>
    <b v="0"/>
    <n v="6"/>
    <b v="0"/>
    <s v="technology/web"/>
    <n v="0"/>
    <n v="1"/>
    <x v="2"/>
    <s v="web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x v="639"/>
    <n v="1408024795"/>
    <b v="0"/>
    <n v="1"/>
    <b v="0"/>
    <s v="technology/web"/>
    <n v="0"/>
    <n v="50.5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n v="1478685915"/>
    <b v="0"/>
    <n v="2"/>
    <b v="1"/>
    <s v="technology/wearables"/>
    <n v="144"/>
    <n v="151.32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n v="1436881248"/>
    <b v="0"/>
    <n v="315"/>
    <b v="1"/>
    <s v="technology/wearables"/>
    <n v="119"/>
    <n v="134.36000000000001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n v="1436888274"/>
    <b v="0"/>
    <n v="2174"/>
    <b v="1"/>
    <s v="technology/wearables"/>
    <n v="1460"/>
    <n v="174.03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n v="1428333875"/>
    <b v="0"/>
    <n v="152"/>
    <b v="1"/>
    <s v="technology/wearables"/>
    <n v="106"/>
    <n v="73.489999999999995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n v="1410883139"/>
    <b v="0"/>
    <n v="1021"/>
    <b v="1"/>
    <s v="technology/wearables"/>
    <n v="300"/>
    <n v="23.52"/>
    <x v="2"/>
    <s v="wearables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x v="645"/>
    <n v="1468370274"/>
    <b v="0"/>
    <n v="237"/>
    <b v="1"/>
    <s v="technology/wearables"/>
    <n v="279"/>
    <n v="39.07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n v="1405196867"/>
    <b v="0"/>
    <n v="27"/>
    <b v="1"/>
    <s v="technology/wearables"/>
    <n v="132"/>
    <n v="125.94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n v="1455647149"/>
    <b v="0"/>
    <n v="17"/>
    <b v="1"/>
    <s v="technology/wearables"/>
    <n v="107"/>
    <n v="1644"/>
    <x v="2"/>
    <s v="wearables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x v="648"/>
    <n v="1410280708"/>
    <b v="0"/>
    <n v="27"/>
    <b v="1"/>
    <s v="technology/wearables"/>
    <n v="127"/>
    <n v="42.67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n v="1409090013"/>
    <b v="0"/>
    <n v="82"/>
    <b v="1"/>
    <s v="technology/wearables"/>
    <n v="140"/>
    <n v="35.130000000000003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n v="1413766384"/>
    <b v="0"/>
    <n v="48"/>
    <b v="1"/>
    <s v="technology/wearables"/>
    <n v="112"/>
    <n v="239.35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n v="1415838311"/>
    <b v="0"/>
    <n v="105"/>
    <b v="1"/>
    <s v="technology/wearables"/>
    <n v="101"/>
    <n v="107.64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n v="1478018050"/>
    <b v="0"/>
    <n v="28"/>
    <b v="1"/>
    <s v="technology/wearables"/>
    <n v="100"/>
    <n v="95.83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n v="1436885440"/>
    <b v="0"/>
    <n v="1107"/>
    <b v="1"/>
    <s v="technology/wearables"/>
    <n v="141"/>
    <n v="31.66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n v="1433804313"/>
    <b v="0"/>
    <n v="1013"/>
    <b v="1"/>
    <s v="technology/wearables"/>
    <n v="267"/>
    <n v="42.8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n v="1423609112"/>
    <b v="0"/>
    <n v="274"/>
    <b v="1"/>
    <s v="technology/wearables"/>
    <n v="147"/>
    <n v="122.7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n v="1455736719"/>
    <b v="0"/>
    <n v="87"/>
    <b v="1"/>
    <s v="technology/wearables"/>
    <n v="214"/>
    <n v="190.45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n v="1448309872"/>
    <b v="0"/>
    <n v="99"/>
    <b v="1"/>
    <s v="technology/wearables"/>
    <n v="126"/>
    <n v="109.34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n v="1435117889"/>
    <b v="0"/>
    <n v="276"/>
    <b v="1"/>
    <s v="technology/wearables"/>
    <n v="104"/>
    <n v="143.66999999999999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x v="659"/>
    <n v="1437747295"/>
    <b v="0"/>
    <n v="21"/>
    <b v="1"/>
    <s v="technology/wearables"/>
    <n v="101"/>
    <n v="84.94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n v="1412963279"/>
    <b v="0"/>
    <n v="18"/>
    <b v="0"/>
    <s v="technology/wearables"/>
    <n v="3"/>
    <n v="10.56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n v="1474644559"/>
    <b v="0"/>
    <n v="9"/>
    <b v="0"/>
    <s v="technology/wearables"/>
    <n v="1"/>
    <n v="39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n v="1418812247"/>
    <b v="0"/>
    <n v="4"/>
    <b v="0"/>
    <s v="technology/wearables"/>
    <n v="0"/>
    <n v="100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n v="1434658456"/>
    <b v="0"/>
    <n v="7"/>
    <b v="0"/>
    <s v="technology/wearables"/>
    <n v="0"/>
    <n v="31.17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n v="1426348775"/>
    <b v="0"/>
    <n v="29"/>
    <b v="0"/>
    <s v="technology/wearables"/>
    <n v="8"/>
    <n v="155.33000000000001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n v="1479143061"/>
    <b v="0"/>
    <n v="12"/>
    <b v="0"/>
    <s v="technology/wearables"/>
    <n v="19"/>
    <n v="2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n v="1405713498"/>
    <b v="0"/>
    <n v="4"/>
    <b v="0"/>
    <s v="technology/wearables"/>
    <n v="0"/>
    <n v="178.93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n v="1474275463"/>
    <b v="0"/>
    <n v="28"/>
    <b v="0"/>
    <s v="technology/wearables"/>
    <n v="10"/>
    <n v="27.36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n v="1427486222"/>
    <b v="0"/>
    <n v="25"/>
    <b v="0"/>
    <s v="technology/wearables"/>
    <n v="5"/>
    <n v="1536.25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n v="1465225258"/>
    <b v="0"/>
    <n v="28"/>
    <b v="0"/>
    <s v="technology/wearables"/>
    <n v="22"/>
    <n v="8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n v="1463418120"/>
    <b v="0"/>
    <n v="310"/>
    <b v="0"/>
    <s v="technology/wearables"/>
    <n v="29"/>
    <n v="788.53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n v="1418315852"/>
    <b v="0"/>
    <n v="15"/>
    <b v="0"/>
    <s v="technology/wearables"/>
    <n v="39"/>
    <n v="50.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n v="1417410964"/>
    <b v="0"/>
    <n v="215"/>
    <b v="0"/>
    <s v="technology/wearables"/>
    <n v="22"/>
    <n v="68.3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n v="1405714217"/>
    <b v="0"/>
    <n v="3"/>
    <b v="0"/>
    <s v="technology/wearables"/>
    <n v="0"/>
    <n v="7.5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n v="1402627627"/>
    <b v="0"/>
    <n v="2"/>
    <b v="0"/>
    <s v="technology/wearables"/>
    <n v="0"/>
    <n v="34.270000000000003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n v="1417558804"/>
    <b v="0"/>
    <n v="26"/>
    <b v="0"/>
    <s v="technology/wearables"/>
    <n v="15"/>
    <n v="61.29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n v="1420741581"/>
    <b v="0"/>
    <n v="24"/>
    <b v="0"/>
    <s v="technology/wearables"/>
    <n v="1"/>
    <n v="133.25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n v="1463218895"/>
    <b v="0"/>
    <n v="96"/>
    <b v="0"/>
    <s v="technology/wearables"/>
    <n v="26"/>
    <n v="65.180000000000007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n v="1461229338"/>
    <b v="0"/>
    <n v="17"/>
    <b v="0"/>
    <s v="technology/wearables"/>
    <n v="4"/>
    <n v="93.9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n v="1467736909"/>
    <b v="0"/>
    <n v="94"/>
    <b v="0"/>
    <s v="technology/wearables"/>
    <n v="15"/>
    <n v="150.65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n v="1407931331"/>
    <b v="0"/>
    <n v="129"/>
    <b v="0"/>
    <s v="technology/wearables"/>
    <n v="26"/>
    <n v="1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n v="1474917604"/>
    <b v="0"/>
    <n v="1"/>
    <b v="0"/>
    <s v="technology/wearables"/>
    <n v="0"/>
    <n v="13.25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n v="1486923722"/>
    <b v="0"/>
    <n v="4"/>
    <b v="0"/>
    <s v="technology/wearables"/>
    <n v="0"/>
    <n v="99.33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n v="1474493764"/>
    <b v="0"/>
    <n v="3"/>
    <b v="0"/>
    <s v="technology/wearables"/>
    <n v="1"/>
    <n v="177.39"/>
    <x v="2"/>
    <s v="wearables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x v="684"/>
    <n v="1403176891"/>
    <b v="0"/>
    <n v="135"/>
    <b v="0"/>
    <s v="technology/wearables"/>
    <n v="7"/>
    <n v="55.3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n v="1417207672"/>
    <b v="0"/>
    <n v="10"/>
    <b v="0"/>
    <s v="technology/wearables"/>
    <n v="28"/>
    <n v="0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n v="1436026170"/>
    <b v="0"/>
    <n v="0"/>
    <b v="0"/>
    <s v="technology/wearables"/>
    <n v="0"/>
    <n v="591.66999999999996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n v="1481133653"/>
    <b v="0"/>
    <n v="6"/>
    <b v="0"/>
    <s v="technology/wearables"/>
    <n v="4"/>
    <n v="405.5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n v="1442284253"/>
    <b v="0"/>
    <n v="36"/>
    <b v="0"/>
    <s v="technology/wearables"/>
    <n v="73"/>
    <n v="343.1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n v="1478016097"/>
    <b v="0"/>
    <n v="336"/>
    <b v="0"/>
    <s v="technology/wearables"/>
    <n v="58"/>
    <n v="72.59"/>
    <x v="2"/>
    <s v="wearables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x v="690"/>
    <n v="1469718841"/>
    <b v="0"/>
    <n v="34"/>
    <b v="0"/>
    <s v="technology/wearables"/>
    <n v="12"/>
    <n v="26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n v="1433292046"/>
    <b v="0"/>
    <n v="10"/>
    <b v="0"/>
    <s v="technology/wearables"/>
    <n v="1"/>
    <n v="6.5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n v="1479805263"/>
    <b v="0"/>
    <n v="201"/>
    <b v="0"/>
    <s v="technology/wearables"/>
    <n v="7"/>
    <n v="119.39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n v="1427829827"/>
    <b v="0"/>
    <n v="296"/>
    <b v="0"/>
    <s v="technology/wearables"/>
    <n v="35"/>
    <n v="84.2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n v="1483372559"/>
    <b v="0"/>
    <n v="7"/>
    <b v="0"/>
    <s v="technology/wearables"/>
    <n v="0"/>
    <n v="90.86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n v="1412166620"/>
    <b v="0"/>
    <n v="7"/>
    <b v="0"/>
    <s v="technology/wearables"/>
    <n v="1"/>
    <n v="1"/>
    <x v="2"/>
    <s v="wearables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x v="696"/>
    <n v="1403734502"/>
    <b v="0"/>
    <n v="1"/>
    <b v="0"/>
    <s v="technology/wearables"/>
    <n v="0"/>
    <n v="20.34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n v="1453206789"/>
    <b v="0"/>
    <n v="114"/>
    <b v="0"/>
    <s v="technology/wearables"/>
    <n v="46"/>
    <n v="530.69000000000005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n v="1408141245"/>
    <b v="0"/>
    <n v="29"/>
    <b v="0"/>
    <s v="technology/wearables"/>
    <n v="15"/>
    <n v="120.39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n v="1381923548"/>
    <b v="0"/>
    <n v="890"/>
    <b v="0"/>
    <s v="technology/wearables"/>
    <n v="82"/>
    <n v="13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n v="1481473881"/>
    <b v="0"/>
    <n v="31"/>
    <b v="0"/>
    <s v="technology/wearables"/>
    <n v="3"/>
    <n v="291.3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n v="1403538880"/>
    <b v="0"/>
    <n v="21"/>
    <b v="0"/>
    <s v="technology/wearables"/>
    <n v="27"/>
    <n v="124.92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n v="1477416387"/>
    <b v="0"/>
    <n v="37"/>
    <b v="0"/>
    <s v="technology/wearables"/>
    <n v="31"/>
    <n v="119.57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n v="1481150949"/>
    <b v="0"/>
    <n v="7"/>
    <b v="0"/>
    <s v="technology/wearables"/>
    <n v="6"/>
    <n v="120.25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n v="1482381468"/>
    <b v="0"/>
    <n v="4"/>
    <b v="0"/>
    <s v="technology/wearables"/>
    <n v="1"/>
    <n v="195.4"/>
    <x v="2"/>
    <s v="wearables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x v="705"/>
    <n v="1482407278"/>
    <b v="0"/>
    <n v="5"/>
    <b v="0"/>
    <s v="technology/wearables"/>
    <n v="1"/>
    <n v="0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n v="1478130783"/>
    <b v="0"/>
    <n v="0"/>
    <b v="0"/>
    <s v="technology/wearables"/>
    <n v="0"/>
    <n v="117.7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n v="1479830127"/>
    <b v="0"/>
    <n v="456"/>
    <b v="0"/>
    <s v="technology/wearables"/>
    <n v="79"/>
    <n v="23.95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n v="1405432600"/>
    <b v="0"/>
    <n v="369"/>
    <b v="0"/>
    <s v="technology/wearables"/>
    <n v="22"/>
    <n v="30.5"/>
    <x v="2"/>
    <s v="wearables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x v="709"/>
    <n v="1415149159"/>
    <b v="0"/>
    <n v="2"/>
    <b v="0"/>
    <s v="technology/wearables"/>
    <n v="0"/>
    <n v="0"/>
    <x v="2"/>
    <s v="wearables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x v="710"/>
    <n v="1405640302"/>
    <b v="0"/>
    <n v="0"/>
    <b v="0"/>
    <s v="technology/wearables"/>
    <n v="0"/>
    <n v="99.97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n v="1478257268"/>
    <b v="0"/>
    <n v="338"/>
    <b v="0"/>
    <s v="technology/wearables"/>
    <n v="34"/>
    <n v="26.25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n v="1452874832"/>
    <b v="0"/>
    <n v="4"/>
    <b v="0"/>
    <s v="technology/wearables"/>
    <n v="0"/>
    <n v="199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n v="1462538532"/>
    <b v="0"/>
    <n v="1"/>
    <b v="0"/>
    <s v="technology/wearables"/>
    <n v="1"/>
    <n v="80.319999999999993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n v="1483124082"/>
    <b v="0"/>
    <n v="28"/>
    <b v="0"/>
    <s v="technology/wearables"/>
    <n v="15"/>
    <n v="115.75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n v="1443233440"/>
    <b v="0"/>
    <n v="12"/>
    <b v="0"/>
    <s v="technology/wearables"/>
    <n v="5"/>
    <n v="44.69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n v="1414511307"/>
    <b v="0"/>
    <n v="16"/>
    <b v="0"/>
    <s v="technology/wearables"/>
    <n v="10"/>
    <n v="76.25"/>
    <x v="2"/>
    <s v="wearables"/>
    <x v="716"/>
    <d v="2014-12-01T00:00:00"/>
    <x v="0"/>
  </r>
  <r>
    <n v="717"/>
    <s v="cool air belt"/>
    <s v="Cool air flowing under clothing keeps you cool."/>
    <x v="57"/>
    <n v="305"/>
    <x v="2"/>
    <s v="US"/>
    <s v="USD"/>
    <x v="717"/>
    <n v="1407357002"/>
    <b v="0"/>
    <n v="4"/>
    <b v="0"/>
    <s v="technology/wearables"/>
    <n v="0"/>
    <n v="22.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n v="1484684247"/>
    <b v="0"/>
    <n v="4"/>
    <b v="0"/>
    <s v="technology/wearables"/>
    <n v="1"/>
    <n v="19.399999999999999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n v="1454979476"/>
    <b v="0"/>
    <n v="10"/>
    <b v="0"/>
    <s v="technology/wearables"/>
    <n v="1"/>
    <n v="66.709999999999994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n v="1325432091"/>
    <b v="0"/>
    <n v="41"/>
    <b v="1"/>
    <s v="publishing/nonfiction"/>
    <n v="144"/>
    <n v="84.1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n v="1403012607"/>
    <b v="0"/>
    <n v="119"/>
    <b v="1"/>
    <s v="publishing/nonfiction"/>
    <n v="122"/>
    <n v="215.73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n v="1331320778"/>
    <b v="0"/>
    <n v="153"/>
    <b v="1"/>
    <s v="publishing/nonfiction"/>
    <n v="132"/>
    <n v="54.69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n v="1435606549"/>
    <b v="0"/>
    <n v="100"/>
    <b v="1"/>
    <s v="publishing/nonfiction"/>
    <n v="109"/>
    <n v="51.63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n v="1306855163"/>
    <b v="0"/>
    <n v="143"/>
    <b v="1"/>
    <s v="publishing/nonfiction"/>
    <n v="105"/>
    <n v="143.36000000000001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n v="1447426912"/>
    <b v="0"/>
    <n v="140"/>
    <b v="1"/>
    <s v="publishing/nonfiction"/>
    <n v="100"/>
    <n v="72.430000000000007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n v="1363136487"/>
    <b v="0"/>
    <n v="35"/>
    <b v="1"/>
    <s v="publishing/nonfiction"/>
    <n v="101"/>
    <n v="36.53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n v="1354580949"/>
    <b v="0"/>
    <n v="149"/>
    <b v="1"/>
    <s v="publishing/nonfiction"/>
    <n v="156"/>
    <n v="60.9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n v="1310069157"/>
    <b v="0"/>
    <n v="130"/>
    <b v="1"/>
    <s v="publishing/nonfiction"/>
    <n v="106"/>
    <n v="43.55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n v="1342844861"/>
    <b v="0"/>
    <n v="120"/>
    <b v="1"/>
    <s v="publishing/nonfiction"/>
    <n v="131"/>
    <n v="99.77"/>
    <x v="3"/>
    <s v="nonfiction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x v="730"/>
    <n v="1320688391"/>
    <b v="0"/>
    <n v="265"/>
    <b v="1"/>
    <s v="publishing/nonfiction"/>
    <n v="132"/>
    <n v="88.73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n v="1322852747"/>
    <b v="0"/>
    <n v="71"/>
    <b v="1"/>
    <s v="publishing/nonfiction"/>
    <n v="126"/>
    <n v="4.92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n v="1375265461"/>
    <b v="0"/>
    <n v="13"/>
    <b v="1"/>
    <s v="publishing/nonfiction"/>
    <n v="160"/>
    <n v="17.8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n v="1384941892"/>
    <b v="0"/>
    <n v="169"/>
    <b v="1"/>
    <s v="publishing/nonfiction"/>
    <n v="120"/>
    <n v="187.19"/>
    <x v="3"/>
    <s v="nonfiction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x v="734"/>
    <n v="1428465420"/>
    <b v="0"/>
    <n v="57"/>
    <b v="1"/>
    <s v="publishing/nonfiction"/>
    <n v="126"/>
    <n v="234.8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n v="1414975346"/>
    <b v="0"/>
    <n v="229"/>
    <b v="1"/>
    <s v="publishing/nonfiction"/>
    <n v="114"/>
    <n v="105.05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n v="1383327440"/>
    <b v="0"/>
    <n v="108"/>
    <b v="1"/>
    <s v="publishing/nonfiction"/>
    <n v="315"/>
    <n v="56.67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n v="1390890987"/>
    <b v="0"/>
    <n v="108"/>
    <b v="1"/>
    <s v="publishing/nonfiction"/>
    <n v="122"/>
    <n v="39.04999999999999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n v="1414765794"/>
    <b v="0"/>
    <n v="41"/>
    <b v="1"/>
    <s v="publishing/nonfiction"/>
    <n v="107"/>
    <n v="68.349999999999994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n v="1404907429"/>
    <b v="0"/>
    <n v="139"/>
    <b v="1"/>
    <s v="publishing/nonfiction"/>
    <n v="158"/>
    <n v="169.58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n v="1433647882"/>
    <b v="0"/>
    <n v="19"/>
    <b v="1"/>
    <s v="publishing/nonfiction"/>
    <n v="107"/>
    <n v="141.41999999999999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x v="741"/>
    <n v="1367940806"/>
    <b v="0"/>
    <n v="94"/>
    <b v="1"/>
    <s v="publishing/nonfiction"/>
    <n v="102"/>
    <n v="67.3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n v="1392847312"/>
    <b v="0"/>
    <n v="23"/>
    <b v="1"/>
    <s v="publishing/nonfiction"/>
    <n v="111"/>
    <n v="54.27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n v="1332435685"/>
    <b v="0"/>
    <n v="15"/>
    <b v="1"/>
    <s v="publishing/nonfiction"/>
    <n v="148"/>
    <n v="82.52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n v="1352847503"/>
    <b v="0"/>
    <n v="62"/>
    <b v="1"/>
    <s v="publishing/nonfiction"/>
    <n v="102"/>
    <n v="53.73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n v="1364996645"/>
    <b v="0"/>
    <n v="74"/>
    <b v="1"/>
    <s v="publishing/nonfiction"/>
    <n v="179"/>
    <n v="34.21"/>
    <x v="3"/>
    <s v="nonfiction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x v="746"/>
    <n v="1346806909"/>
    <b v="0"/>
    <n v="97"/>
    <b v="1"/>
    <s v="publishing/nonfiction"/>
    <n v="111"/>
    <n v="127.33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n v="1418649019"/>
    <b v="0"/>
    <n v="55"/>
    <b v="1"/>
    <s v="publishing/nonfiction"/>
    <n v="100"/>
    <n v="45.57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n v="1405109966"/>
    <b v="0"/>
    <n v="44"/>
    <b v="1"/>
    <s v="publishing/nonfiction"/>
    <n v="100"/>
    <n v="95.96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n v="1483050930"/>
    <b v="0"/>
    <n v="110"/>
    <b v="1"/>
    <s v="publishing/nonfiction"/>
    <n v="106"/>
    <n v="77.27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n v="1359147872"/>
    <b v="0"/>
    <n v="59"/>
    <b v="1"/>
    <s v="publishing/nonfiction"/>
    <n v="103"/>
    <n v="57.34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n v="1308496075"/>
    <b v="0"/>
    <n v="62"/>
    <b v="1"/>
    <s v="publishing/nonfiction"/>
    <n v="119"/>
    <n v="53.19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n v="1474884417"/>
    <b v="0"/>
    <n v="105"/>
    <b v="1"/>
    <s v="publishing/nonfiction"/>
    <n v="112"/>
    <n v="492.31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n v="1421330991"/>
    <b v="0"/>
    <n v="26"/>
    <b v="1"/>
    <s v="publishing/nonfiction"/>
    <n v="128"/>
    <n v="42.35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n v="1354816721"/>
    <b v="0"/>
    <n v="49"/>
    <b v="1"/>
    <s v="publishing/nonfiction"/>
    <n v="104"/>
    <n v="37.47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n v="1366381877"/>
    <b v="0"/>
    <n v="68"/>
    <b v="1"/>
    <s v="publishing/nonfiction"/>
    <n v="102"/>
    <n v="37.450000000000003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n v="1297880659"/>
    <b v="0"/>
    <n v="22"/>
    <b v="1"/>
    <s v="publishing/nonfiction"/>
    <n v="118"/>
    <n v="33.06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n v="1353547114"/>
    <b v="0"/>
    <n v="18"/>
    <b v="1"/>
    <s v="publishing/nonfiction"/>
    <n v="238"/>
    <n v="134.21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x v="758"/>
    <n v="1283976268"/>
    <b v="0"/>
    <n v="19"/>
    <b v="1"/>
    <s v="publishing/nonfiction"/>
    <n v="102"/>
    <n v="51.47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n v="1401436539"/>
    <b v="0"/>
    <n v="99"/>
    <b v="1"/>
    <s v="publishing/nonfiction"/>
    <n v="102"/>
    <n v="0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n v="1477592413"/>
    <b v="0"/>
    <n v="0"/>
    <b v="0"/>
    <s v="publishing/fiction"/>
    <n v="0"/>
    <n v="39.17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n v="1388772126"/>
    <b v="0"/>
    <n v="6"/>
    <b v="0"/>
    <s v="publishing/fiction"/>
    <n v="5"/>
    <n v="0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n v="1479328570"/>
    <b v="0"/>
    <n v="0"/>
    <b v="0"/>
    <s v="publishing/fiction"/>
    <n v="0"/>
    <n v="5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n v="1373971408"/>
    <b v="0"/>
    <n v="1"/>
    <b v="0"/>
    <s v="publishing/fiction"/>
    <n v="0"/>
    <n v="0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n v="1439266161"/>
    <b v="0"/>
    <n v="0"/>
    <b v="0"/>
    <s v="publishing/fiction"/>
    <n v="0"/>
    <n v="57.3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n v="1411131684"/>
    <b v="0"/>
    <n v="44"/>
    <b v="0"/>
    <s v="publishing/fiction"/>
    <n v="36"/>
    <n v="0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n v="1421520483"/>
    <b v="0"/>
    <n v="0"/>
    <b v="0"/>
    <s v="publishing/fiction"/>
    <n v="0"/>
    <n v="59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n v="1429586810"/>
    <b v="0"/>
    <n v="3"/>
    <b v="0"/>
    <s v="publishing/fiction"/>
    <n v="4"/>
    <n v="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n v="1384577890"/>
    <b v="0"/>
    <n v="0"/>
    <b v="0"/>
    <s v="publishing/fiction"/>
    <n v="0"/>
    <n v="31.85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n v="1385510094"/>
    <b v="0"/>
    <n v="52"/>
    <b v="0"/>
    <s v="publishing/fiction"/>
    <n v="41"/>
    <n v="0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n v="1358294369"/>
    <b v="0"/>
    <n v="0"/>
    <b v="0"/>
    <s v="publishing/fiction"/>
    <n v="0"/>
    <n v="1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n v="1449863202"/>
    <b v="0"/>
    <n v="1"/>
    <b v="0"/>
    <s v="publishing/fiction"/>
    <n v="0"/>
    <n v="5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n v="1252718519"/>
    <b v="0"/>
    <n v="1"/>
    <b v="0"/>
    <s v="publishing/fiction"/>
    <n v="3"/>
    <n v="16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n v="1428341985"/>
    <b v="0"/>
    <n v="2"/>
    <b v="0"/>
    <s v="publishing/fiction"/>
    <n v="1"/>
    <n v="39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n v="1390589018"/>
    <b v="0"/>
    <n v="9"/>
    <b v="0"/>
    <s v="publishing/fiction"/>
    <n v="70"/>
    <n v="34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n v="1321406795"/>
    <b v="0"/>
    <n v="5"/>
    <b v="0"/>
    <s v="publishing/fiction"/>
    <n v="2"/>
    <n v="63.12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n v="1441297645"/>
    <b v="0"/>
    <n v="57"/>
    <b v="0"/>
    <s v="publishing/fiction"/>
    <n v="51"/>
    <n v="7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n v="1372721577"/>
    <b v="0"/>
    <n v="3"/>
    <b v="0"/>
    <s v="publishing/fiction"/>
    <n v="1"/>
    <n v="2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n v="1396284680"/>
    <b v="0"/>
    <n v="1"/>
    <b v="0"/>
    <s v="publishing/fiction"/>
    <n v="0"/>
    <n v="66.67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n v="1284567905"/>
    <b v="0"/>
    <n v="6"/>
    <b v="0"/>
    <s v="publishing/fiction"/>
    <n v="3"/>
    <n v="38.520000000000003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n v="1301847025"/>
    <b v="0"/>
    <n v="27"/>
    <b v="1"/>
    <s v="music/rock"/>
    <n v="104"/>
    <n v="42.61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n v="1368057674"/>
    <b v="0"/>
    <n v="25"/>
    <b v="1"/>
    <s v="music/rock"/>
    <n v="133"/>
    <n v="50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n v="1343326302"/>
    <b v="0"/>
    <n v="14"/>
    <b v="1"/>
    <s v="music/rock"/>
    <n v="100"/>
    <n v="63.49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n v="1332182049"/>
    <b v="0"/>
    <n v="35"/>
    <b v="1"/>
    <s v="music/rock"/>
    <n v="148"/>
    <n v="102.5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n v="1391571319"/>
    <b v="0"/>
    <n v="10"/>
    <b v="1"/>
    <s v="music/rock"/>
    <n v="103"/>
    <n v="31.14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n v="1359468915"/>
    <b v="0"/>
    <n v="29"/>
    <b v="1"/>
    <s v="music/rock"/>
    <n v="181"/>
    <n v="162.27000000000001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n v="1331774434"/>
    <b v="0"/>
    <n v="44"/>
    <b v="1"/>
    <s v="music/rock"/>
    <n v="143"/>
    <n v="80.59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n v="1380726226"/>
    <b v="0"/>
    <n v="17"/>
    <b v="1"/>
    <s v="music/rock"/>
    <n v="114"/>
    <n v="59.85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n v="1338336588"/>
    <b v="0"/>
    <n v="34"/>
    <b v="1"/>
    <s v="music/rock"/>
    <n v="204"/>
    <n v="132.86000000000001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n v="1357187280"/>
    <b v="0"/>
    <n v="14"/>
    <b v="1"/>
    <s v="music/rock"/>
    <n v="109"/>
    <n v="92.55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n v="1357088939"/>
    <b v="0"/>
    <n v="156"/>
    <b v="1"/>
    <s v="music/rock"/>
    <n v="144"/>
    <n v="60.86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n v="1381430646"/>
    <b v="0"/>
    <n v="128"/>
    <b v="1"/>
    <s v="music/rock"/>
    <n v="104"/>
    <n v="41.85"/>
    <x v="4"/>
    <s v="rock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n v="1381265883"/>
    <b v="0"/>
    <n v="60"/>
    <b v="1"/>
    <s v="music/rock"/>
    <n v="100"/>
    <n v="88.33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n v="1371491244"/>
    <b v="0"/>
    <n v="32"/>
    <b v="1"/>
    <s v="music/rock"/>
    <n v="103"/>
    <n v="158.96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n v="1310438737"/>
    <b v="0"/>
    <n v="53"/>
    <b v="1"/>
    <s v="music/rock"/>
    <n v="105"/>
    <n v="85.05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n v="1330094566"/>
    <b v="0"/>
    <n v="184"/>
    <b v="1"/>
    <s v="music/rock"/>
    <n v="112"/>
    <n v="112.61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n v="1376687485"/>
    <b v="0"/>
    <n v="90"/>
    <b v="1"/>
    <s v="music/rock"/>
    <n v="101"/>
    <n v="45.44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n v="1332978688"/>
    <b v="0"/>
    <n v="71"/>
    <b v="1"/>
    <s v="music/rock"/>
    <n v="108"/>
    <n v="46.22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n v="1409494187"/>
    <b v="0"/>
    <n v="87"/>
    <b v="1"/>
    <s v="music/rock"/>
    <n v="115"/>
    <n v="178.61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n v="1332950446"/>
    <b v="0"/>
    <n v="28"/>
    <b v="1"/>
    <s v="music/rock"/>
    <n v="100"/>
    <n v="40.75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n v="1407839054"/>
    <b v="0"/>
    <n v="56"/>
    <b v="1"/>
    <s v="music/rock"/>
    <n v="152"/>
    <n v="43.73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n v="1306955120"/>
    <b v="0"/>
    <n v="51"/>
    <b v="1"/>
    <s v="music/rock"/>
    <n v="112"/>
    <n v="81.06999999999999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n v="1343867524"/>
    <b v="0"/>
    <n v="75"/>
    <b v="1"/>
    <s v="music/rock"/>
    <n v="101"/>
    <n v="74.61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n v="1304376478"/>
    <b v="0"/>
    <n v="38"/>
    <b v="1"/>
    <s v="music/rock"/>
    <n v="123"/>
    <n v="305.56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n v="1309919526"/>
    <b v="0"/>
    <n v="18"/>
    <b v="1"/>
    <s v="music/rock"/>
    <n v="100"/>
    <n v="58.33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n v="1306525512"/>
    <b v="0"/>
    <n v="54"/>
    <b v="1"/>
    <s v="music/rock"/>
    <n v="105"/>
    <n v="117.68"/>
    <x v="4"/>
    <s v="rock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x v="806"/>
    <n v="1312821339"/>
    <b v="0"/>
    <n v="71"/>
    <b v="1"/>
    <s v="music/rock"/>
    <n v="104"/>
    <n v="73.77"/>
    <x v="4"/>
    <s v="rock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x v="807"/>
    <n v="1485270311"/>
    <b v="0"/>
    <n v="57"/>
    <b v="1"/>
    <s v="music/rock"/>
    <n v="105"/>
    <n v="104.65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n v="1416363886"/>
    <b v="0"/>
    <n v="43"/>
    <b v="1"/>
    <s v="music/rock"/>
    <n v="100"/>
    <n v="79.83"/>
    <x v="4"/>
    <s v="rock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x v="809"/>
    <n v="1387569630"/>
    <b v="0"/>
    <n v="52"/>
    <b v="1"/>
    <s v="music/rock"/>
    <n v="104"/>
    <n v="58.3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n v="1343870462"/>
    <b v="0"/>
    <n v="27"/>
    <b v="1"/>
    <s v="music/rock"/>
    <n v="105"/>
    <n v="86.67"/>
    <x v="4"/>
    <s v="rock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x v="811"/>
    <n v="1371569202"/>
    <b v="0"/>
    <n v="12"/>
    <b v="1"/>
    <s v="music/rock"/>
    <n v="104"/>
    <n v="27.61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n v="1357604752"/>
    <b v="0"/>
    <n v="33"/>
    <b v="1"/>
    <s v="music/rock"/>
    <n v="152"/>
    <n v="25"/>
    <x v="4"/>
    <s v="rock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n v="1340233365"/>
    <b v="0"/>
    <n v="96"/>
    <b v="1"/>
    <s v="music/rock"/>
    <n v="160"/>
    <n v="45.46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n v="1305568201"/>
    <b v="0"/>
    <n v="28"/>
    <b v="1"/>
    <s v="music/rock"/>
    <n v="127"/>
    <n v="99.53"/>
    <x v="4"/>
    <s v="rock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x v="815"/>
    <n v="1412287303"/>
    <b v="0"/>
    <n v="43"/>
    <b v="1"/>
    <s v="music/rock"/>
    <n v="107"/>
    <n v="39.31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n v="1362776043"/>
    <b v="0"/>
    <n v="205"/>
    <b v="1"/>
    <s v="music/rock"/>
    <n v="115"/>
    <n v="89.42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n v="1326810211"/>
    <b v="0"/>
    <n v="23"/>
    <b v="1"/>
    <s v="music/rock"/>
    <n v="137"/>
    <n v="28.68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n v="1343682681"/>
    <b v="0"/>
    <n v="19"/>
    <b v="1"/>
    <s v="music/rock"/>
    <n v="156"/>
    <n v="31.07"/>
    <x v="4"/>
    <s v="rock"/>
    <x v="818"/>
    <d v="2012-08-07T17:01:00"/>
    <x v="0"/>
  </r>
  <r>
    <n v="819"/>
    <s v="Winter Tour"/>
    <s v="We are touring the Southeast in support of our new EP"/>
    <x v="44"/>
    <n v="435"/>
    <x v="0"/>
    <s v="US"/>
    <s v="USD"/>
    <x v="819"/>
    <n v="1386806254"/>
    <b v="0"/>
    <n v="14"/>
    <b v="1"/>
    <s v="music/rock"/>
    <n v="109"/>
    <n v="70.55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n v="1399666342"/>
    <b v="0"/>
    <n v="38"/>
    <b v="1"/>
    <s v="music/rock"/>
    <n v="134"/>
    <n v="224.13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n v="1427753265"/>
    <b v="0"/>
    <n v="78"/>
    <b v="1"/>
    <s v="music/rock"/>
    <n v="100"/>
    <n v="51.81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n v="1346885050"/>
    <b v="0"/>
    <n v="69"/>
    <b v="1"/>
    <s v="music/rock"/>
    <n v="119"/>
    <n v="43.52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n v="1424474452"/>
    <b v="0"/>
    <n v="33"/>
    <b v="1"/>
    <s v="music/rock"/>
    <n v="180"/>
    <n v="39.8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n v="1268459318"/>
    <b v="0"/>
    <n v="54"/>
    <b v="1"/>
    <s v="music/rock"/>
    <n v="134"/>
    <n v="126.81"/>
    <x v="4"/>
    <s v="rock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x v="825"/>
    <n v="1349335284"/>
    <b v="0"/>
    <n v="99"/>
    <b v="1"/>
    <s v="music/rock"/>
    <n v="100"/>
    <n v="113.88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n v="1330908930"/>
    <b v="0"/>
    <n v="49"/>
    <b v="1"/>
    <s v="music/rock"/>
    <n v="101"/>
    <n v="28.1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n v="1326972107"/>
    <b v="0"/>
    <n v="11"/>
    <b v="1"/>
    <s v="music/rock"/>
    <n v="103"/>
    <n v="36.61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n v="1339549982"/>
    <b v="0"/>
    <n v="38"/>
    <b v="1"/>
    <s v="music/rock"/>
    <n v="107"/>
    <n v="32.5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n v="1463253240"/>
    <b v="0"/>
    <n v="16"/>
    <b v="1"/>
    <s v="music/rock"/>
    <n v="104"/>
    <n v="60.66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n v="1361363825"/>
    <b v="0"/>
    <n v="32"/>
    <b v="1"/>
    <s v="music/rock"/>
    <n v="108"/>
    <n v="175"/>
    <x v="4"/>
    <s v="rock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x v="831"/>
    <n v="1332948694"/>
    <b v="0"/>
    <n v="20"/>
    <b v="1"/>
    <s v="music/rock"/>
    <n v="233"/>
    <n v="97.99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n v="1321978335"/>
    <b v="0"/>
    <n v="154"/>
    <b v="1"/>
    <s v="music/rock"/>
    <n v="101"/>
    <n v="148.78"/>
    <x v="4"/>
    <s v="rock"/>
    <x v="832"/>
    <d v="2012-01-21T08:13:00"/>
    <x v="0"/>
  </r>
  <r>
    <n v="833"/>
    <s v="Ragman Rolls"/>
    <s v="This is an American rock album."/>
    <x v="12"/>
    <n v="6100"/>
    <x v="0"/>
    <s v="US"/>
    <s v="USD"/>
    <x v="833"/>
    <n v="1395349475"/>
    <b v="0"/>
    <n v="41"/>
    <b v="1"/>
    <s v="music/rock"/>
    <n v="102"/>
    <n v="96.0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n v="1369770292"/>
    <b v="0"/>
    <n v="75"/>
    <b v="1"/>
    <s v="music/rock"/>
    <n v="131"/>
    <n v="58.63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n v="1333709958"/>
    <b v="0"/>
    <n v="40"/>
    <b v="1"/>
    <s v="music/rock"/>
    <n v="117"/>
    <n v="109.71"/>
    <x v="4"/>
    <s v="rock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x v="836"/>
    <n v="1378516918"/>
    <b v="0"/>
    <n v="46"/>
    <b v="1"/>
    <s v="music/rock"/>
    <n v="101"/>
    <n v="49.1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n v="1396396662"/>
    <b v="0"/>
    <n v="62"/>
    <b v="1"/>
    <s v="music/rock"/>
    <n v="122"/>
    <n v="47.67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n v="1324243985"/>
    <b v="0"/>
    <n v="61"/>
    <b v="1"/>
    <s v="music/rock"/>
    <n v="145"/>
    <n v="60.74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n v="1345745956"/>
    <b v="0"/>
    <n v="96"/>
    <b v="1"/>
    <s v="music/rock"/>
    <n v="117"/>
    <n v="63.38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n v="1472102787"/>
    <b v="0"/>
    <n v="190"/>
    <b v="1"/>
    <s v="music/metal"/>
    <n v="120"/>
    <n v="53.89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n v="1413058063"/>
    <b v="1"/>
    <n v="94"/>
    <b v="1"/>
    <s v="music/metal"/>
    <n v="101"/>
    <n v="66.87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n v="1378735983"/>
    <b v="1"/>
    <n v="39"/>
    <b v="1"/>
    <s v="music/metal"/>
    <n v="104"/>
    <n v="63.1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n v="1479708680"/>
    <b v="0"/>
    <n v="127"/>
    <b v="1"/>
    <s v="music/metal"/>
    <n v="267"/>
    <n v="36.630000000000003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n v="1411489552"/>
    <b v="1"/>
    <n v="159"/>
    <b v="1"/>
    <s v="music/metal"/>
    <n v="194"/>
    <n v="34.01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n v="1469595396"/>
    <b v="0"/>
    <n v="177"/>
    <b v="1"/>
    <s v="music/metal"/>
    <n v="120"/>
    <n v="28.55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n v="1393233855"/>
    <b v="0"/>
    <n v="47"/>
    <b v="1"/>
    <s v="music/metal"/>
    <n v="122"/>
    <n v="10"/>
    <x v="4"/>
    <s v="metal"/>
    <x v="846"/>
    <d v="2014-03-10T14:00:00"/>
    <x v="0"/>
  </r>
  <r>
    <n v="847"/>
    <s v="CENTROPYMUSIC"/>
    <s v="MUSIC WITH MEANING!  MUSIC THAT MATTERS!!!"/>
    <x v="185"/>
    <n v="10"/>
    <x v="0"/>
    <s v="US"/>
    <s v="USD"/>
    <x v="847"/>
    <n v="1433963376"/>
    <b v="0"/>
    <n v="1"/>
    <b v="1"/>
    <s v="music/metal"/>
    <n v="100"/>
    <n v="18.75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n v="1426446033"/>
    <b v="0"/>
    <n v="16"/>
    <b v="1"/>
    <s v="music/metal"/>
    <n v="100"/>
    <n v="41.7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n v="1424057664"/>
    <b v="0"/>
    <n v="115"/>
    <b v="1"/>
    <s v="music/metal"/>
    <n v="120"/>
    <n v="46.6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n v="1458762717"/>
    <b v="0"/>
    <n v="133"/>
    <b v="1"/>
    <s v="music/metal"/>
    <n v="155"/>
    <n v="37.270000000000003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n v="1464815253"/>
    <b v="0"/>
    <n v="70"/>
    <b v="1"/>
    <s v="music/metal"/>
    <n v="130"/>
    <n v="59.26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n v="1476386395"/>
    <b v="0"/>
    <n v="62"/>
    <b v="1"/>
    <s v="music/metal"/>
    <n v="105"/>
    <n v="30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n v="1421524709"/>
    <b v="0"/>
    <n v="10"/>
    <b v="1"/>
    <s v="music/metal"/>
    <n v="100"/>
    <n v="65.86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n v="1480309546"/>
    <b v="0"/>
    <n v="499"/>
    <b v="1"/>
    <s v="music/metal"/>
    <n v="118"/>
    <n v="31.91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n v="1466737217"/>
    <b v="0"/>
    <n v="47"/>
    <b v="1"/>
    <s v="music/metal"/>
    <n v="103"/>
    <n v="19.46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n v="1472282956"/>
    <b v="0"/>
    <n v="28"/>
    <b v="1"/>
    <s v="music/metal"/>
    <n v="218"/>
    <n v="50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n v="1444831031"/>
    <b v="0"/>
    <n v="24"/>
    <b v="1"/>
    <s v="music/metal"/>
    <n v="100"/>
    <n v="22.74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n v="1426528418"/>
    <b v="0"/>
    <n v="76"/>
    <b v="1"/>
    <s v="music/metal"/>
    <n v="144"/>
    <n v="42.7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n v="1430768468"/>
    <b v="0"/>
    <n v="98"/>
    <b v="1"/>
    <s v="music/metal"/>
    <n v="105"/>
    <n v="52.9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n v="1382528113"/>
    <b v="0"/>
    <n v="48"/>
    <b v="0"/>
    <s v="music/jazz"/>
    <n v="18"/>
    <n v="50.5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n v="1471475404"/>
    <b v="0"/>
    <n v="2"/>
    <b v="0"/>
    <s v="music/jazz"/>
    <n v="2"/>
    <n v="42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n v="1381583948"/>
    <b v="0"/>
    <n v="4"/>
    <b v="0"/>
    <s v="music/jazz"/>
    <n v="0"/>
    <n v="18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n v="1326422966"/>
    <b v="0"/>
    <n v="5"/>
    <b v="0"/>
    <s v="music/jazz"/>
    <n v="5"/>
    <n v="34.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n v="1379990038"/>
    <b v="0"/>
    <n v="79"/>
    <b v="0"/>
    <s v="music/jazz"/>
    <n v="42"/>
    <n v="22.5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n v="1353177197"/>
    <b v="0"/>
    <n v="2"/>
    <b v="0"/>
    <s v="music/jazz"/>
    <n v="2"/>
    <n v="58.18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n v="1421853518"/>
    <b v="0"/>
    <n v="11"/>
    <b v="0"/>
    <s v="music/jazz"/>
    <n v="18"/>
    <n v="109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n v="1254450706"/>
    <b v="0"/>
    <n v="11"/>
    <b v="0"/>
    <s v="music/jazz"/>
    <n v="24"/>
    <n v="50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n v="1386463198"/>
    <b v="0"/>
    <n v="1"/>
    <b v="0"/>
    <s v="music/jazz"/>
    <n v="0"/>
    <n v="346.67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n v="1362860257"/>
    <b v="0"/>
    <n v="3"/>
    <b v="0"/>
    <s v="music/jazz"/>
    <n v="12"/>
    <n v="12.4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n v="1375403523"/>
    <b v="0"/>
    <n v="5"/>
    <b v="0"/>
    <s v="music/jazz"/>
    <n v="0"/>
    <n v="27.08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n v="1383139695"/>
    <b v="0"/>
    <n v="12"/>
    <b v="0"/>
    <s v="music/jazz"/>
    <n v="5"/>
    <n v="32.5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n v="1295898527"/>
    <b v="0"/>
    <n v="2"/>
    <b v="0"/>
    <s v="music/jazz"/>
    <n v="1"/>
    <n v="9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n v="1349150440"/>
    <b v="0"/>
    <n v="5"/>
    <b v="0"/>
    <s v="music/jazz"/>
    <n v="1"/>
    <n v="34.76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n v="1365084034"/>
    <b v="0"/>
    <n v="21"/>
    <b v="0"/>
    <s v="music/jazz"/>
    <n v="24"/>
    <n v="0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n v="1441128131"/>
    <b v="0"/>
    <n v="0"/>
    <b v="0"/>
    <s v="music/jazz"/>
    <n v="0"/>
    <n v="28.58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x v="876"/>
    <n v="1357127727"/>
    <b v="0"/>
    <n v="45"/>
    <b v="0"/>
    <s v="music/jazz"/>
    <n v="41"/>
    <n v="46.59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n v="1384887360"/>
    <b v="0"/>
    <n v="29"/>
    <b v="0"/>
    <s v="music/jazz"/>
    <n v="68"/>
    <n v="32.5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n v="1290490524"/>
    <b v="0"/>
    <n v="2"/>
    <b v="0"/>
    <s v="music/jazz"/>
    <n v="1"/>
    <n v="21.47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n v="1336506905"/>
    <b v="0"/>
    <n v="30"/>
    <b v="0"/>
    <s v="music/jazz"/>
    <n v="31"/>
    <n v="14.13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n v="1348731738"/>
    <b v="0"/>
    <n v="8"/>
    <b v="0"/>
    <s v="music/indie rock"/>
    <n v="3"/>
    <n v="30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n v="1322632886"/>
    <b v="0"/>
    <n v="1"/>
    <b v="0"/>
    <s v="music/indie rock"/>
    <n v="1"/>
    <n v="21.57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n v="1312490350"/>
    <b v="0"/>
    <n v="14"/>
    <b v="0"/>
    <s v="music/indie rock"/>
    <n v="20"/>
    <n v="83.38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n v="1451773635"/>
    <b v="0"/>
    <n v="24"/>
    <b v="0"/>
    <s v="music/indie rock"/>
    <n v="40"/>
    <n v="10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n v="1331666146"/>
    <b v="0"/>
    <n v="2"/>
    <b v="0"/>
    <s v="music/indie rock"/>
    <n v="1"/>
    <n v="35.71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n v="1481322911"/>
    <b v="0"/>
    <n v="21"/>
    <b v="0"/>
    <s v="music/indie rock"/>
    <n v="75"/>
    <n v="29.29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n v="1471812813"/>
    <b v="0"/>
    <n v="7"/>
    <b v="0"/>
    <s v="music/indie rock"/>
    <n v="41"/>
    <n v="0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n v="1335567655"/>
    <b v="0"/>
    <n v="0"/>
    <b v="0"/>
    <s v="music/indie rock"/>
    <n v="0"/>
    <n v="18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n v="1311789885"/>
    <b v="0"/>
    <n v="4"/>
    <b v="0"/>
    <s v="music/indie rock"/>
    <n v="7"/>
    <n v="73.760000000000005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n v="1409942943"/>
    <b v="0"/>
    <n v="32"/>
    <b v="0"/>
    <s v="music/indie rock"/>
    <n v="9"/>
    <n v="31.2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n v="1382460379"/>
    <b v="0"/>
    <n v="4"/>
    <b v="0"/>
    <s v="music/indie rock"/>
    <n v="4"/>
    <n v="28.89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n v="1405989930"/>
    <b v="0"/>
    <n v="9"/>
    <b v="0"/>
    <s v="music/indie rock"/>
    <n v="3"/>
    <n v="143.82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n v="1273121283"/>
    <b v="0"/>
    <n v="17"/>
    <b v="0"/>
    <s v="music/indie rock"/>
    <n v="41"/>
    <n v="40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n v="1425331963"/>
    <b v="0"/>
    <n v="5"/>
    <b v="0"/>
    <s v="music/indie rock"/>
    <n v="10"/>
    <n v="147.81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n v="1462577610"/>
    <b v="0"/>
    <n v="53"/>
    <b v="0"/>
    <s v="music/indie rock"/>
    <n v="39"/>
    <n v="27.86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n v="1284087829"/>
    <b v="0"/>
    <n v="7"/>
    <b v="0"/>
    <s v="music/indie rock"/>
    <n v="2"/>
    <n v="44.44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n v="1438549026"/>
    <b v="0"/>
    <n v="72"/>
    <b v="0"/>
    <s v="music/indie rock"/>
    <n v="40"/>
    <n v="0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n v="1351528308"/>
    <b v="0"/>
    <n v="0"/>
    <b v="0"/>
    <s v="music/indie rock"/>
    <n v="0"/>
    <n v="35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n v="1302661362"/>
    <b v="0"/>
    <n v="8"/>
    <b v="0"/>
    <s v="music/indie rock"/>
    <n v="37"/>
    <n v="10.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n v="1456777402"/>
    <b v="0"/>
    <n v="2"/>
    <b v="0"/>
    <s v="music/jazz"/>
    <n v="0"/>
    <n v="0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n v="1272050914"/>
    <b v="0"/>
    <n v="0"/>
    <b v="0"/>
    <s v="music/jazz"/>
    <n v="0"/>
    <n v="3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n v="1404947422"/>
    <b v="0"/>
    <n v="3"/>
    <b v="0"/>
    <s v="music/jazz"/>
    <n v="0"/>
    <n v="4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n v="1346180780"/>
    <b v="0"/>
    <n v="4"/>
    <b v="0"/>
    <s v="music/jazz"/>
    <n v="3"/>
    <n v="50.33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n v="1449194137"/>
    <b v="0"/>
    <n v="3"/>
    <b v="0"/>
    <s v="music/jazz"/>
    <n v="0"/>
    <n v="32.67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n v="1290663926"/>
    <b v="0"/>
    <n v="6"/>
    <b v="0"/>
    <s v="music/jazz"/>
    <n v="3"/>
    <n v="0"/>
    <x v="4"/>
    <s v="jazz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n v="1276283655"/>
    <b v="0"/>
    <n v="0"/>
    <b v="0"/>
    <s v="music/jazz"/>
    <n v="0"/>
    <n v="65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n v="1340296440"/>
    <b v="0"/>
    <n v="8"/>
    <b v="0"/>
    <s v="music/jazz"/>
    <n v="3"/>
    <n v="24.6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n v="1483362319"/>
    <b v="0"/>
    <n v="5"/>
    <b v="0"/>
    <s v="music/jazz"/>
    <n v="22"/>
    <n v="0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n v="1388707645"/>
    <b v="0"/>
    <n v="0"/>
    <b v="0"/>
    <s v="music/jazz"/>
    <n v="0"/>
    <n v="15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n v="1350009447"/>
    <b v="0"/>
    <n v="2"/>
    <b v="0"/>
    <s v="music/jazz"/>
    <n v="1"/>
    <n v="82.58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n v="1333596019"/>
    <b v="0"/>
    <n v="24"/>
    <b v="0"/>
    <s v="music/jazz"/>
    <n v="7"/>
    <n v="0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n v="1343326747"/>
    <b v="0"/>
    <n v="0"/>
    <b v="0"/>
    <s v="music/jazz"/>
    <n v="0"/>
    <n v="41.67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n v="1327853914"/>
    <b v="0"/>
    <n v="9"/>
    <b v="0"/>
    <s v="music/jazz"/>
    <n v="6"/>
    <n v="0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n v="1284409734"/>
    <b v="0"/>
    <n v="0"/>
    <b v="0"/>
    <s v="music/jazz"/>
    <n v="0"/>
    <n v="3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n v="1402612730"/>
    <b v="0"/>
    <n v="1"/>
    <b v="0"/>
    <s v="music/jazz"/>
    <n v="1"/>
    <n v="19.600000000000001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n v="1414879161"/>
    <b v="0"/>
    <n v="10"/>
    <b v="0"/>
    <s v="music/jazz"/>
    <n v="5"/>
    <n v="100"/>
    <x v="4"/>
    <s v="jazz"/>
    <x v="918"/>
    <d v="2014-12-01T22:59:21"/>
    <x v="0"/>
  </r>
  <r>
    <n v="919"/>
    <s v="Jazz CD:  Out of The Blue"/>
    <s v="Cool jazz with a New Orleans flavor."/>
    <x v="22"/>
    <n v="100"/>
    <x v="2"/>
    <s v="US"/>
    <s v="USD"/>
    <x v="919"/>
    <n v="1352906645"/>
    <b v="0"/>
    <n v="1"/>
    <b v="0"/>
    <s v="music/jazz"/>
    <n v="1"/>
    <n v="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n v="1381853222"/>
    <b v="0"/>
    <n v="0"/>
    <b v="0"/>
    <s v="music/jazz"/>
    <n v="0"/>
    <n v="231.75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n v="1320033976"/>
    <b v="0"/>
    <n v="20"/>
    <b v="0"/>
    <s v="music/jazz"/>
    <n v="31"/>
    <n v="189.33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n v="1409143393"/>
    <b v="0"/>
    <n v="30"/>
    <b v="0"/>
    <s v="music/jazz"/>
    <n v="21"/>
    <n v="55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n v="1414018923"/>
    <b v="0"/>
    <n v="6"/>
    <b v="0"/>
    <s v="music/jazz"/>
    <n v="2"/>
    <n v="21.8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n v="1358203069"/>
    <b v="0"/>
    <n v="15"/>
    <b v="0"/>
    <s v="music/jazz"/>
    <n v="11"/>
    <n v="32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n v="1382994511"/>
    <b v="0"/>
    <n v="5"/>
    <b v="0"/>
    <s v="music/jazz"/>
    <n v="3"/>
    <n v="0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x v="927"/>
    <n v="1334432695"/>
    <b v="0"/>
    <n v="0"/>
    <b v="0"/>
    <s v="music/jazz"/>
    <n v="0"/>
    <n v="56.25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n v="1348864913"/>
    <b v="0"/>
    <n v="28"/>
    <b v="0"/>
    <s v="music/jazz"/>
    <n v="11"/>
    <n v="0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n v="1331358169"/>
    <b v="0"/>
    <n v="0"/>
    <b v="0"/>
    <s v="music/jazz"/>
    <n v="0"/>
    <n v="69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n v="1273874306"/>
    <b v="0"/>
    <n v="5"/>
    <b v="0"/>
    <s v="music/jazz"/>
    <n v="38"/>
    <n v="18.71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n v="1392021502"/>
    <b v="0"/>
    <n v="7"/>
    <b v="0"/>
    <s v="music/jazz"/>
    <n v="7"/>
    <n v="46.03"/>
    <x v="4"/>
    <s v="jazz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x v="932"/>
    <n v="1360106145"/>
    <b v="0"/>
    <n v="30"/>
    <b v="0"/>
    <s v="music/jazz"/>
    <n v="15"/>
    <n v="60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n v="1394683409"/>
    <b v="0"/>
    <n v="2"/>
    <b v="0"/>
    <s v="music/jazz"/>
    <n v="6"/>
    <n v="50.67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n v="1396633284"/>
    <b v="0"/>
    <n v="30"/>
    <b v="0"/>
    <s v="music/jazz"/>
    <n v="30"/>
    <n v="25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n v="1451462429"/>
    <b v="0"/>
    <n v="2"/>
    <b v="0"/>
    <s v="music/jazz"/>
    <n v="1"/>
    <n v="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n v="1323131689"/>
    <b v="0"/>
    <n v="0"/>
    <b v="0"/>
    <s v="music/jazz"/>
    <n v="0"/>
    <n v="2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n v="1380913757"/>
    <b v="0"/>
    <n v="2"/>
    <b v="0"/>
    <s v="music/jazz"/>
    <n v="1"/>
    <n v="25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n v="1343993448"/>
    <b v="0"/>
    <n v="1"/>
    <b v="0"/>
    <s v="music/jazz"/>
    <n v="0"/>
    <n v="20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n v="1369246738"/>
    <b v="0"/>
    <n v="2"/>
    <b v="0"/>
    <s v="music/jazz"/>
    <n v="1"/>
    <n v="110.29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n v="1435363926"/>
    <b v="0"/>
    <n v="14"/>
    <b v="0"/>
    <s v="technology/wearables"/>
    <n v="17"/>
    <n v="37.450000000000003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n v="1484101145"/>
    <b v="0"/>
    <n v="31"/>
    <b v="0"/>
    <s v="technology/wearables"/>
    <n v="2"/>
    <n v="41.75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n v="1452716060"/>
    <b v="0"/>
    <n v="16"/>
    <b v="0"/>
    <s v="technology/wearables"/>
    <n v="9"/>
    <n v="24.08"/>
    <x v="2"/>
    <s v="wearables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x v="943"/>
    <n v="1477843305"/>
    <b v="0"/>
    <n v="12"/>
    <b v="0"/>
    <s v="technology/wearables"/>
    <n v="10"/>
    <n v="69.41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n v="1458050450"/>
    <b v="0"/>
    <n v="96"/>
    <b v="0"/>
    <s v="technology/wearables"/>
    <n v="13"/>
    <n v="155.25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n v="1482958626"/>
    <b v="0"/>
    <n v="16"/>
    <b v="0"/>
    <s v="technology/wearables"/>
    <n v="2"/>
    <n v="57.2"/>
    <x v="2"/>
    <s v="wearables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x v="946"/>
    <n v="1470852048"/>
    <b v="0"/>
    <n v="5"/>
    <b v="0"/>
    <s v="technology/wearables"/>
    <n v="2"/>
    <n v="0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n v="1462128306"/>
    <b v="0"/>
    <n v="0"/>
    <b v="0"/>
    <s v="technology/wearables"/>
    <n v="0"/>
    <n v="6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n v="1455220364"/>
    <b v="0"/>
    <n v="8"/>
    <b v="0"/>
    <s v="technology/wearables"/>
    <n v="12"/>
    <n v="39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n v="1450832576"/>
    <b v="0"/>
    <n v="7"/>
    <b v="0"/>
    <s v="technology/wearables"/>
    <n v="1"/>
    <n v="58.42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n v="1450461661"/>
    <b v="0"/>
    <n v="24"/>
    <b v="0"/>
    <s v="technology/wearables"/>
    <n v="28"/>
    <n v="158.63999999999999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x v="951"/>
    <n v="1461166872"/>
    <b v="0"/>
    <n v="121"/>
    <b v="0"/>
    <s v="technology/wearables"/>
    <n v="38"/>
    <n v="99.86"/>
    <x v="2"/>
    <s v="wearables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x v="952"/>
    <n v="1476888212"/>
    <b v="0"/>
    <n v="196"/>
    <b v="0"/>
    <s v="technology/wearables"/>
    <n v="40"/>
    <n v="25.2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n v="1419566199"/>
    <b v="0"/>
    <n v="5"/>
    <b v="0"/>
    <s v="technology/wearables"/>
    <n v="1"/>
    <n v="89.19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n v="1436472039"/>
    <b v="0"/>
    <n v="73"/>
    <b v="0"/>
    <s v="technology/wearables"/>
    <n v="43"/>
    <n v="182.62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n v="1470294300"/>
    <b v="0"/>
    <n v="93"/>
    <b v="0"/>
    <s v="technology/wearables"/>
    <n v="6"/>
    <n v="50.65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n v="1424901359"/>
    <b v="0"/>
    <n v="17"/>
    <b v="0"/>
    <s v="technology/wearables"/>
    <n v="2"/>
    <n v="33.29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x v="957"/>
    <n v="1476710133"/>
    <b v="0"/>
    <n v="7"/>
    <b v="0"/>
    <s v="technology/wearables"/>
    <n v="2"/>
    <n v="51.82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n v="1426792563"/>
    <b v="0"/>
    <n v="17"/>
    <b v="0"/>
    <s v="technology/wearables"/>
    <n v="11"/>
    <n v="113.6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n v="1419048665"/>
    <b v="0"/>
    <n v="171"/>
    <b v="0"/>
    <s v="technology/wearables"/>
    <n v="39"/>
    <n v="136.46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n v="1485874955"/>
    <b v="0"/>
    <n v="188"/>
    <b v="0"/>
    <s v="technology/wearables"/>
    <n v="46"/>
    <n v="364.35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n v="1483634335"/>
    <b v="0"/>
    <n v="110"/>
    <b v="0"/>
    <s v="technology/wearables"/>
    <n v="42"/>
    <n v="19.239999999999998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n v="1451927153"/>
    <b v="0"/>
    <n v="37"/>
    <b v="0"/>
    <s v="technology/wearables"/>
    <n v="28"/>
    <n v="41.89"/>
    <x v="2"/>
    <s v="wearables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x v="963"/>
    <n v="1473693319"/>
    <b v="0"/>
    <n v="9"/>
    <b v="0"/>
    <s v="technology/wearables"/>
    <n v="1"/>
    <n v="30.31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n v="1437663919"/>
    <b v="0"/>
    <n v="29"/>
    <b v="0"/>
    <s v="technology/wearables"/>
    <n v="1"/>
    <n v="49.67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n v="1474676646"/>
    <b v="0"/>
    <n v="6"/>
    <b v="0"/>
    <s v="technology/wearables"/>
    <n v="1"/>
    <n v="59.2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n v="1473174932"/>
    <b v="0"/>
    <n v="30"/>
    <b v="0"/>
    <s v="technology/wearables"/>
    <n v="15"/>
    <n v="43.98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x v="967"/>
    <n v="1456121174"/>
    <b v="0"/>
    <n v="81"/>
    <b v="0"/>
    <s v="technology/wearables"/>
    <n v="18"/>
    <n v="26.5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n v="1405542034"/>
    <b v="0"/>
    <n v="4"/>
    <b v="0"/>
    <s v="technology/wearables"/>
    <n v="1"/>
    <n v="1272.73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x v="969"/>
    <n v="1483773407"/>
    <b v="0"/>
    <n v="11"/>
    <b v="0"/>
    <s v="technology/wearables"/>
    <n v="47"/>
    <n v="164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n v="1481951853"/>
    <b v="0"/>
    <n v="14"/>
    <b v="0"/>
    <s v="technology/wearables"/>
    <n v="46"/>
    <n v="45.2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n v="1429290060"/>
    <b v="0"/>
    <n v="5"/>
    <b v="0"/>
    <s v="technology/wearables"/>
    <n v="0"/>
    <n v="153.88999999999999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n v="1407271598"/>
    <b v="0"/>
    <n v="45"/>
    <b v="0"/>
    <s v="technology/wearables"/>
    <n v="35"/>
    <n v="51.38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n v="1441844493"/>
    <b v="0"/>
    <n v="8"/>
    <b v="0"/>
    <s v="technology/wearables"/>
    <n v="2"/>
    <n v="93.33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n v="1456336756"/>
    <b v="0"/>
    <n v="3"/>
    <b v="0"/>
    <s v="technology/wearables"/>
    <n v="1"/>
    <n v="108.6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n v="1461948185"/>
    <b v="0"/>
    <n v="24"/>
    <b v="0"/>
    <s v="technology/wearables"/>
    <n v="3"/>
    <n v="160.5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n v="1435627497"/>
    <b v="0"/>
    <n v="18"/>
    <b v="0"/>
    <s v="technology/wearables"/>
    <n v="2"/>
    <n v="75.7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n v="1453502197"/>
    <b v="0"/>
    <n v="12"/>
    <b v="0"/>
    <s v="technology/wearables"/>
    <n v="34"/>
    <n v="790.84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n v="1453793101"/>
    <b v="0"/>
    <n v="123"/>
    <b v="0"/>
    <s v="technology/wearables"/>
    <n v="56"/>
    <n v="301.9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n v="1463392828"/>
    <b v="0"/>
    <n v="96"/>
    <b v="0"/>
    <s v="technology/wearables"/>
    <n v="83"/>
    <n v="47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n v="1413495722"/>
    <b v="0"/>
    <n v="31"/>
    <b v="0"/>
    <s v="technology/wearables"/>
    <n v="15"/>
    <n v="2.75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n v="1405032222"/>
    <b v="0"/>
    <n v="4"/>
    <b v="0"/>
    <s v="technology/wearables"/>
    <n v="0"/>
    <n v="1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n v="1472839486"/>
    <b v="0"/>
    <n v="3"/>
    <b v="0"/>
    <s v="technology/wearables"/>
    <n v="0"/>
    <n v="171.79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n v="1469289685"/>
    <b v="0"/>
    <n v="179"/>
    <b v="0"/>
    <s v="technology/wearables"/>
    <n v="30"/>
    <n v="35.33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n v="1424918808"/>
    <b v="0"/>
    <n v="3"/>
    <b v="0"/>
    <s v="technology/wearables"/>
    <n v="1"/>
    <n v="82.09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n v="1449011610"/>
    <b v="0"/>
    <n v="23"/>
    <b v="0"/>
    <s v="technology/wearables"/>
    <n v="6"/>
    <n v="110.87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n v="1447698300"/>
    <b v="0"/>
    <n v="23"/>
    <b v="0"/>
    <s v="technology/wearables"/>
    <n v="13"/>
    <n v="161.22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n v="1400051050"/>
    <b v="0"/>
    <n v="41"/>
    <b v="0"/>
    <s v="technology/wearables"/>
    <n v="13"/>
    <n v="0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n v="1472718825"/>
    <b v="0"/>
    <n v="0"/>
    <b v="0"/>
    <s v="technology/wearables"/>
    <n v="0"/>
    <n v="52.41"/>
    <x v="2"/>
    <s v="wearables"/>
    <x v="988"/>
    <d v="2016-10-01T08:33:45"/>
    <x v="0"/>
  </r>
  <r>
    <n v="989"/>
    <s v="Power Rope"/>
    <s v="The most useful phone charger you will ever buy"/>
    <x v="3"/>
    <n v="1677"/>
    <x v="2"/>
    <s v="US"/>
    <s v="USD"/>
    <x v="989"/>
    <n v="1472509495"/>
    <b v="0"/>
    <n v="32"/>
    <b v="0"/>
    <s v="technology/wearables"/>
    <n v="17"/>
    <n v="13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n v="1407178164"/>
    <b v="0"/>
    <n v="2"/>
    <b v="0"/>
    <s v="technology/wearables"/>
    <n v="0"/>
    <n v="30.29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n v="1466186988"/>
    <b v="0"/>
    <n v="7"/>
    <b v="0"/>
    <s v="technology/wearables"/>
    <n v="4"/>
    <n v="116.75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x v="992"/>
    <n v="1457475119"/>
    <b v="0"/>
    <n v="4"/>
    <b v="0"/>
    <s v="technology/wearables"/>
    <n v="0"/>
    <n v="89.6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n v="1476054568"/>
    <b v="0"/>
    <n v="196"/>
    <b v="0"/>
    <s v="technology/wearables"/>
    <n v="25"/>
    <n v="424.45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n v="1412835530"/>
    <b v="0"/>
    <n v="11"/>
    <b v="0"/>
    <s v="technology/wearables"/>
    <n v="2"/>
    <n v="80.67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n v="1415140480"/>
    <b v="0"/>
    <n v="9"/>
    <b v="0"/>
    <s v="technology/wearables"/>
    <n v="7"/>
    <n v="13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n v="1403902060"/>
    <b v="0"/>
    <n v="5"/>
    <b v="0"/>
    <s v="technology/wearables"/>
    <n v="2"/>
    <n v="8.1300000000000008"/>
    <x v="2"/>
    <s v="wearables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x v="997"/>
    <n v="1414549697"/>
    <b v="0"/>
    <n v="8"/>
    <b v="0"/>
    <s v="technology/wearables"/>
    <n v="1"/>
    <n v="153.43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n v="1444017801"/>
    <b v="0"/>
    <n v="229"/>
    <b v="0"/>
    <s v="technology/wearables"/>
    <n v="59"/>
    <n v="292.08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n v="1413270690"/>
    <b v="0"/>
    <n v="40"/>
    <b v="0"/>
    <s v="technology/wearables"/>
    <n v="8"/>
    <n v="3304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n v="1484357160"/>
    <b v="0"/>
    <n v="6"/>
    <b v="0"/>
    <s v="technology/wearables"/>
    <n v="2"/>
    <n v="1300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n v="1481908613"/>
    <b v="0"/>
    <n v="4"/>
    <b v="0"/>
    <s v="technology/wearables"/>
    <n v="104"/>
    <n v="134.55000000000001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n v="1447777514"/>
    <b v="0"/>
    <n v="22"/>
    <b v="0"/>
    <s v="technology/wearables"/>
    <n v="30"/>
    <n v="214.07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n v="1487091661"/>
    <b v="0"/>
    <n v="15"/>
    <b v="0"/>
    <s v="technology/wearables"/>
    <n v="16"/>
    <n v="216.34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n v="1453222827"/>
    <b v="0"/>
    <n v="95"/>
    <b v="0"/>
    <s v="technology/wearables"/>
    <n v="82"/>
    <n v="932.31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n v="1443538783"/>
    <b v="0"/>
    <n v="161"/>
    <b v="0"/>
    <s v="technology/wearables"/>
    <n v="75"/>
    <n v="29.25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n v="1417654672"/>
    <b v="0"/>
    <n v="8"/>
    <b v="0"/>
    <s v="technology/wearables"/>
    <n v="6"/>
    <n v="174.9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n v="1478095223"/>
    <b v="0"/>
    <n v="76"/>
    <b v="0"/>
    <s v="technology/wearables"/>
    <n v="44"/>
    <n v="250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n v="1480361115"/>
    <b v="0"/>
    <n v="1"/>
    <b v="0"/>
    <s v="technology/wearables"/>
    <n v="0"/>
    <n v="65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n v="1463754646"/>
    <b v="0"/>
    <n v="101"/>
    <b v="0"/>
    <s v="technology/wearables"/>
    <n v="13"/>
    <n v="5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n v="1468180462"/>
    <b v="0"/>
    <n v="4"/>
    <b v="0"/>
    <s v="technology/wearables"/>
    <n v="0"/>
    <n v="7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n v="1415050395"/>
    <b v="0"/>
    <n v="1"/>
    <b v="0"/>
    <s v="technology/wearables"/>
    <n v="0"/>
    <n v="1389.36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n v="1481366052"/>
    <b v="0"/>
    <n v="775"/>
    <b v="0"/>
    <s v="technology/wearables"/>
    <n v="21535"/>
    <n v="95.91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n v="1449000056"/>
    <b v="0"/>
    <n v="90"/>
    <b v="0"/>
    <s v="technology/wearables"/>
    <n v="35"/>
    <n v="191.2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n v="1415750615"/>
    <b v="0"/>
    <n v="16"/>
    <b v="0"/>
    <s v="technology/wearables"/>
    <n v="31"/>
    <n v="40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n v="1445893495"/>
    <b v="0"/>
    <n v="6"/>
    <b v="0"/>
    <s v="technology/wearables"/>
    <n v="3"/>
    <n v="74.790000000000006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n v="1456108456"/>
    <b v="0"/>
    <n v="38"/>
    <b v="0"/>
    <s v="technology/wearables"/>
    <n v="3"/>
    <n v="161.12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n v="1444666335"/>
    <b v="0"/>
    <n v="355"/>
    <b v="0"/>
    <s v="technology/wearables"/>
    <n v="23"/>
    <n v="88.71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n v="1465904933"/>
    <b v="0"/>
    <n v="7"/>
    <b v="0"/>
    <s v="technology/wearables"/>
    <n v="3"/>
    <n v="53.25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n v="1420500149"/>
    <b v="0"/>
    <n v="400"/>
    <b v="0"/>
    <s v="technology/wearables"/>
    <n v="47"/>
    <n v="106.2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n v="1430617209"/>
    <b v="0"/>
    <n v="30"/>
    <b v="1"/>
    <s v="music/electronic music"/>
    <n v="206"/>
    <n v="22.08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n v="1443074571"/>
    <b v="1"/>
    <n v="478"/>
    <b v="1"/>
    <s v="music/electronic music"/>
    <n v="352"/>
    <n v="31.05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x v="1022"/>
    <n v="1429284677"/>
    <b v="1"/>
    <n v="74"/>
    <b v="1"/>
    <s v="music/electronic music"/>
    <n v="115"/>
    <n v="36.2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n v="1432245861"/>
    <b v="0"/>
    <n v="131"/>
    <b v="1"/>
    <s v="music/electronic music"/>
    <n v="237"/>
    <n v="388.98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n v="1451656563"/>
    <b v="1"/>
    <n v="61"/>
    <b v="1"/>
    <s v="music/electronic music"/>
    <n v="119"/>
    <n v="71.849999999999994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n v="1423944037"/>
    <b v="1"/>
    <n v="1071"/>
    <b v="1"/>
    <s v="music/electronic music"/>
    <n v="110"/>
    <n v="57.38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n v="1456480016"/>
    <b v="1"/>
    <n v="122"/>
    <b v="1"/>
    <s v="music/electronic music"/>
    <n v="100"/>
    <n v="69.67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n v="1411433347"/>
    <b v="1"/>
    <n v="111"/>
    <b v="1"/>
    <s v="music/electronic music"/>
    <n v="103"/>
    <n v="45.99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n v="1484924605"/>
    <b v="1"/>
    <n v="255"/>
    <b v="1"/>
    <s v="music/electronic music"/>
    <n v="117"/>
    <n v="79.260000000000005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n v="1423501507"/>
    <b v="0"/>
    <n v="141"/>
    <b v="1"/>
    <s v="music/electronic music"/>
    <n v="112"/>
    <n v="43.03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x v="1030"/>
    <n v="1472470549"/>
    <b v="0"/>
    <n v="159"/>
    <b v="1"/>
    <s v="music/electronic music"/>
    <n v="342"/>
    <n v="108.48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n v="1447698010"/>
    <b v="0"/>
    <n v="99"/>
    <b v="1"/>
    <s v="music/electronic music"/>
    <n v="107"/>
    <n v="61.03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x v="1032"/>
    <n v="1464105625"/>
    <b v="0"/>
    <n v="96"/>
    <b v="1"/>
    <s v="music/electronic music"/>
    <n v="108"/>
    <n v="50.59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n v="1479144880"/>
    <b v="0"/>
    <n v="27"/>
    <b v="1"/>
    <s v="music/electronic music"/>
    <n v="103"/>
    <n v="39.159999999999997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n v="1467604804"/>
    <b v="0"/>
    <n v="166"/>
    <b v="1"/>
    <s v="music/electronic music"/>
    <n v="130"/>
    <n v="65.16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n v="1421076220"/>
    <b v="0"/>
    <n v="76"/>
    <b v="1"/>
    <s v="music/electronic music"/>
    <n v="108"/>
    <n v="23.9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n v="1354790790"/>
    <b v="0"/>
    <n v="211"/>
    <b v="1"/>
    <s v="music/electronic music"/>
    <n v="112"/>
    <n v="48.62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n v="1429991062"/>
    <b v="0"/>
    <n v="21"/>
    <b v="1"/>
    <s v="music/electronic music"/>
    <n v="102"/>
    <n v="35.74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n v="1455773623"/>
    <b v="0"/>
    <n v="61"/>
    <b v="1"/>
    <s v="music/electronic music"/>
    <n v="145"/>
    <n v="21.37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n v="1479436646"/>
    <b v="0"/>
    <n v="30"/>
    <b v="1"/>
    <s v="music/electronic music"/>
    <n v="128"/>
    <n v="250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n v="1469725209"/>
    <b v="0"/>
    <n v="1"/>
    <b v="0"/>
    <s v="journalism/audio"/>
    <n v="0"/>
    <n v="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n v="1405041992"/>
    <b v="0"/>
    <n v="0"/>
    <b v="0"/>
    <s v="journalism/audio"/>
    <n v="0"/>
    <n v="1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n v="1406824948"/>
    <b v="0"/>
    <n v="1"/>
    <b v="0"/>
    <s v="journalism/audio"/>
    <n v="2"/>
    <n v="29.24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n v="1429509855"/>
    <b v="0"/>
    <n v="292"/>
    <b v="0"/>
    <s v="journalism/audio"/>
    <n v="9"/>
    <n v="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n v="1420668801"/>
    <b v="0"/>
    <n v="2"/>
    <b v="0"/>
    <s v="journalism/audio"/>
    <n v="0"/>
    <n v="33.25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n v="1406235550"/>
    <b v="0"/>
    <n v="8"/>
    <b v="0"/>
    <s v="journalism/audio"/>
    <n v="3"/>
    <n v="0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n v="1447273560"/>
    <b v="0"/>
    <n v="0"/>
    <b v="0"/>
    <s v="journalism/audio"/>
    <n v="0"/>
    <n v="1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n v="1412624315"/>
    <b v="0"/>
    <n v="1"/>
    <b v="0"/>
    <s v="journalism/audio"/>
    <n v="0"/>
    <n v="53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n v="1471310189"/>
    <b v="0"/>
    <n v="4"/>
    <b v="0"/>
    <s v="journalism/audio"/>
    <n v="1"/>
    <n v="0"/>
    <x v="5"/>
    <s v="audio"/>
    <x v="1048"/>
    <d v="2016-09-25T01:16:29"/>
    <x v="0"/>
  </r>
  <r>
    <n v="1049"/>
    <s v="J1 (Canceled)"/>
    <s v="------"/>
    <x v="14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n v="1461438495"/>
    <b v="0"/>
    <n v="0"/>
    <b v="0"/>
    <s v="journalism/audio"/>
    <n v="0"/>
    <n v="15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n v="1486613332"/>
    <b v="0"/>
    <n v="1"/>
    <b v="0"/>
    <s v="journalism/audio"/>
    <n v="1"/>
    <n v="0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x v="1059"/>
    <n v="1423681056"/>
    <b v="0"/>
    <n v="0"/>
    <b v="0"/>
    <s v="journalism/audio"/>
    <n v="0"/>
    <n v="5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n v="1426542893"/>
    <b v="0"/>
    <n v="1"/>
    <b v="0"/>
    <s v="journalism/audio"/>
    <n v="1"/>
    <n v="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n v="1456987108"/>
    <b v="0"/>
    <n v="0"/>
    <b v="0"/>
    <s v="journalism/audio"/>
    <n v="0"/>
    <n v="47.5"/>
    <x v="5"/>
    <s v="audio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x v="1062"/>
    <n v="1467746541"/>
    <b v="0"/>
    <n v="4"/>
    <b v="0"/>
    <s v="journalism/audio"/>
    <n v="95"/>
    <n v="0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n v="1470012262"/>
    <b v="0"/>
    <n v="0"/>
    <b v="0"/>
    <s v="journalism/audio"/>
    <n v="0"/>
    <n v="65.67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n v="1369286903"/>
    <b v="0"/>
    <n v="123"/>
    <b v="0"/>
    <s v="games/video games"/>
    <n v="9"/>
    <n v="16.2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n v="1390381722"/>
    <b v="0"/>
    <n v="5"/>
    <b v="0"/>
    <s v="games/video games"/>
    <n v="3"/>
    <n v="34.130000000000003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n v="1371769582"/>
    <b v="0"/>
    <n v="148"/>
    <b v="0"/>
    <s v="games/video games"/>
    <n v="3"/>
    <n v="1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n v="1385065931"/>
    <b v="0"/>
    <n v="10"/>
    <b v="0"/>
    <s v="games/video games"/>
    <n v="26"/>
    <n v="11.25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n v="1457686464"/>
    <b v="0"/>
    <n v="4"/>
    <b v="0"/>
    <s v="games/video games"/>
    <n v="0"/>
    <n v="40.479999999999997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n v="1382679059"/>
    <b v="0"/>
    <n v="21"/>
    <b v="0"/>
    <s v="games/video games"/>
    <n v="39"/>
    <n v="35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n v="1347322622"/>
    <b v="0"/>
    <n v="2"/>
    <b v="0"/>
    <s v="games/video games"/>
    <n v="1"/>
    <n v="0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n v="1445191493"/>
    <b v="0"/>
    <n v="0"/>
    <b v="0"/>
    <s v="games/video games"/>
    <n v="0"/>
    <n v="12.75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n v="1389038297"/>
    <b v="0"/>
    <n v="4"/>
    <b v="0"/>
    <s v="games/video games"/>
    <n v="0"/>
    <n v="10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n v="1316214541"/>
    <b v="0"/>
    <n v="1"/>
    <b v="0"/>
    <s v="games/video games"/>
    <n v="1"/>
    <n v="113.57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n v="1386216545"/>
    <b v="0"/>
    <n v="30"/>
    <b v="0"/>
    <s v="games/video games"/>
    <n v="6"/>
    <n v="15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x v="1075"/>
    <n v="1333748516"/>
    <b v="0"/>
    <n v="3"/>
    <b v="0"/>
    <s v="games/video games"/>
    <n v="5"/>
    <n v="48.28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n v="1405674250"/>
    <b v="0"/>
    <n v="975"/>
    <b v="0"/>
    <s v="games/video games"/>
    <n v="63"/>
    <n v="43.9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n v="1450152011"/>
    <b v="0"/>
    <n v="167"/>
    <b v="0"/>
    <s v="games/video games"/>
    <n v="29"/>
    <n v="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n v="1307421721"/>
    <b v="0"/>
    <n v="5"/>
    <b v="0"/>
    <s v="games/video games"/>
    <n v="8"/>
    <n v="37.67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n v="1461072936"/>
    <b v="0"/>
    <n v="18"/>
    <b v="0"/>
    <s v="games/video games"/>
    <n v="3"/>
    <n v="18.579999999999998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n v="1397186333"/>
    <b v="0"/>
    <n v="98"/>
    <b v="0"/>
    <s v="games/video games"/>
    <n v="9"/>
    <n v="3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n v="1419891292"/>
    <b v="0"/>
    <n v="4"/>
    <b v="0"/>
    <s v="games/video games"/>
    <n v="0"/>
    <n v="18.670000000000002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n v="1342043088"/>
    <b v="0"/>
    <n v="3"/>
    <b v="0"/>
    <s v="games/video games"/>
    <n v="1"/>
    <n v="410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n v="1401810583"/>
    <b v="0"/>
    <n v="1"/>
    <b v="0"/>
    <s v="games/video games"/>
    <n v="1"/>
    <n v="0"/>
    <x v="6"/>
    <s v="video games"/>
    <x v="1083"/>
    <d v="2014-08-02T15:49:43"/>
    <x v="0"/>
  </r>
  <r>
    <n v="1084"/>
    <s v="My own channel"/>
    <s v="I want to start my own channel for gaming"/>
    <x v="131"/>
    <n v="0"/>
    <x v="2"/>
    <s v="US"/>
    <s v="USD"/>
    <x v="1084"/>
    <n v="1404942804"/>
    <b v="0"/>
    <n v="0"/>
    <b v="0"/>
    <s v="games/video games"/>
    <n v="0"/>
    <n v="114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n v="1455379575"/>
    <b v="0"/>
    <n v="9"/>
    <b v="0"/>
    <s v="games/video games"/>
    <n v="3"/>
    <n v="7.5"/>
    <x v="6"/>
    <s v="video games"/>
    <x v="1085"/>
    <d v="2016-03-14T15:06:15"/>
    <x v="0"/>
  </r>
  <r>
    <n v="1086"/>
    <s v="Cyber Universe Online"/>
    <s v="Humanity's future in the Galaxy"/>
    <x v="102"/>
    <n v="15"/>
    <x v="2"/>
    <s v="US"/>
    <s v="USD"/>
    <x v="1086"/>
    <n v="1406321291"/>
    <b v="0"/>
    <n v="2"/>
    <b v="0"/>
    <s v="games/video games"/>
    <n v="0"/>
    <n v="0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n v="1400260087"/>
    <b v="0"/>
    <n v="0"/>
    <b v="0"/>
    <s v="games/video games"/>
    <n v="0"/>
    <n v="43.42"/>
    <x v="6"/>
    <s v="video games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x v="1088"/>
    <n v="1395774667"/>
    <b v="0"/>
    <n v="147"/>
    <b v="0"/>
    <s v="games/video games"/>
    <n v="14"/>
    <n v="23.96"/>
    <x v="6"/>
    <s v="video games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x v="1089"/>
    <n v="1432701175"/>
    <b v="0"/>
    <n v="49"/>
    <b v="0"/>
    <s v="games/video games"/>
    <n v="8"/>
    <n v="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n v="1430281653"/>
    <b v="0"/>
    <n v="1"/>
    <b v="0"/>
    <s v="games/video games"/>
    <n v="0"/>
    <n v="12.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n v="1457725272"/>
    <b v="0"/>
    <n v="2"/>
    <b v="0"/>
    <s v="games/video games"/>
    <n v="13"/>
    <n v="3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n v="1354840638"/>
    <b v="0"/>
    <n v="7"/>
    <b v="0"/>
    <s v="games/video games"/>
    <n v="1"/>
    <n v="10.56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n v="1453936937"/>
    <b v="0"/>
    <n v="4"/>
    <b v="0"/>
    <s v="games/video games"/>
    <n v="14"/>
    <n v="122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n v="1315588033"/>
    <b v="0"/>
    <n v="27"/>
    <b v="0"/>
    <s v="games/video games"/>
    <n v="18"/>
    <n v="267.81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n v="1375275220"/>
    <b v="0"/>
    <n v="94"/>
    <b v="0"/>
    <s v="games/video games"/>
    <n v="5"/>
    <n v="74.209999999999994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n v="1409747154"/>
    <b v="0"/>
    <n v="29"/>
    <b v="0"/>
    <s v="games/video games"/>
    <n v="18"/>
    <n v="6.71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n v="1390330877"/>
    <b v="0"/>
    <n v="7"/>
    <b v="0"/>
    <s v="games/video games"/>
    <n v="0"/>
    <n v="81.95"/>
    <x v="6"/>
    <s v="video games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x v="1098"/>
    <n v="1394821095"/>
    <b v="0"/>
    <n v="22"/>
    <b v="0"/>
    <s v="games/video games"/>
    <n v="7"/>
    <n v="2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n v="1428955468"/>
    <b v="0"/>
    <n v="1"/>
    <b v="0"/>
    <s v="games/video games"/>
    <n v="1"/>
    <n v="1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n v="1452825571"/>
    <b v="0"/>
    <n v="10"/>
    <b v="0"/>
    <s v="games/video games"/>
    <n v="3"/>
    <n v="6.83"/>
    <x v="6"/>
    <s v="video games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x v="1101"/>
    <n v="1466188338"/>
    <b v="0"/>
    <n v="6"/>
    <b v="0"/>
    <s v="games/video games"/>
    <n v="0"/>
    <n v="17.71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n v="1383095125"/>
    <b v="0"/>
    <n v="24"/>
    <b v="0"/>
    <s v="games/video games"/>
    <n v="5"/>
    <n v="16.2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n v="1461043190"/>
    <b v="0"/>
    <n v="15"/>
    <b v="0"/>
    <s v="games/video games"/>
    <n v="2"/>
    <n v="80.3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n v="1399888221"/>
    <b v="0"/>
    <n v="37"/>
    <b v="0"/>
    <s v="games/video games"/>
    <n v="5"/>
    <n v="71.55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n v="1393038927"/>
    <b v="0"/>
    <n v="20"/>
    <b v="0"/>
    <s v="games/video games"/>
    <n v="0"/>
    <n v="23.57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n v="1330969575"/>
    <b v="0"/>
    <n v="7"/>
    <b v="0"/>
    <s v="games/video games"/>
    <n v="41"/>
    <n v="0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n v="1403556024"/>
    <b v="0"/>
    <n v="0"/>
    <b v="0"/>
    <s v="games/video games"/>
    <n v="0"/>
    <n v="34.880000000000003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n v="1329146235"/>
    <b v="0"/>
    <n v="21"/>
    <b v="0"/>
    <s v="games/video games"/>
    <n v="3"/>
    <n v="15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n v="1476900190"/>
    <b v="0"/>
    <n v="3"/>
    <b v="0"/>
    <s v="games/video games"/>
    <n v="0"/>
    <n v="23.18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n v="1352327022"/>
    <b v="0"/>
    <n v="11"/>
    <b v="0"/>
    <s v="games/video games"/>
    <n v="1"/>
    <n v="1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n v="1449636790"/>
    <b v="0"/>
    <n v="1"/>
    <b v="0"/>
    <s v="games/video games"/>
    <n v="0"/>
    <n v="100.23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n v="1416507211"/>
    <b v="0"/>
    <n v="312"/>
    <b v="0"/>
    <s v="games/video games"/>
    <n v="36"/>
    <n v="5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n v="1405466820"/>
    <b v="0"/>
    <n v="1"/>
    <b v="0"/>
    <s v="games/video games"/>
    <n v="1"/>
    <n v="3.33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n v="1378714687"/>
    <b v="0"/>
    <n v="3"/>
    <b v="0"/>
    <s v="games/video games"/>
    <n v="0"/>
    <n v="13.25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n v="1456764095"/>
    <b v="0"/>
    <n v="4"/>
    <b v="0"/>
    <s v="games/video games"/>
    <n v="0"/>
    <n v="17.850000000000001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n v="1334089208"/>
    <b v="0"/>
    <n v="10"/>
    <b v="0"/>
    <s v="games/video games"/>
    <n v="0"/>
    <n v="10.38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n v="1448461313"/>
    <b v="0"/>
    <n v="8"/>
    <b v="0"/>
    <s v="games/video games"/>
    <n v="8"/>
    <n v="36.33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n v="1394078379"/>
    <b v="0"/>
    <n v="3"/>
    <b v="0"/>
    <s v="games/video games"/>
    <n v="2"/>
    <n v="5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n v="1395687664"/>
    <b v="0"/>
    <n v="1"/>
    <b v="0"/>
    <s v="games/video games"/>
    <n v="0"/>
    <n v="0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n v="1315947400"/>
    <b v="0"/>
    <n v="0"/>
    <b v="0"/>
    <s v="games/video games"/>
    <n v="0"/>
    <n v="5.8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n v="1455315916"/>
    <b v="0"/>
    <n v="5"/>
    <b v="0"/>
    <s v="games/video games"/>
    <n v="0"/>
    <n v="0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n v="1368723225"/>
    <b v="0"/>
    <n v="0"/>
    <b v="0"/>
    <s v="games/video games"/>
    <n v="0"/>
    <n v="3.67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n v="1395318848"/>
    <b v="0"/>
    <n v="3"/>
    <b v="0"/>
    <s v="games/video games"/>
    <n v="0"/>
    <n v="60.71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n v="1427817651"/>
    <b v="0"/>
    <n v="7"/>
    <b v="0"/>
    <s v="games/mobile games"/>
    <n v="0"/>
    <n v="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n v="1438009130"/>
    <b v="0"/>
    <n v="0"/>
    <b v="0"/>
    <s v="games/mobile games"/>
    <n v="0"/>
    <n v="5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n v="1465890694"/>
    <b v="0"/>
    <n v="2"/>
    <b v="0"/>
    <s v="games/mobile games"/>
    <n v="1"/>
    <n v="25.43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n v="1413318600"/>
    <b v="0"/>
    <n v="23"/>
    <b v="0"/>
    <s v="games/mobile games"/>
    <n v="2"/>
    <n v="1"/>
    <x v="6"/>
    <s v="mobile games"/>
    <x v="1127"/>
    <d v="2014-11-14T21:30:00"/>
    <x v="0"/>
  </r>
  <r>
    <n v="1128"/>
    <s v="Flying Turds"/>
    <s v="#havingfunFTW"/>
    <x v="28"/>
    <n v="1"/>
    <x v="2"/>
    <s v="GB"/>
    <s v="GBP"/>
    <x v="1128"/>
    <n v="1404833717"/>
    <b v="0"/>
    <n v="1"/>
    <b v="0"/>
    <s v="games/mobile games"/>
    <n v="0"/>
    <n v="10.5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n v="1462515693"/>
    <b v="0"/>
    <n v="2"/>
    <b v="0"/>
    <s v="games/mobile games"/>
    <n v="0"/>
    <n v="3.67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n v="1411775700"/>
    <b v="0"/>
    <n v="3"/>
    <b v="0"/>
    <s v="games/mobile games"/>
    <n v="0"/>
    <n v="0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n v="1448401668"/>
    <b v="0"/>
    <n v="0"/>
    <b v="0"/>
    <s v="games/mobile games"/>
    <n v="0"/>
    <n v="110.62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n v="1480646771"/>
    <b v="0"/>
    <n v="13"/>
    <b v="0"/>
    <s v="games/mobile games"/>
    <n v="14"/>
    <n v="20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n v="1404207981"/>
    <b v="0"/>
    <n v="1"/>
    <b v="0"/>
    <s v="games/mobile games"/>
    <n v="1"/>
    <n v="1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n v="1416034228"/>
    <b v="0"/>
    <n v="1"/>
    <b v="0"/>
    <s v="games/mobile games"/>
    <n v="0"/>
    <n v="50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n v="1467935094"/>
    <b v="0"/>
    <n v="1"/>
    <b v="0"/>
    <s v="games/mobile games"/>
    <n v="5"/>
    <n v="45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n v="1447949229"/>
    <b v="0"/>
    <n v="6"/>
    <b v="0"/>
    <s v="games/mobile games"/>
    <n v="6"/>
    <n v="253.21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n v="1458848421"/>
    <b v="0"/>
    <n v="39"/>
    <b v="0"/>
    <s v="games/mobile games"/>
    <n v="40"/>
    <n v="31.25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n v="1483307131"/>
    <b v="0"/>
    <n v="4"/>
    <b v="0"/>
    <s v="games/mobile games"/>
    <n v="0"/>
    <n v="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n v="1417508426"/>
    <b v="0"/>
    <n v="1"/>
    <b v="0"/>
    <s v="games/mobile games"/>
    <n v="0"/>
    <n v="0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n v="1421539727"/>
    <b v="0"/>
    <n v="0"/>
    <b v="0"/>
    <s v="games/mobile games"/>
    <n v="0"/>
    <n v="23.25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n v="1447735126"/>
    <b v="0"/>
    <n v="8"/>
    <b v="0"/>
    <s v="games/mobile games"/>
    <n v="0"/>
    <n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n v="1427689320"/>
    <b v="0"/>
    <n v="0"/>
    <b v="0"/>
    <s v="food/food trucks"/>
    <n v="0"/>
    <n v="10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n v="1407088592"/>
    <b v="0"/>
    <n v="1"/>
    <b v="0"/>
    <s v="food/food trucks"/>
    <n v="0"/>
    <n v="44.17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n v="1395787973"/>
    <b v="0"/>
    <n v="12"/>
    <b v="0"/>
    <s v="food/food trucks"/>
    <n v="9"/>
    <n v="0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n v="1408576783"/>
    <b v="0"/>
    <n v="0"/>
    <b v="0"/>
    <s v="food/food trucks"/>
    <n v="0"/>
    <n v="24.33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n v="1477973181"/>
    <b v="0"/>
    <n v="3"/>
    <b v="0"/>
    <s v="food/food trucks"/>
    <n v="0"/>
    <n v="37.5"/>
    <x v="7"/>
    <s v="food trucks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x v="1149"/>
    <n v="1463504566"/>
    <b v="0"/>
    <n v="2"/>
    <b v="0"/>
    <s v="food/food trucks"/>
    <n v="0"/>
    <n v="42"/>
    <x v="7"/>
    <s v="food trucks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x v="1150"/>
    <n v="1447109675"/>
    <b v="0"/>
    <n v="6"/>
    <b v="0"/>
    <s v="food/food trucks"/>
    <n v="10"/>
    <n v="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n v="1439000863"/>
    <b v="0"/>
    <n v="0"/>
    <b v="0"/>
    <s v="food/food trucks"/>
    <n v="0"/>
    <n v="60.73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x v="1152"/>
    <n v="1429117312"/>
    <b v="0"/>
    <n v="15"/>
    <b v="0"/>
    <s v="food/food trucks"/>
    <n v="6"/>
    <n v="50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x v="1153"/>
    <n v="1432055305"/>
    <b v="0"/>
    <n v="1"/>
    <b v="0"/>
    <s v="food/food trucks"/>
    <n v="1"/>
    <n v="108.33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n v="1438915006"/>
    <b v="0"/>
    <n v="3"/>
    <b v="0"/>
    <s v="food/food trucks"/>
    <n v="7"/>
    <n v="23.5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n v="1405448408"/>
    <b v="0"/>
    <n v="8"/>
    <b v="0"/>
    <s v="food/food trucks"/>
    <n v="1"/>
    <n v="0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n v="1422150162"/>
    <b v="0"/>
    <n v="0"/>
    <b v="0"/>
    <s v="food/food trucks"/>
    <n v="0"/>
    <n v="50.33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n v="1412607880"/>
    <b v="0"/>
    <n v="3"/>
    <b v="0"/>
    <s v="food/food trucks"/>
    <n v="2"/>
    <n v="11.67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n v="1415499128"/>
    <b v="0"/>
    <n v="3"/>
    <b v="0"/>
    <s v="food/food trucks"/>
    <n v="0"/>
    <n v="0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n v="1433006765"/>
    <b v="0"/>
    <n v="0"/>
    <b v="0"/>
    <s v="food/food trucks"/>
    <n v="0"/>
    <n v="60.79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n v="1424922186"/>
    <b v="0"/>
    <n v="19"/>
    <b v="0"/>
    <s v="food/food trucks"/>
    <n v="4"/>
    <n v="0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n v="1430233589"/>
    <b v="0"/>
    <n v="0"/>
    <b v="0"/>
    <s v="food/food trucks"/>
    <n v="0"/>
    <n v="17.5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n v="1408983864"/>
    <b v="0"/>
    <n v="2"/>
    <b v="0"/>
    <s v="food/food trucks"/>
    <n v="0"/>
    <n v="0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n v="1463678582"/>
    <b v="0"/>
    <n v="0"/>
    <b v="0"/>
    <s v="food/food trucks"/>
    <n v="0"/>
    <n v="82.82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n v="1401685730"/>
    <b v="0"/>
    <n v="25"/>
    <b v="0"/>
    <s v="food/food trucks"/>
    <n v="21"/>
    <n v="358.88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n v="1432640342"/>
    <b v="0"/>
    <n v="8"/>
    <b v="0"/>
    <s v="food/food trucks"/>
    <n v="19"/>
    <n v="61.1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n v="1407865095"/>
    <b v="0"/>
    <n v="16"/>
    <b v="0"/>
    <s v="food/food trucks"/>
    <n v="2"/>
    <n v="340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n v="1471915065"/>
    <b v="0"/>
    <n v="3"/>
    <b v="0"/>
    <s v="food/food trucks"/>
    <n v="6"/>
    <n v="5.67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n v="1422001763"/>
    <b v="0"/>
    <n v="3"/>
    <b v="0"/>
    <s v="food/food trucks"/>
    <n v="0"/>
    <n v="5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n v="1430429171"/>
    <b v="0"/>
    <n v="2"/>
    <b v="0"/>
    <s v="food/food trucks"/>
    <n v="0"/>
    <n v="25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n v="1414351127"/>
    <b v="0"/>
    <n v="1"/>
    <b v="0"/>
    <s v="food/food trucks"/>
    <n v="0"/>
    <n v="0"/>
    <x v="7"/>
    <s v="food trucks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x v="1172"/>
    <n v="1405959752"/>
    <b v="0"/>
    <n v="0"/>
    <b v="0"/>
    <s v="food/food trucks"/>
    <n v="0"/>
    <n v="3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n v="1435552057"/>
    <b v="0"/>
    <n v="1"/>
    <b v="0"/>
    <s v="food/food trucks"/>
    <n v="0"/>
    <n v="46.63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n v="1460146327"/>
    <b v="0"/>
    <n v="19"/>
    <b v="0"/>
    <s v="food/food trucks"/>
    <n v="6"/>
    <n v="65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n v="1434389339"/>
    <b v="0"/>
    <n v="9"/>
    <b v="0"/>
    <s v="food/food trucks"/>
    <n v="3"/>
    <n v="10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n v="1484094498"/>
    <b v="0"/>
    <n v="1"/>
    <b v="0"/>
    <s v="food/food trucks"/>
    <n v="0"/>
    <n v="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n v="1410796296"/>
    <b v="0"/>
    <n v="0"/>
    <b v="0"/>
    <s v="food/food trucks"/>
    <n v="0"/>
    <n v="5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n v="1405633452"/>
    <b v="0"/>
    <n v="1"/>
    <b v="0"/>
    <s v="food/food trucks"/>
    <n v="0"/>
    <n v="640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n v="1443460627"/>
    <b v="0"/>
    <n v="5"/>
    <b v="0"/>
    <s v="food/food trucks"/>
    <n v="5"/>
    <n v="69.12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n v="1400786514"/>
    <b v="0"/>
    <n v="85"/>
    <b v="0"/>
    <s v="food/food trucks"/>
    <n v="12"/>
    <n v="1.33"/>
    <x v="7"/>
    <s v="food trucks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x v="1181"/>
    <n v="1422605321"/>
    <b v="0"/>
    <n v="3"/>
    <b v="0"/>
    <s v="food/food trucks"/>
    <n v="0"/>
    <n v="10.5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n v="1482609088"/>
    <b v="0"/>
    <n v="4"/>
    <b v="0"/>
    <s v="food/food trucks"/>
    <n v="4"/>
    <n v="33.33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n v="1476391223"/>
    <b v="0"/>
    <n v="3"/>
    <b v="0"/>
    <s v="food/food trucks"/>
    <n v="4"/>
    <n v="61.56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n v="1483712611"/>
    <b v="0"/>
    <n v="375"/>
    <b v="1"/>
    <s v="photography/photobooks"/>
    <n v="105"/>
    <n v="118.74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n v="1430945149"/>
    <b v="0"/>
    <n v="111"/>
    <b v="1"/>
    <s v="photography/photobooks"/>
    <n v="105"/>
    <n v="65.08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n v="1430340195"/>
    <b v="0"/>
    <n v="123"/>
    <b v="1"/>
    <s v="photography/photobooks"/>
    <n v="107"/>
    <n v="130.16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n v="1429133323"/>
    <b v="0"/>
    <n v="70"/>
    <b v="1"/>
    <s v="photography/photobooks"/>
    <n v="104"/>
    <n v="37.78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n v="1481129340"/>
    <b v="0"/>
    <n v="85"/>
    <b v="1"/>
    <s v="photography/photobooks"/>
    <n v="161"/>
    <n v="112.79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n v="1465428595"/>
    <b v="0"/>
    <n v="86"/>
    <b v="1"/>
    <s v="photography/photobooks"/>
    <n v="108"/>
    <n v="51.92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n v="1406908725"/>
    <b v="0"/>
    <n v="13"/>
    <b v="1"/>
    <s v="photography/photobooks"/>
    <n v="135"/>
    <n v="89.24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n v="1455892160"/>
    <b v="0"/>
    <n v="33"/>
    <b v="1"/>
    <s v="photography/photobooks"/>
    <n v="109"/>
    <n v="19.329999999999998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n v="1484222978"/>
    <b v="0"/>
    <n v="15"/>
    <b v="1"/>
    <s v="photography/photobooks"/>
    <n v="290"/>
    <n v="79.97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n v="1455043053"/>
    <b v="0"/>
    <n v="273"/>
    <b v="1"/>
    <s v="photography/photobooks"/>
    <n v="104"/>
    <n v="56.41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n v="1425901379"/>
    <b v="0"/>
    <n v="714"/>
    <b v="1"/>
    <s v="photography/photobooks"/>
    <n v="322"/>
    <n v="79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n v="1445415653"/>
    <b v="0"/>
    <n v="170"/>
    <b v="1"/>
    <s v="photography/photobooks"/>
    <n v="135"/>
    <n v="76.44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n v="1447875539"/>
    <b v="0"/>
    <n v="512"/>
    <b v="1"/>
    <s v="photography/photobooks"/>
    <n v="270"/>
    <n v="121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n v="1463155034"/>
    <b v="0"/>
    <n v="314"/>
    <b v="1"/>
    <s v="photography/photobooks"/>
    <n v="253"/>
    <n v="54.62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n v="1448463086"/>
    <b v="0"/>
    <n v="167"/>
    <b v="1"/>
    <s v="photography/photobooks"/>
    <n v="261"/>
    <n v="299.22000000000003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n v="1433615400"/>
    <b v="0"/>
    <n v="9"/>
    <b v="1"/>
    <s v="photography/photobooks"/>
    <n v="101"/>
    <n v="58.5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n v="1427369256"/>
    <b v="0"/>
    <n v="103"/>
    <b v="1"/>
    <s v="photography/photobooks"/>
    <n v="126"/>
    <n v="55.37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n v="1466001246"/>
    <b v="0"/>
    <n v="111"/>
    <b v="1"/>
    <s v="photography/photobooks"/>
    <n v="102"/>
    <n v="183.8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n v="1432796154"/>
    <b v="0"/>
    <n v="271"/>
    <b v="1"/>
    <s v="photography/photobooks"/>
    <n v="199"/>
    <n v="165.35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n v="1430491527"/>
    <b v="0"/>
    <n v="101"/>
    <b v="1"/>
    <s v="photography/photobooks"/>
    <n v="102"/>
    <n v="234.7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n v="1445363833"/>
    <b v="0"/>
    <n v="57"/>
    <b v="1"/>
    <s v="photography/photobooks"/>
    <n v="103"/>
    <n v="211.48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n v="1431605351"/>
    <b v="0"/>
    <n v="62"/>
    <b v="1"/>
    <s v="photography/photobooks"/>
    <n v="101"/>
    <n v="32.340000000000003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n v="1486406253"/>
    <b v="0"/>
    <n v="32"/>
    <b v="1"/>
    <s v="photography/photobooks"/>
    <n v="115"/>
    <n v="123.38"/>
    <x v="8"/>
    <s v="photobooks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x v="1207"/>
    <n v="1456827573"/>
    <b v="0"/>
    <n v="141"/>
    <b v="1"/>
    <s v="photography/photobooks"/>
    <n v="104"/>
    <n v="207.07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n v="1456246864"/>
    <b v="0"/>
    <n v="75"/>
    <b v="1"/>
    <s v="photography/photobooks"/>
    <n v="155"/>
    <n v="138.26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n v="1485461905"/>
    <b v="0"/>
    <n v="46"/>
    <b v="1"/>
    <s v="photography/photobooks"/>
    <n v="106"/>
    <n v="493.82"/>
    <x v="8"/>
    <s v="photobooks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x v="1210"/>
    <n v="1431124572"/>
    <b v="0"/>
    <n v="103"/>
    <b v="1"/>
    <s v="photography/photobooks"/>
    <n v="254"/>
    <n v="168.5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n v="1464209261"/>
    <b v="0"/>
    <n v="6"/>
    <b v="1"/>
    <s v="photography/photobooks"/>
    <n v="101"/>
    <n v="38.869999999999997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n v="1447195695"/>
    <b v="0"/>
    <n v="83"/>
    <b v="1"/>
    <s v="photography/photobooks"/>
    <n v="129"/>
    <n v="61.53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n v="1482862100"/>
    <b v="0"/>
    <n v="108"/>
    <b v="1"/>
    <s v="photography/photobooks"/>
    <n v="102"/>
    <n v="105.44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n v="1428696605"/>
    <b v="0"/>
    <n v="25"/>
    <b v="1"/>
    <s v="photography/photobooks"/>
    <n v="132"/>
    <n v="71.59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n v="1398895756"/>
    <b v="0"/>
    <n v="549"/>
    <b v="1"/>
    <s v="photography/photobooks"/>
    <n v="786"/>
    <n v="91.88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x v="1216"/>
    <n v="1441032457"/>
    <b v="0"/>
    <n v="222"/>
    <b v="1"/>
    <s v="photography/photobooks"/>
    <n v="146"/>
    <n v="148.57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n v="1465932340"/>
    <b v="0"/>
    <n v="183"/>
    <b v="1"/>
    <s v="photography/photobooks"/>
    <n v="103"/>
    <n v="174.21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n v="1443714800"/>
    <b v="0"/>
    <n v="89"/>
    <b v="1"/>
    <s v="photography/photobooks"/>
    <n v="172"/>
    <n v="102.86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x v="1219"/>
    <n v="1474369513"/>
    <b v="0"/>
    <n v="253"/>
    <b v="1"/>
    <s v="photography/photobooks"/>
    <n v="159"/>
    <n v="111.18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n v="1437923112"/>
    <b v="0"/>
    <n v="140"/>
    <b v="1"/>
    <s v="photography/photobooks"/>
    <n v="104"/>
    <n v="23.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n v="1478431488"/>
    <b v="0"/>
    <n v="103"/>
    <b v="1"/>
    <s v="photography/photobooks"/>
    <n v="111"/>
    <n v="81.27"/>
    <x v="8"/>
    <s v="photobooks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x v="1222"/>
    <n v="1456852647"/>
    <b v="0"/>
    <n v="138"/>
    <b v="1"/>
    <s v="photography/photobooks"/>
    <n v="280"/>
    <n v="116.21"/>
    <x v="8"/>
    <s v="photobooks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x v="1223"/>
    <n v="1476159309"/>
    <b v="0"/>
    <n v="191"/>
    <b v="1"/>
    <s v="photography/photobooks"/>
    <n v="112"/>
    <n v="58.89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n v="1396876302"/>
    <b v="0"/>
    <n v="18"/>
    <b v="0"/>
    <s v="music/world music"/>
    <n v="7"/>
    <n v="44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n v="1377294278"/>
    <b v="0"/>
    <n v="3"/>
    <b v="0"/>
    <s v="music/world music"/>
    <n v="4"/>
    <n v="48.43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n v="1395089981"/>
    <b v="0"/>
    <n v="40"/>
    <b v="0"/>
    <s v="music/world music"/>
    <n v="4"/>
    <n v="0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n v="1404770616"/>
    <b v="0"/>
    <n v="0"/>
    <b v="0"/>
    <s v="music/world music"/>
    <n v="0"/>
    <n v="61.04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n v="1312047008"/>
    <b v="0"/>
    <n v="24"/>
    <b v="0"/>
    <s v="music/world music"/>
    <n v="29"/>
    <n v="25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n v="1331982127"/>
    <b v="0"/>
    <n v="1"/>
    <b v="0"/>
    <s v="music/world music"/>
    <n v="1"/>
    <n v="0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n v="1436394968"/>
    <b v="0"/>
    <n v="0"/>
    <b v="0"/>
    <s v="music/world music"/>
    <n v="0"/>
    <n v="4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n v="1377030070"/>
    <b v="0"/>
    <n v="1"/>
    <b v="0"/>
    <s v="music/world music"/>
    <n v="1"/>
    <n v="19.329999999999998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n v="1328049974"/>
    <b v="0"/>
    <n v="6"/>
    <b v="0"/>
    <s v="music/world music"/>
    <n v="12"/>
    <n v="0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n v="1420311342"/>
    <b v="0"/>
    <n v="0"/>
    <b v="0"/>
    <s v="music/world music"/>
    <n v="0"/>
    <n v="35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n v="1383621299"/>
    <b v="0"/>
    <n v="6"/>
    <b v="0"/>
    <s v="music/world music"/>
    <n v="3"/>
    <n v="0"/>
    <x v="4"/>
    <s v="world music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n v="1344062865"/>
    <b v="0"/>
    <n v="0"/>
    <b v="0"/>
    <s v="music/world music"/>
    <n v="0"/>
    <n v="59.33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n v="1310049536"/>
    <b v="0"/>
    <n v="3"/>
    <b v="0"/>
    <s v="music/world music"/>
    <n v="18"/>
    <n v="0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x v="1239"/>
    <n v="1323212767"/>
    <b v="0"/>
    <n v="0"/>
    <b v="0"/>
    <s v="music/world music"/>
    <n v="0"/>
    <n v="30.13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n v="1368579457"/>
    <b v="0"/>
    <n v="8"/>
    <b v="0"/>
    <s v="music/world music"/>
    <n v="3"/>
    <n v="74.62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n v="1413057980"/>
    <b v="0"/>
    <n v="34"/>
    <b v="0"/>
    <s v="music/world music"/>
    <n v="51"/>
    <n v="5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n v="1314417502"/>
    <b v="0"/>
    <n v="1"/>
    <b v="0"/>
    <s v="music/world music"/>
    <n v="1"/>
    <n v="44.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n v="1304888771"/>
    <b v="0"/>
    <n v="38"/>
    <b v="0"/>
    <s v="music/world music"/>
    <n v="14"/>
    <n v="46.13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n v="1363981723"/>
    <b v="1"/>
    <n v="45"/>
    <b v="1"/>
    <s v="music/rock"/>
    <n v="104"/>
    <n v="141.47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n v="1400163834"/>
    <b v="1"/>
    <n v="17"/>
    <b v="1"/>
    <s v="music/rock"/>
    <n v="120"/>
    <n v="75.48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n v="1319245349"/>
    <b v="1"/>
    <n v="31"/>
    <b v="1"/>
    <s v="music/rock"/>
    <n v="117"/>
    <n v="85.5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n v="1365231655"/>
    <b v="1"/>
    <n v="50"/>
    <b v="1"/>
    <s v="music/rock"/>
    <n v="122"/>
    <n v="64.2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n v="1399563953"/>
    <b v="1"/>
    <n v="59"/>
    <b v="1"/>
    <s v="music/rock"/>
    <n v="152"/>
    <n v="64.47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n v="1339091211"/>
    <b v="1"/>
    <n v="81"/>
    <b v="1"/>
    <s v="music/rock"/>
    <n v="104"/>
    <n v="118.2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n v="1406129131"/>
    <b v="1"/>
    <n v="508"/>
    <b v="1"/>
    <s v="music/rock"/>
    <n v="200"/>
    <n v="82.54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n v="1311795167"/>
    <b v="1"/>
    <n v="74"/>
    <b v="1"/>
    <s v="music/rock"/>
    <n v="102"/>
    <n v="34.17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n v="1380238969"/>
    <b v="1"/>
    <n v="141"/>
    <b v="1"/>
    <s v="music/rock"/>
    <n v="138"/>
    <n v="42.73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n v="1407178107"/>
    <b v="1"/>
    <n v="711"/>
    <b v="1"/>
    <s v="music/rock"/>
    <n v="303833"/>
    <n v="94.49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n v="1288968886"/>
    <b v="1"/>
    <n v="141"/>
    <b v="1"/>
    <s v="music/rock"/>
    <n v="199"/>
    <n v="55.7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n v="1383337052"/>
    <b v="1"/>
    <n v="109"/>
    <b v="1"/>
    <s v="music/rock"/>
    <n v="202"/>
    <n v="98.03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n v="1326492231"/>
    <b v="1"/>
    <n v="361"/>
    <b v="1"/>
    <s v="music/rock"/>
    <n v="118"/>
    <n v="92.1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n v="1297562590"/>
    <b v="1"/>
    <n v="176"/>
    <b v="1"/>
    <s v="music/rock"/>
    <n v="295"/>
    <n v="38.18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n v="1375368012"/>
    <b v="1"/>
    <n v="670"/>
    <b v="1"/>
    <s v="music/rock"/>
    <n v="213"/>
    <n v="27.15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n v="1399504664"/>
    <b v="1"/>
    <n v="96"/>
    <b v="1"/>
    <s v="music/rock"/>
    <n v="104"/>
    <n v="50.69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n v="1390853620"/>
    <b v="1"/>
    <n v="74"/>
    <b v="1"/>
    <s v="music/rock"/>
    <n v="114"/>
    <n v="38.94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n v="1388391227"/>
    <b v="1"/>
    <n v="52"/>
    <b v="1"/>
    <s v="music/rock"/>
    <n v="101"/>
    <n v="77.6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n v="1389982692"/>
    <b v="1"/>
    <n v="105"/>
    <b v="1"/>
    <s v="music/rock"/>
    <n v="125"/>
    <n v="43.5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n v="1393034470"/>
    <b v="1"/>
    <n v="41"/>
    <b v="1"/>
    <s v="music/rock"/>
    <n v="119"/>
    <n v="31.82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n v="1380556483"/>
    <b v="1"/>
    <n v="34"/>
    <b v="1"/>
    <s v="music/rock"/>
    <n v="166"/>
    <n v="63.18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n v="1287071015"/>
    <b v="1"/>
    <n v="66"/>
    <b v="1"/>
    <s v="music/rock"/>
    <n v="119"/>
    <n v="190.9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n v="1386882145"/>
    <b v="1"/>
    <n v="50"/>
    <b v="1"/>
    <s v="music/rock"/>
    <n v="100"/>
    <n v="140.86000000000001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n v="1372082558"/>
    <b v="1"/>
    <n v="159"/>
    <b v="1"/>
    <s v="music/rock"/>
    <n v="102"/>
    <n v="76.92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n v="1377116247"/>
    <b v="1"/>
    <n v="182"/>
    <b v="1"/>
    <s v="music/rock"/>
    <n v="117"/>
    <n v="99.16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n v="1458157512"/>
    <b v="1"/>
    <n v="206"/>
    <b v="1"/>
    <s v="music/rock"/>
    <n v="109"/>
    <n v="67.88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n v="1327523642"/>
    <b v="1"/>
    <n v="169"/>
    <b v="1"/>
    <s v="music/rock"/>
    <n v="115"/>
    <n v="246.29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n v="1381767859"/>
    <b v="1"/>
    <n v="31"/>
    <b v="1"/>
    <s v="music/rock"/>
    <n v="102"/>
    <n v="189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n v="1270576379"/>
    <b v="1"/>
    <n v="28"/>
    <b v="1"/>
    <s v="music/rock"/>
    <n v="106"/>
    <n v="76.67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n v="1406914291"/>
    <b v="1"/>
    <n v="54"/>
    <b v="1"/>
    <s v="music/rock"/>
    <n v="104"/>
    <n v="82.96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n v="1343320425"/>
    <b v="1"/>
    <n v="467"/>
    <b v="1"/>
    <s v="music/rock"/>
    <n v="155"/>
    <n v="62.52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n v="1372884587"/>
    <b v="1"/>
    <n v="389"/>
    <b v="1"/>
    <s v="music/rock"/>
    <n v="162"/>
    <n v="46.07"/>
    <x v="4"/>
    <s v="rock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x v="1276"/>
    <n v="1247504047"/>
    <b v="1"/>
    <n v="68"/>
    <b v="1"/>
    <s v="music/rock"/>
    <n v="104"/>
    <n v="38.54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n v="1343741347"/>
    <b v="1"/>
    <n v="413"/>
    <b v="1"/>
    <s v="music/rock"/>
    <n v="106"/>
    <n v="53.01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n v="1401196766"/>
    <b v="1"/>
    <n v="190"/>
    <b v="1"/>
    <s v="music/rock"/>
    <n v="155"/>
    <n v="73.36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n v="1392171770"/>
    <b v="1"/>
    <n v="189"/>
    <b v="1"/>
    <s v="music/rock"/>
    <n v="111"/>
    <n v="127.98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n v="1291227054"/>
    <b v="1"/>
    <n v="130"/>
    <b v="1"/>
    <s v="music/rock"/>
    <n v="111"/>
    <n v="104.73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n v="1373305836"/>
    <b v="1"/>
    <n v="74"/>
    <b v="1"/>
    <s v="music/rock"/>
    <n v="111"/>
    <n v="67.67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n v="1383909855"/>
    <b v="1"/>
    <n v="274"/>
    <b v="1"/>
    <s v="music/rock"/>
    <n v="124"/>
    <n v="95.93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n v="1360948389"/>
    <b v="1"/>
    <n v="22"/>
    <b v="1"/>
    <s v="music/rock"/>
    <n v="211"/>
    <n v="65.16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n v="1481175482"/>
    <b v="0"/>
    <n v="31"/>
    <b v="1"/>
    <s v="theater/plays"/>
    <n v="101"/>
    <n v="32.270000000000003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n v="1433512775"/>
    <b v="0"/>
    <n v="63"/>
    <b v="1"/>
    <s v="theater/plays"/>
    <n v="102"/>
    <n v="81.25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n v="1423041227"/>
    <b v="0"/>
    <n v="20"/>
    <b v="1"/>
    <s v="theater/plays"/>
    <n v="108"/>
    <n v="24.2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n v="1428936856"/>
    <b v="0"/>
    <n v="25"/>
    <b v="1"/>
    <s v="theater/plays"/>
    <n v="242"/>
    <n v="65.87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n v="1468122163"/>
    <b v="0"/>
    <n v="61"/>
    <b v="1"/>
    <s v="theater/plays"/>
    <n v="100"/>
    <n v="36.08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n v="1480907645"/>
    <b v="0"/>
    <n v="52"/>
    <b v="1"/>
    <s v="theater/plays"/>
    <n v="125"/>
    <n v="44.19"/>
    <x v="1"/>
    <s v="plays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x v="1290"/>
    <n v="1427121931"/>
    <b v="0"/>
    <n v="86"/>
    <b v="1"/>
    <s v="theater/plays"/>
    <n v="109"/>
    <n v="104.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n v="1425224391"/>
    <b v="0"/>
    <n v="42"/>
    <b v="1"/>
    <s v="theater/plays"/>
    <n v="146"/>
    <n v="35.96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n v="1441822828"/>
    <b v="0"/>
    <n v="52"/>
    <b v="1"/>
    <s v="theater/plays"/>
    <n v="110"/>
    <n v="127.79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n v="1444927771"/>
    <b v="0"/>
    <n v="120"/>
    <b v="1"/>
    <s v="theater/plays"/>
    <n v="102"/>
    <n v="27.73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n v="1443696797"/>
    <b v="0"/>
    <n v="22"/>
    <b v="1"/>
    <s v="theater/plays"/>
    <n v="122"/>
    <n v="39.8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n v="1435585497"/>
    <b v="0"/>
    <n v="64"/>
    <b v="1"/>
    <s v="theater/plays"/>
    <n v="102"/>
    <n v="52.17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n v="1456189973"/>
    <b v="0"/>
    <n v="23"/>
    <b v="1"/>
    <s v="theater/plays"/>
    <n v="141"/>
    <n v="92.04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n v="1459533358"/>
    <b v="0"/>
    <n v="238"/>
    <b v="1"/>
    <s v="theater/plays"/>
    <n v="110"/>
    <n v="63.42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n v="1459268432"/>
    <b v="0"/>
    <n v="33"/>
    <b v="1"/>
    <s v="theater/plays"/>
    <n v="105"/>
    <n v="135.63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n v="1434310359"/>
    <b v="0"/>
    <n v="32"/>
    <b v="1"/>
    <s v="theater/plays"/>
    <n v="124"/>
    <n v="168.7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n v="1461427938"/>
    <b v="0"/>
    <n v="24"/>
    <b v="1"/>
    <s v="theater/plays"/>
    <n v="135"/>
    <n v="70.86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n v="1436551178"/>
    <b v="0"/>
    <n v="29"/>
    <b v="1"/>
    <s v="theater/plays"/>
    <n v="103"/>
    <n v="50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n v="1477963411"/>
    <b v="0"/>
    <n v="50"/>
    <b v="1"/>
    <s v="theater/plays"/>
    <n v="100"/>
    <n v="42.21"/>
    <x v="1"/>
    <s v="plays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x v="1303"/>
    <n v="1468578920"/>
    <b v="0"/>
    <n v="108"/>
    <b v="1"/>
    <s v="theater/plays"/>
    <n v="130"/>
    <n v="152.4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n v="1484196005"/>
    <b v="0"/>
    <n v="104"/>
    <b v="0"/>
    <s v="technology/wearables"/>
    <n v="40"/>
    <n v="90.62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n v="1466611108"/>
    <b v="0"/>
    <n v="86"/>
    <b v="0"/>
    <s v="technology/wearables"/>
    <n v="26"/>
    <n v="201.6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n v="1415098734"/>
    <b v="0"/>
    <n v="356"/>
    <b v="0"/>
    <s v="technology/wearables"/>
    <n v="65"/>
    <n v="127.93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x v="1307"/>
    <n v="1453118679"/>
    <b v="0"/>
    <n v="45"/>
    <b v="0"/>
    <s v="technology/wearables"/>
    <n v="12"/>
    <n v="29.89"/>
    <x v="2"/>
    <s v="wearables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x v="1308"/>
    <n v="1472481812"/>
    <b v="0"/>
    <n v="38"/>
    <b v="0"/>
    <s v="technology/wearables"/>
    <n v="11"/>
    <n v="367.97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n v="1441919468"/>
    <b v="0"/>
    <n v="35"/>
    <b v="0"/>
    <s v="technology/wearables"/>
    <n v="112"/>
    <n v="129.1699999999999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n v="1467734450"/>
    <b v="0"/>
    <n v="24"/>
    <b v="0"/>
    <s v="technology/wearables"/>
    <n v="16"/>
    <n v="800.7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n v="1477509319"/>
    <b v="0"/>
    <n v="100"/>
    <b v="0"/>
    <s v="technology/wearables"/>
    <n v="32"/>
    <n v="28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n v="1426783922"/>
    <b v="0"/>
    <n v="1"/>
    <b v="0"/>
    <s v="technology/wearables"/>
    <n v="1"/>
    <n v="102.02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n v="1454432514"/>
    <b v="0"/>
    <n v="122"/>
    <b v="0"/>
    <s v="technology/wearables"/>
    <n v="31"/>
    <n v="184.36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n v="1471881860"/>
    <b v="0"/>
    <n v="11"/>
    <b v="0"/>
    <s v="technology/wearables"/>
    <n v="1"/>
    <n v="162.91999999999999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n v="1443700648"/>
    <b v="0"/>
    <n v="248"/>
    <b v="0"/>
    <s v="technology/wearables"/>
    <n v="40"/>
    <n v="1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n v="1453676709"/>
    <b v="0"/>
    <n v="1"/>
    <b v="0"/>
    <s v="technology/wearables"/>
    <n v="0"/>
    <n v="603.53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n v="1464586746"/>
    <b v="0"/>
    <n v="19"/>
    <b v="0"/>
    <s v="technology/wearables"/>
    <n v="6"/>
    <n v="45.41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n v="1418346172"/>
    <b v="0"/>
    <n v="135"/>
    <b v="0"/>
    <s v="technology/wearables"/>
    <n v="15"/>
    <n v="97.33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n v="1403810965"/>
    <b v="0"/>
    <n v="9"/>
    <b v="0"/>
    <s v="technology/wearables"/>
    <n v="15"/>
    <n v="167.67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n v="1480610046"/>
    <b v="0"/>
    <n v="3"/>
    <b v="0"/>
    <s v="technology/wearables"/>
    <n v="1"/>
    <n v="859.86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n v="1479923937"/>
    <b v="0"/>
    <n v="7"/>
    <b v="0"/>
    <s v="technology/wearables"/>
    <n v="1"/>
    <n v="26.5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n v="1429631125"/>
    <b v="0"/>
    <n v="4"/>
    <b v="0"/>
    <s v="technology/wearables"/>
    <n v="0"/>
    <n v="30.27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n v="1458665146"/>
    <b v="0"/>
    <n v="44"/>
    <b v="0"/>
    <s v="technology/wearables"/>
    <n v="9"/>
    <n v="54.6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n v="1473779552"/>
    <b v="0"/>
    <n v="90"/>
    <b v="0"/>
    <s v="technology/wearables"/>
    <n v="10"/>
    <n v="60.75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n v="1480471435"/>
    <b v="0"/>
    <n v="8"/>
    <b v="0"/>
    <s v="technology/wearables"/>
    <n v="2"/>
    <n v="102.73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n v="1417460428"/>
    <b v="0"/>
    <n v="11"/>
    <b v="0"/>
    <s v="technology/wearables"/>
    <n v="1"/>
    <n v="41.59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n v="1430324235"/>
    <b v="0"/>
    <n v="41"/>
    <b v="0"/>
    <s v="technology/wearables"/>
    <n v="4"/>
    <n v="116.53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n v="1472570734"/>
    <b v="0"/>
    <n v="15"/>
    <b v="0"/>
    <s v="technology/wearables"/>
    <n v="2"/>
    <n v="45.3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n v="1414041545"/>
    <b v="0"/>
    <n v="9"/>
    <b v="0"/>
    <s v="technology/wearables"/>
    <n v="1"/>
    <n v="157.46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n v="1464763109"/>
    <b v="0"/>
    <n v="50"/>
    <b v="0"/>
    <s v="technology/wearables"/>
    <n v="22"/>
    <n v="100.5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n v="1468843554"/>
    <b v="0"/>
    <n v="34"/>
    <b v="0"/>
    <s v="technology/wearables"/>
    <n v="1"/>
    <n v="0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n v="1402886025"/>
    <b v="0"/>
    <n v="0"/>
    <b v="0"/>
    <s v="technology/wearables"/>
    <n v="0"/>
    <n v="51.82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n v="1455129287"/>
    <b v="0"/>
    <n v="276"/>
    <b v="0"/>
    <s v="technology/wearables"/>
    <n v="11"/>
    <n v="308.75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n v="1446762502"/>
    <b v="0"/>
    <n v="16"/>
    <b v="0"/>
    <s v="technology/wearables"/>
    <n v="20"/>
    <n v="379.23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n v="1415825028"/>
    <b v="0"/>
    <n v="224"/>
    <b v="0"/>
    <s v="technology/wearables"/>
    <n v="85"/>
    <n v="176.36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n v="1485957079"/>
    <b v="0"/>
    <n v="140"/>
    <b v="0"/>
    <s v="technology/wearables"/>
    <n v="49"/>
    <n v="66.069999999999993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n v="1435951033"/>
    <b v="0"/>
    <n v="15"/>
    <b v="0"/>
    <s v="technology/wearables"/>
    <n v="3"/>
    <n v="89.65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x v="1339"/>
    <n v="1414164715"/>
    <b v="0"/>
    <n v="37"/>
    <b v="0"/>
    <s v="technology/wearables"/>
    <n v="7"/>
    <n v="0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n v="1405520253"/>
    <b v="0"/>
    <n v="0"/>
    <b v="0"/>
    <s v="technology/wearables"/>
    <n v="0"/>
    <n v="382.39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n v="1472569117"/>
    <b v="0"/>
    <n v="46"/>
    <b v="0"/>
    <s v="technology/wearables"/>
    <n v="70"/>
    <n v="100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n v="1434569739"/>
    <b v="0"/>
    <n v="1"/>
    <b v="0"/>
    <s v="technology/wearables"/>
    <n v="0"/>
    <n v="158.36000000000001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n v="1466512683"/>
    <b v="0"/>
    <n v="323"/>
    <b v="0"/>
    <s v="technology/wearables"/>
    <n v="102"/>
    <n v="40.76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n v="1464807439"/>
    <b v="0"/>
    <n v="139"/>
    <b v="1"/>
    <s v="publishing/nonfiction"/>
    <n v="378"/>
    <n v="53.57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n v="1402342359"/>
    <b v="0"/>
    <n v="7"/>
    <b v="1"/>
    <s v="publishing/nonfiction"/>
    <n v="125"/>
    <n v="48.45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n v="1369705751"/>
    <b v="0"/>
    <n v="149"/>
    <b v="1"/>
    <s v="publishing/nonfiction"/>
    <n v="147"/>
    <n v="82.42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n v="1423149525"/>
    <b v="0"/>
    <n v="31"/>
    <b v="1"/>
    <s v="publishing/nonfiction"/>
    <n v="102"/>
    <n v="230.19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n v="1416485333"/>
    <b v="0"/>
    <n v="26"/>
    <b v="1"/>
    <s v="publishing/nonfiction"/>
    <n v="102"/>
    <n v="59.36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n v="1447055935"/>
    <b v="0"/>
    <n v="172"/>
    <b v="1"/>
    <s v="publishing/nonfiction"/>
    <n v="204"/>
    <n v="66.7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n v="1448497134"/>
    <b v="0"/>
    <n v="78"/>
    <b v="1"/>
    <s v="publishing/nonfiction"/>
    <n v="104"/>
    <n v="168.78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n v="1452707144"/>
    <b v="0"/>
    <n v="120"/>
    <b v="1"/>
    <s v="publishing/nonfiction"/>
    <n v="101"/>
    <n v="59.97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n v="1436968366"/>
    <b v="0"/>
    <n v="227"/>
    <b v="1"/>
    <s v="publishing/nonfiction"/>
    <n v="136"/>
    <n v="31.81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n v="1359946188"/>
    <b v="0"/>
    <n v="42"/>
    <b v="1"/>
    <s v="publishing/nonfiction"/>
    <n v="134"/>
    <n v="24.42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n v="1463080979"/>
    <b v="0"/>
    <n v="64"/>
    <b v="1"/>
    <s v="publishing/nonfiction"/>
    <n v="130"/>
    <n v="25.35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n v="1351663605"/>
    <b v="0"/>
    <n v="121"/>
    <b v="1"/>
    <s v="publishing/nonfiction"/>
    <n v="123"/>
    <n v="71.44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n v="1370393760"/>
    <b v="0"/>
    <n v="87"/>
    <b v="1"/>
    <s v="publishing/nonfiction"/>
    <n v="183"/>
    <n v="38.549999999999997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n v="1359587137"/>
    <b v="0"/>
    <n v="65"/>
    <b v="1"/>
    <s v="publishing/nonfiction"/>
    <n v="125"/>
    <n v="68.3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n v="1306417323"/>
    <b v="0"/>
    <n v="49"/>
    <b v="1"/>
    <s v="publishing/nonfiction"/>
    <n v="112"/>
    <n v="40.21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n v="1304623990"/>
    <b v="0"/>
    <n v="19"/>
    <b v="1"/>
    <s v="publishing/nonfiction"/>
    <n v="116"/>
    <n v="32.07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n v="1341524220"/>
    <b v="0"/>
    <n v="81"/>
    <b v="1"/>
    <s v="publishing/nonfiction"/>
    <n v="173"/>
    <n v="28.63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n v="1400778772"/>
    <b v="0"/>
    <n v="264"/>
    <b v="1"/>
    <s v="publishing/nonfiction"/>
    <n v="126"/>
    <n v="43.64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n v="1373408731"/>
    <b v="0"/>
    <n v="25"/>
    <b v="1"/>
    <s v="publishing/nonfiction"/>
    <n v="109"/>
    <n v="40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n v="1453925727"/>
    <b v="0"/>
    <n v="5"/>
    <b v="1"/>
    <s v="publishing/nonfiction"/>
    <n v="100"/>
    <n v="346.04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n v="1415464906"/>
    <b v="0"/>
    <n v="144"/>
    <b v="1"/>
    <s v="music/rock"/>
    <n v="119"/>
    <n v="81.739999999999995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n v="1423935352"/>
    <b v="0"/>
    <n v="92"/>
    <b v="1"/>
    <s v="music/rock"/>
    <n v="100"/>
    <n v="64.540000000000006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x v="1366"/>
    <n v="1413158063"/>
    <b v="0"/>
    <n v="147"/>
    <b v="1"/>
    <s v="music/rock"/>
    <n v="126"/>
    <n v="63.48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n v="1444867450"/>
    <b v="0"/>
    <n v="90"/>
    <b v="1"/>
    <s v="music/rock"/>
    <n v="114"/>
    <n v="63.6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n v="1432269294"/>
    <b v="0"/>
    <n v="87"/>
    <b v="1"/>
    <s v="music/rock"/>
    <n v="111"/>
    <n v="83.97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n v="1394633746"/>
    <b v="0"/>
    <n v="406"/>
    <b v="1"/>
    <s v="music/rock"/>
    <n v="105"/>
    <n v="77.75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n v="1380585890"/>
    <b v="0"/>
    <n v="20"/>
    <b v="1"/>
    <s v="music/rock"/>
    <n v="104"/>
    <n v="107.07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n v="1428430342"/>
    <b v="0"/>
    <n v="70"/>
    <b v="1"/>
    <s v="music/rock"/>
    <n v="107"/>
    <n v="38.75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x v="1372"/>
    <n v="1339523132"/>
    <b v="0"/>
    <n v="16"/>
    <b v="1"/>
    <s v="music/rock"/>
    <n v="124"/>
    <n v="201.94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n v="1480546233"/>
    <b v="0"/>
    <n v="52"/>
    <b v="1"/>
    <s v="music/rock"/>
    <n v="105"/>
    <n v="43.06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n v="1456285988"/>
    <b v="0"/>
    <n v="66"/>
    <b v="1"/>
    <s v="music/rock"/>
    <n v="189"/>
    <n v="62.87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n v="1481852119"/>
    <b v="0"/>
    <n v="109"/>
    <b v="1"/>
    <s v="music/rock"/>
    <n v="171"/>
    <n v="55.61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n v="1478189006"/>
    <b v="0"/>
    <n v="168"/>
    <b v="1"/>
    <s v="music/rock"/>
    <n v="252"/>
    <n v="48.7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n v="1484198170"/>
    <b v="0"/>
    <n v="31"/>
    <b v="1"/>
    <s v="music/rock"/>
    <n v="116"/>
    <n v="30.58"/>
    <x v="4"/>
    <s v="rock"/>
    <x v="1377"/>
    <d v="2017-02-03T04:11:00"/>
    <x v="0"/>
  </r>
  <r>
    <n v="1378"/>
    <s v="SIX BY SEVEN"/>
    <s v="A psychedelic post rock masterpiece!"/>
    <x v="13"/>
    <n v="4067"/>
    <x v="0"/>
    <s v="GB"/>
    <s v="GBP"/>
    <x v="1378"/>
    <n v="1468779210"/>
    <b v="0"/>
    <n v="133"/>
    <b v="1"/>
    <s v="music/rock"/>
    <n v="203"/>
    <n v="73.91"/>
    <x v="4"/>
    <s v="rock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x v="1379"/>
    <n v="1430912876"/>
    <b v="0"/>
    <n v="151"/>
    <b v="1"/>
    <s v="music/rock"/>
    <n v="112"/>
    <n v="21.2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x v="1380"/>
    <n v="1431886706"/>
    <b v="0"/>
    <n v="5"/>
    <b v="1"/>
    <s v="music/rock"/>
    <n v="424"/>
    <n v="73.36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n v="1480396125"/>
    <b v="0"/>
    <n v="73"/>
    <b v="1"/>
    <s v="music/rock"/>
    <n v="107"/>
    <n v="56.41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n v="1365275536"/>
    <b v="0"/>
    <n v="148"/>
    <b v="1"/>
    <s v="music/rock"/>
    <n v="104"/>
    <n v="50.25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n v="1480729678"/>
    <b v="0"/>
    <n v="93"/>
    <b v="1"/>
    <s v="music/rock"/>
    <n v="212"/>
    <n v="68.94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n v="1433525922"/>
    <b v="0"/>
    <n v="63"/>
    <b v="1"/>
    <s v="music/rock"/>
    <n v="124"/>
    <n v="65.91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n v="1457109121"/>
    <b v="0"/>
    <n v="134"/>
    <b v="1"/>
    <s v="music/rock"/>
    <n v="110"/>
    <n v="62.5"/>
    <x v="4"/>
    <s v="rock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x v="1386"/>
    <n v="1435591889"/>
    <b v="0"/>
    <n v="14"/>
    <b v="1"/>
    <s v="music/rock"/>
    <n v="219"/>
    <n v="70.06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n v="1430604395"/>
    <b v="0"/>
    <n v="78"/>
    <b v="1"/>
    <s v="music/rock"/>
    <n v="137"/>
    <n v="60.18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n v="1474469117"/>
    <b v="0"/>
    <n v="112"/>
    <b v="1"/>
    <s v="music/rock"/>
    <n v="135"/>
    <n v="21.3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n v="1468495957"/>
    <b v="0"/>
    <n v="34"/>
    <b v="1"/>
    <s v="music/rock"/>
    <n v="145"/>
    <n v="160.79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n v="1427224606"/>
    <b v="0"/>
    <n v="19"/>
    <b v="1"/>
    <s v="music/rock"/>
    <n v="109"/>
    <n v="42.38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n v="1436369818"/>
    <b v="0"/>
    <n v="13"/>
    <b v="1"/>
    <s v="music/rock"/>
    <n v="110"/>
    <n v="27.32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n v="1454298186"/>
    <b v="0"/>
    <n v="104"/>
    <b v="1"/>
    <s v="music/rock"/>
    <n v="114"/>
    <n v="196.83"/>
    <x v="4"/>
    <s v="rock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x v="1393"/>
    <n v="1467476523"/>
    <b v="0"/>
    <n v="52"/>
    <b v="1"/>
    <s v="music/rock"/>
    <n v="102"/>
    <n v="53.88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n v="1484623726"/>
    <b v="0"/>
    <n v="17"/>
    <b v="1"/>
    <s v="music/rock"/>
    <n v="122"/>
    <n v="47.76"/>
    <x v="4"/>
    <s v="rock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x v="1395"/>
    <n v="1481838481"/>
    <b v="0"/>
    <n v="82"/>
    <b v="1"/>
    <s v="music/rock"/>
    <n v="112"/>
    <n v="88.19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n v="1421279882"/>
    <b v="0"/>
    <n v="73"/>
    <b v="1"/>
    <s v="music/rock"/>
    <n v="107"/>
    <n v="72.06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n v="1475013710"/>
    <b v="0"/>
    <n v="158"/>
    <b v="1"/>
    <s v="music/rock"/>
    <n v="114"/>
    <n v="74.25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n v="1465160334"/>
    <b v="0"/>
    <n v="65"/>
    <b v="1"/>
    <s v="music/rock"/>
    <n v="110"/>
    <n v="61.7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n v="1410048373"/>
    <b v="0"/>
    <n v="184"/>
    <b v="1"/>
    <s v="music/rock"/>
    <n v="126"/>
    <n v="17.239999999999998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n v="1462695073"/>
    <b v="0"/>
    <n v="34"/>
    <b v="1"/>
    <s v="music/rock"/>
    <n v="167"/>
    <n v="51.72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n v="1367798074"/>
    <b v="0"/>
    <n v="240"/>
    <b v="1"/>
    <s v="music/rock"/>
    <n v="497"/>
    <n v="24.15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n v="1425259011"/>
    <b v="0"/>
    <n v="113"/>
    <b v="1"/>
    <s v="music/rock"/>
    <n v="109"/>
    <n v="62.17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n v="1372210235"/>
    <b v="0"/>
    <n v="66"/>
    <b v="1"/>
    <s v="music/rock"/>
    <n v="103"/>
    <n v="48.2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n v="1422447285"/>
    <b v="1"/>
    <n v="5"/>
    <b v="0"/>
    <s v="publishing/translations"/>
    <n v="2"/>
    <n v="6.18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x v="1405"/>
    <n v="1414599601"/>
    <b v="1"/>
    <n v="17"/>
    <b v="0"/>
    <s v="publishing/translations"/>
    <n v="0"/>
    <n v="5"/>
    <x v="3"/>
    <s v="translations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x v="1406"/>
    <n v="1445336607"/>
    <b v="0"/>
    <n v="3"/>
    <b v="0"/>
    <s v="publishing/translations"/>
    <n v="0"/>
    <n v="7.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n v="1405687978"/>
    <b v="0"/>
    <n v="2"/>
    <b v="0"/>
    <s v="publishing/translations"/>
    <n v="1"/>
    <n v="12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n v="1444856156"/>
    <b v="0"/>
    <n v="6"/>
    <b v="0"/>
    <s v="publishing/translations"/>
    <n v="7"/>
    <n v="0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n v="1414897935"/>
    <b v="0"/>
    <n v="0"/>
    <b v="0"/>
    <s v="publishing/translations"/>
    <n v="0"/>
    <n v="1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n v="1461051520"/>
    <b v="0"/>
    <n v="1"/>
    <b v="0"/>
    <s v="publishing/translations"/>
    <n v="0"/>
    <n v="2.33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n v="1420766700"/>
    <b v="0"/>
    <n v="3"/>
    <b v="0"/>
    <s v="publishing/translations"/>
    <n v="0"/>
    <n v="24.62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n v="1415064699"/>
    <b v="0"/>
    <n v="13"/>
    <b v="0"/>
    <s v="publishing/translations"/>
    <n v="5"/>
    <n v="100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n v="1450780170"/>
    <b v="0"/>
    <n v="1"/>
    <b v="0"/>
    <s v="publishing/translations"/>
    <n v="5"/>
    <n v="1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n v="1480831467"/>
    <b v="0"/>
    <n v="1"/>
    <b v="0"/>
    <s v="publishing/translations"/>
    <n v="0"/>
    <n v="88.89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n v="1436285591"/>
    <b v="0"/>
    <n v="9"/>
    <b v="0"/>
    <s v="publishing/translations"/>
    <n v="18"/>
    <n v="0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n v="1445552019"/>
    <b v="0"/>
    <n v="0"/>
    <b v="0"/>
    <s v="publishing/translations"/>
    <n v="0"/>
    <n v="27.5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n v="1439696174"/>
    <b v="0"/>
    <n v="2"/>
    <b v="0"/>
    <s v="publishing/translations"/>
    <n v="1"/>
    <n v="6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n v="1453805834"/>
    <b v="0"/>
    <n v="1"/>
    <b v="0"/>
    <s v="publishing/translations"/>
    <n v="0"/>
    <n v="44.5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n v="1473418619"/>
    <b v="0"/>
    <n v="10"/>
    <b v="0"/>
    <s v="publishing/translations"/>
    <n v="7"/>
    <n v="1"/>
    <x v="3"/>
    <s v="translations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x v="1420"/>
    <n v="1464969686"/>
    <b v="0"/>
    <n v="3"/>
    <b v="0"/>
    <s v="publishing/translations"/>
    <n v="3"/>
    <n v="100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n v="1420840709"/>
    <b v="0"/>
    <n v="2"/>
    <b v="0"/>
    <s v="publishing/translations"/>
    <n v="0"/>
    <n v="13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n v="1471844704"/>
    <b v="0"/>
    <n v="2"/>
    <b v="0"/>
    <s v="publishing/translations"/>
    <n v="0"/>
    <n v="100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n v="1449045531"/>
    <b v="0"/>
    <n v="1"/>
    <b v="0"/>
    <s v="publishing/translations"/>
    <n v="0"/>
    <n v="109.07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n v="1478106802"/>
    <b v="0"/>
    <n v="14"/>
    <b v="0"/>
    <s v="publishing/translations"/>
    <n v="20"/>
    <n v="0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n v="1435224120"/>
    <b v="0"/>
    <n v="0"/>
    <b v="0"/>
    <s v="publishing/translations"/>
    <n v="0"/>
    <n v="104.75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n v="1471638385"/>
    <b v="0"/>
    <n v="4"/>
    <b v="0"/>
    <s v="publishing/translations"/>
    <n v="8"/>
    <n v="1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n v="1456996017"/>
    <b v="0"/>
    <n v="3"/>
    <b v="0"/>
    <s v="publishing/translations"/>
    <n v="5"/>
    <n v="0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n v="1426037242"/>
    <b v="0"/>
    <n v="0"/>
    <b v="0"/>
    <s v="publishing/translations"/>
    <n v="0"/>
    <n v="80.599999999999994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n v="1416339088"/>
    <b v="0"/>
    <n v="5"/>
    <b v="0"/>
    <s v="publishing/translations"/>
    <n v="8"/>
    <n v="115.55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n v="1445922216"/>
    <b v="0"/>
    <n v="47"/>
    <b v="0"/>
    <s v="publishing/translations"/>
    <n v="32"/>
    <n v="0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n v="1434825828"/>
    <b v="0"/>
    <n v="0"/>
    <b v="0"/>
    <s v="publishing/translations"/>
    <n v="0"/>
    <n v="80.5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n v="1477839675"/>
    <b v="0"/>
    <n v="10"/>
    <b v="0"/>
    <s v="publishing/translations"/>
    <n v="7"/>
    <n v="744.5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n v="1431973478"/>
    <b v="0"/>
    <n v="11"/>
    <b v="0"/>
    <s v="publishing/translations"/>
    <n v="10"/>
    <n v="7.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n v="1441997020"/>
    <b v="0"/>
    <n v="2"/>
    <b v="0"/>
    <s v="publishing/translations"/>
    <n v="0"/>
    <n v="38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n v="1453451057"/>
    <b v="0"/>
    <n v="2"/>
    <b v="0"/>
    <s v="publishing/translations"/>
    <n v="1"/>
    <n v="36.68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n v="1402058739"/>
    <b v="0"/>
    <n v="22"/>
    <b v="0"/>
    <s v="publishing/translations"/>
    <n v="27"/>
    <n v="75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n v="1459198499"/>
    <b v="0"/>
    <n v="8"/>
    <b v="0"/>
    <s v="publishing/translations"/>
    <n v="3"/>
    <n v="30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n v="1423166101"/>
    <b v="0"/>
    <n v="6"/>
    <b v="0"/>
    <s v="publishing/translations"/>
    <n v="7"/>
    <n v="1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n v="1461693463"/>
    <b v="0"/>
    <n v="1"/>
    <b v="0"/>
    <s v="publishing/translations"/>
    <n v="0"/>
    <n v="673.33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n v="1436811769"/>
    <b v="0"/>
    <n v="3"/>
    <b v="0"/>
    <s v="publishing/translations"/>
    <n v="1"/>
    <n v="0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n v="1459507478"/>
    <b v="0"/>
    <n v="0"/>
    <b v="0"/>
    <s v="publishing/translations"/>
    <n v="0"/>
    <n v="25"/>
    <x v="3"/>
    <s v="translations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x v="1447"/>
    <n v="1465407134"/>
    <b v="0"/>
    <n v="3"/>
    <b v="0"/>
    <s v="publishing/translations"/>
    <n v="0"/>
    <n v="0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n v="1427138905"/>
    <b v="0"/>
    <n v="0"/>
    <b v="0"/>
    <s v="publishing/translations"/>
    <n v="0"/>
    <n v="1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n v="1413759659"/>
    <b v="0"/>
    <n v="2"/>
    <b v="0"/>
    <s v="publishing/translations"/>
    <n v="0"/>
    <n v="0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n v="1488386547"/>
    <b v="0"/>
    <n v="0"/>
    <b v="0"/>
    <s v="publishing/translations"/>
    <n v="0"/>
    <n v="15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n v="1459716480"/>
    <b v="0"/>
    <n v="1"/>
    <b v="0"/>
    <s v="publishing/translations"/>
    <n v="1"/>
    <n v="22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n v="1405181320"/>
    <b v="0"/>
    <n v="7"/>
    <b v="0"/>
    <s v="publishing/translations"/>
    <n v="11"/>
    <n v="48.33"/>
    <x v="3"/>
    <s v="translations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x v="1456"/>
    <n v="1480867365"/>
    <b v="0"/>
    <n v="3"/>
    <b v="0"/>
    <s v="publishing/translations"/>
    <n v="3"/>
    <n v="0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n v="1412371898"/>
    <b v="0"/>
    <n v="0"/>
    <b v="0"/>
    <s v="publishing/translations"/>
    <n v="0"/>
    <n v="44.67"/>
    <x v="3"/>
    <s v="translations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x v="1461"/>
    <n v="1410967754"/>
    <b v="1"/>
    <n v="340"/>
    <b v="1"/>
    <s v="publishing/radio &amp; podcasts"/>
    <n v="101"/>
    <n v="28.94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x v="1462"/>
    <n v="1363017271"/>
    <b v="1"/>
    <n v="150"/>
    <b v="1"/>
    <s v="publishing/radio &amp; podcasts"/>
    <n v="109"/>
    <n v="35.4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n v="1361483538"/>
    <b v="1"/>
    <n v="25"/>
    <b v="1"/>
    <s v="publishing/radio &amp; podcasts"/>
    <n v="148"/>
    <n v="34.869999999999997"/>
    <x v="3"/>
    <s v="radio &amp; podcasts"/>
    <x v="1463"/>
    <d v="2013-04-07T20:52:18"/>
    <x v="0"/>
  </r>
  <r>
    <n v="1464"/>
    <s v="Science Studio"/>
    <s v="The Best Science Media on the Web"/>
    <x v="10"/>
    <n v="8160"/>
    <x v="0"/>
    <s v="US"/>
    <s v="USD"/>
    <x v="1464"/>
    <n v="1358437958"/>
    <b v="1"/>
    <n v="234"/>
    <b v="1"/>
    <s v="publishing/radio &amp; podcasts"/>
    <n v="163"/>
    <n v="52.62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n v="1329759452"/>
    <b v="1"/>
    <n v="2602"/>
    <b v="1"/>
    <s v="publishing/radio &amp; podcasts"/>
    <n v="456"/>
    <n v="69.599999999999994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n v="1449029266"/>
    <b v="1"/>
    <n v="248"/>
    <b v="1"/>
    <s v="publishing/radio &amp; podcasts"/>
    <n v="108"/>
    <n v="76.72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x v="1467"/>
    <n v="1327518885"/>
    <b v="1"/>
    <n v="600"/>
    <b v="1"/>
    <s v="publishing/radio &amp; podcasts"/>
    <n v="115"/>
    <n v="33.19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n v="1302654049"/>
    <b v="1"/>
    <n v="293"/>
    <b v="1"/>
    <s v="publishing/radio &amp; podcasts"/>
    <n v="102"/>
    <n v="149.46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n v="1358346109"/>
    <b v="1"/>
    <n v="321"/>
    <b v="1"/>
    <s v="publishing/radio &amp; podcasts"/>
    <n v="108"/>
    <n v="23.17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n v="1354909863"/>
    <b v="1"/>
    <n v="81"/>
    <b v="1"/>
    <s v="publishing/radio &amp; podcasts"/>
    <n v="125"/>
    <n v="96.88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n v="1426028334"/>
    <b v="1"/>
    <n v="343"/>
    <b v="1"/>
    <s v="publishing/radio &amp; podcasts"/>
    <n v="104"/>
    <n v="103.2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n v="1379336503"/>
    <b v="1"/>
    <n v="336"/>
    <b v="1"/>
    <s v="publishing/radio &amp; podcasts"/>
    <n v="139"/>
    <n v="38.46"/>
    <x v="3"/>
    <s v="radio &amp; podcasts"/>
    <x v="1472"/>
    <d v="2013-10-16T13:01:43"/>
    <x v="0"/>
  </r>
  <r>
    <n v="1473"/>
    <s v="ONE LOVES ONLY FORM"/>
    <s v="Public Radio Project"/>
    <x v="15"/>
    <n v="1807.74"/>
    <x v="0"/>
    <s v="US"/>
    <s v="USD"/>
    <x v="1473"/>
    <n v="1328052639"/>
    <b v="1"/>
    <n v="47"/>
    <b v="1"/>
    <s v="publishing/radio &amp; podcasts"/>
    <n v="121"/>
    <n v="44.32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n v="1376501292"/>
    <b v="1"/>
    <n v="76"/>
    <b v="1"/>
    <s v="publishing/radio &amp; podcasts"/>
    <n v="112"/>
    <n v="64.17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n v="1416244863"/>
    <b v="1"/>
    <n v="441"/>
    <b v="1"/>
    <s v="publishing/radio &amp; podcasts"/>
    <n v="189"/>
    <n v="43.33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n v="1313024422"/>
    <b v="1"/>
    <n v="916"/>
    <b v="1"/>
    <s v="publishing/radio &amp; podcasts"/>
    <n v="662"/>
    <n v="90.5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n v="1319467604"/>
    <b v="1"/>
    <n v="369"/>
    <b v="1"/>
    <s v="publishing/radio &amp; podcasts"/>
    <n v="111"/>
    <n v="29.19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n v="1367355313"/>
    <b v="1"/>
    <n v="20242"/>
    <b v="1"/>
    <s v="publishing/radio &amp; podcasts"/>
    <n v="1182"/>
    <n v="30.96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n v="1398448389"/>
    <b v="1"/>
    <n v="71"/>
    <b v="1"/>
    <s v="publishing/radio &amp; podcasts"/>
    <n v="137"/>
    <n v="92.1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n v="1373408699"/>
    <b v="1"/>
    <n v="635"/>
    <b v="1"/>
    <s v="publishing/radio &amp; podcasts"/>
    <n v="117"/>
    <n v="17.5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n v="1380838145"/>
    <b v="0"/>
    <n v="6"/>
    <b v="0"/>
    <s v="publishing/fiction"/>
    <n v="2"/>
    <n v="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n v="1345062936"/>
    <b v="0"/>
    <n v="1"/>
    <b v="0"/>
    <s v="publishing/fiction"/>
    <n v="0"/>
    <n v="2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n v="1467002275"/>
    <b v="0"/>
    <n v="2"/>
    <b v="0"/>
    <s v="publishing/fiction"/>
    <n v="1"/>
    <n v="0"/>
    <x v="3"/>
    <s v="fiction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x v="1484"/>
    <n v="1337834963"/>
    <b v="0"/>
    <n v="0"/>
    <b v="0"/>
    <s v="publishing/fiction"/>
    <n v="0"/>
    <n v="5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n v="1430939173"/>
    <b v="0"/>
    <n v="3"/>
    <b v="0"/>
    <s v="publishing/fiction"/>
    <n v="2"/>
    <n v="16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n v="1422417761"/>
    <b v="0"/>
    <n v="3"/>
    <b v="0"/>
    <s v="publishing/fiction"/>
    <n v="0"/>
    <n v="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n v="1467583271"/>
    <b v="0"/>
    <n v="0"/>
    <b v="0"/>
    <s v="publishing/fiction"/>
    <n v="0"/>
    <n v="6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n v="1386336660"/>
    <b v="0"/>
    <n v="6"/>
    <b v="0"/>
    <s v="publishing/fiction"/>
    <n v="2"/>
    <n v="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n v="1350398452"/>
    <b v="0"/>
    <n v="0"/>
    <b v="0"/>
    <s v="publishing/fiction"/>
    <n v="0"/>
    <n v="47.11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n v="1378214874"/>
    <b v="0"/>
    <n v="19"/>
    <b v="0"/>
    <s v="publishing/fiction"/>
    <n v="31"/>
    <n v="100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n v="1418922443"/>
    <b v="0"/>
    <n v="1"/>
    <b v="0"/>
    <s v="publishing/fiction"/>
    <n v="8"/>
    <n v="15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n v="1305839646"/>
    <b v="0"/>
    <n v="2"/>
    <b v="0"/>
    <s v="publishing/fiction"/>
    <n v="1"/>
    <n v="0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n v="1368823675"/>
    <b v="0"/>
    <n v="0"/>
    <b v="0"/>
    <s v="publishing/fiction"/>
    <n v="0"/>
    <n v="40.450000000000003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n v="1425489613"/>
    <b v="0"/>
    <n v="11"/>
    <b v="0"/>
    <s v="publishing/fiction"/>
    <n v="9"/>
    <n v="0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n v="1405682659"/>
    <b v="0"/>
    <n v="0"/>
    <b v="0"/>
    <s v="publishing/fiction"/>
    <n v="0"/>
    <n v="1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n v="1371655522"/>
    <b v="0"/>
    <n v="1"/>
    <b v="0"/>
    <s v="publishing/fiction"/>
    <n v="0"/>
    <n v="19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n v="1405899378"/>
    <b v="0"/>
    <n v="3"/>
    <b v="0"/>
    <s v="publishing/fiction"/>
    <n v="2"/>
    <n v="5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n v="1465171833"/>
    <b v="0"/>
    <n v="1"/>
    <b v="0"/>
    <s v="publishing/fiction"/>
    <n v="0"/>
    <n v="46.73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n v="1364852557"/>
    <b v="0"/>
    <n v="15"/>
    <b v="0"/>
    <s v="publishing/fiction"/>
    <n v="25"/>
    <n v="97.73"/>
    <x v="3"/>
    <s v="fiction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x v="1501"/>
    <n v="1433772023"/>
    <b v="1"/>
    <n v="885"/>
    <b v="1"/>
    <s v="photography/photobooks"/>
    <n v="166"/>
    <n v="67.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n v="1456491680"/>
    <b v="1"/>
    <n v="329"/>
    <b v="1"/>
    <s v="photography/photobooks"/>
    <n v="101"/>
    <n v="56.98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n v="1472026801"/>
    <b v="1"/>
    <n v="71"/>
    <b v="1"/>
    <s v="photography/photobooks"/>
    <n v="108"/>
    <n v="67.16"/>
    <x v="8"/>
    <s v="photobooks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x v="1504"/>
    <n v="1399996024"/>
    <b v="1"/>
    <n v="269"/>
    <b v="1"/>
    <s v="photography/photobooks"/>
    <n v="278"/>
    <n v="48.04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n v="1455446303"/>
    <b v="1"/>
    <n v="345"/>
    <b v="1"/>
    <s v="photography/photobooks"/>
    <n v="104"/>
    <n v="38.86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n v="1403635904"/>
    <b v="1"/>
    <n v="43"/>
    <b v="1"/>
    <s v="photography/photobooks"/>
    <n v="111"/>
    <n v="78.180000000000007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n v="1268822909"/>
    <b v="1"/>
    <n v="33"/>
    <b v="1"/>
    <s v="photography/photobooks"/>
    <n v="215"/>
    <n v="97.11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n v="1401201881"/>
    <b v="1"/>
    <n v="211"/>
    <b v="1"/>
    <s v="photography/photobooks"/>
    <n v="111"/>
    <n v="110.39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n v="1484570885"/>
    <b v="1"/>
    <n v="196"/>
    <b v="1"/>
    <s v="photography/photobooks"/>
    <n v="124"/>
    <n v="39.92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n v="1403169278"/>
    <b v="1"/>
    <n v="405"/>
    <b v="1"/>
    <s v="photography/photobooks"/>
    <n v="101"/>
    <n v="75.98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n v="1445263204"/>
    <b v="1"/>
    <n v="206"/>
    <b v="1"/>
    <s v="photography/photobooks"/>
    <n v="112"/>
    <n v="58.3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n v="1483719939"/>
    <b v="1"/>
    <n v="335"/>
    <b v="1"/>
    <s v="photography/photobooks"/>
    <n v="559"/>
    <n v="55.82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n v="1402931866"/>
    <b v="1"/>
    <n v="215"/>
    <b v="1"/>
    <s v="photography/photobooks"/>
    <n v="150"/>
    <n v="151.24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n v="1439907640"/>
    <b v="1"/>
    <n v="176"/>
    <b v="1"/>
    <s v="photography/photobooks"/>
    <n v="106"/>
    <n v="849.67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n v="1455516297"/>
    <b v="1"/>
    <n v="555"/>
    <b v="1"/>
    <s v="photography/photobooks"/>
    <n v="157"/>
    <n v="159.24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n v="1473160292"/>
    <b v="1"/>
    <n v="116"/>
    <b v="1"/>
    <s v="photography/photobooks"/>
    <n v="109"/>
    <n v="39.51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n v="1415194553"/>
    <b v="1"/>
    <n v="615"/>
    <b v="1"/>
    <s v="photography/photobooks"/>
    <n v="162"/>
    <n v="130.53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n v="1398973252"/>
    <b v="1"/>
    <n v="236"/>
    <b v="1"/>
    <s v="photography/photobooks"/>
    <n v="205"/>
    <n v="64.16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n v="1400867283"/>
    <b v="1"/>
    <n v="145"/>
    <b v="1"/>
    <s v="photography/photobooks"/>
    <n v="103"/>
    <n v="111.53"/>
    <x v="8"/>
    <s v="photobooks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x v="1520"/>
    <n v="1415824513"/>
    <b v="1"/>
    <n v="167"/>
    <b v="1"/>
    <s v="photography/photobooks"/>
    <n v="103"/>
    <n v="170.45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n v="1462248091"/>
    <b v="1"/>
    <n v="235"/>
    <b v="1"/>
    <s v="photography/photobooks"/>
    <n v="107"/>
    <n v="133.74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n v="1410983739"/>
    <b v="1"/>
    <n v="452"/>
    <b v="1"/>
    <s v="photography/photobooks"/>
    <n v="139"/>
    <n v="95.83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n v="1416592916"/>
    <b v="1"/>
    <n v="241"/>
    <b v="1"/>
    <s v="photography/photobooks"/>
    <n v="125"/>
    <n v="221.79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n v="1485000090"/>
    <b v="1"/>
    <n v="28"/>
    <b v="1"/>
    <s v="photography/photobooks"/>
    <n v="207"/>
    <n v="32.32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n v="1468947138"/>
    <b v="1"/>
    <n v="140"/>
    <b v="1"/>
    <s v="photography/photobooks"/>
    <n v="174"/>
    <n v="98.84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n v="1448951847"/>
    <b v="1"/>
    <n v="280"/>
    <b v="1"/>
    <s v="photography/photobooks"/>
    <n v="120"/>
    <n v="55.22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n v="1487082286"/>
    <b v="1"/>
    <n v="70"/>
    <b v="1"/>
    <s v="photography/photobooks"/>
    <n v="110"/>
    <n v="52.79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n v="1483292122"/>
    <b v="1"/>
    <n v="160"/>
    <b v="1"/>
    <s v="photography/photobooks"/>
    <n v="282"/>
    <n v="135.6699999999999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n v="1424185520"/>
    <b v="1"/>
    <n v="141"/>
    <b v="1"/>
    <s v="photography/photobooks"/>
    <n v="101"/>
    <n v="53.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n v="1443464695"/>
    <b v="1"/>
    <n v="874"/>
    <b v="1"/>
    <s v="photography/photobooks"/>
    <n v="135"/>
    <n v="56.64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n v="1414610126"/>
    <b v="1"/>
    <n v="73"/>
    <b v="1"/>
    <s v="photography/photobooks"/>
    <n v="176"/>
    <n v="82.32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n v="1453461865"/>
    <b v="1"/>
    <n v="294"/>
    <b v="1"/>
    <s v="photography/photobooks"/>
    <n v="484"/>
    <n v="88.26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n v="1457913777"/>
    <b v="1"/>
    <n v="740"/>
    <b v="1"/>
    <s v="photography/photobooks"/>
    <n v="145"/>
    <n v="84.91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n v="1438791062"/>
    <b v="1"/>
    <n v="369"/>
    <b v="1"/>
    <s v="photography/photobooks"/>
    <n v="418"/>
    <n v="48.15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n v="1461527631"/>
    <b v="1"/>
    <n v="110"/>
    <b v="1"/>
    <s v="photography/photobooks"/>
    <n v="132"/>
    <n v="66.02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n v="1438110910"/>
    <b v="1"/>
    <n v="455"/>
    <b v="1"/>
    <s v="photography/photobooks"/>
    <n v="250"/>
    <n v="96.38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n v="1467358427"/>
    <b v="1"/>
    <n v="224"/>
    <b v="1"/>
    <s v="photography/photobooks"/>
    <n v="180"/>
    <n v="156.16999999999999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n v="1418064370"/>
    <b v="1"/>
    <n v="46"/>
    <b v="1"/>
    <s v="photography/photobooks"/>
    <n v="103"/>
    <n v="95.76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n v="1480629819"/>
    <b v="0"/>
    <n v="284"/>
    <b v="1"/>
    <s v="photography/photobooks"/>
    <n v="136"/>
    <n v="180.41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n v="1414368616"/>
    <b v="1"/>
    <n v="98"/>
    <b v="1"/>
    <s v="photography/photobooks"/>
    <n v="118"/>
    <n v="3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n v="1417453538"/>
    <b v="0"/>
    <n v="2"/>
    <b v="0"/>
    <s v="photography/nature"/>
    <n v="0"/>
    <n v="20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n v="1434412500"/>
    <b v="0"/>
    <n v="1"/>
    <b v="0"/>
    <s v="photography/nature"/>
    <n v="4"/>
    <n v="1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n v="1414066434"/>
    <b v="0"/>
    <n v="1"/>
    <b v="0"/>
    <s v="photography/nature"/>
    <n v="0"/>
    <n v="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n v="1424222024"/>
    <b v="0"/>
    <n v="0"/>
    <b v="0"/>
    <s v="photography/nature"/>
    <n v="0"/>
    <n v="1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n v="1422393234"/>
    <b v="0"/>
    <n v="1"/>
    <b v="0"/>
    <s v="photography/nature"/>
    <n v="0"/>
    <n v="26.27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n v="1405746399"/>
    <b v="0"/>
    <n v="11"/>
    <b v="0"/>
    <s v="photography/nature"/>
    <n v="29"/>
    <n v="0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n v="1487240082"/>
    <b v="0"/>
    <n v="0"/>
    <b v="0"/>
    <s v="photography/nature"/>
    <n v="0"/>
    <n v="6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n v="1444425020"/>
    <b v="0"/>
    <n v="1"/>
    <b v="0"/>
    <s v="photography/nature"/>
    <n v="9"/>
    <n v="28.33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n v="1443928559"/>
    <b v="0"/>
    <n v="6"/>
    <b v="0"/>
    <s v="photography/nature"/>
    <n v="34"/>
    <n v="14.4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n v="1460458034"/>
    <b v="0"/>
    <n v="7"/>
    <b v="0"/>
    <s v="photography/nature"/>
    <n v="13"/>
    <n v="0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n v="1430164039"/>
    <b v="0"/>
    <n v="0"/>
    <b v="0"/>
    <s v="photography/nature"/>
    <n v="0"/>
    <n v="132.19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n v="1410366708"/>
    <b v="0"/>
    <n v="16"/>
    <b v="0"/>
    <s v="photography/nature"/>
    <n v="49"/>
    <n v="0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n v="1440513832"/>
    <b v="0"/>
    <n v="0"/>
    <b v="0"/>
    <s v="photography/nature"/>
    <n v="0"/>
    <n v="56.42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n v="1465011624"/>
    <b v="0"/>
    <n v="12"/>
    <b v="0"/>
    <s v="photography/nature"/>
    <n v="45"/>
    <n v="100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n v="1408549233"/>
    <b v="0"/>
    <n v="1"/>
    <b v="0"/>
    <s v="photography/nature"/>
    <n v="4"/>
    <n v="11.67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n v="1435656759"/>
    <b v="0"/>
    <n v="3"/>
    <b v="0"/>
    <s v="photography/nature"/>
    <n v="5"/>
    <n v="5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n v="1428974199"/>
    <b v="0"/>
    <n v="1"/>
    <b v="0"/>
    <s v="photography/nature"/>
    <n v="0"/>
    <n v="23.5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n v="1414110593"/>
    <b v="0"/>
    <n v="4"/>
    <b v="0"/>
    <s v="photography/nature"/>
    <n v="4"/>
    <n v="67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n v="1381194003"/>
    <b v="0"/>
    <n v="1"/>
    <b v="0"/>
    <s v="publishing/art books"/>
    <n v="1"/>
    <n v="0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n v="1253712916"/>
    <b v="0"/>
    <n v="0"/>
    <b v="0"/>
    <s v="publishing/art books"/>
    <n v="0"/>
    <n v="42.5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n v="1389635351"/>
    <b v="0"/>
    <n v="2"/>
    <b v="0"/>
    <s v="publishing/art books"/>
    <n v="1"/>
    <n v="10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n v="1430124509"/>
    <b v="0"/>
    <n v="1"/>
    <b v="0"/>
    <s v="publishing/art books"/>
    <n v="0"/>
    <n v="1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n v="1304962261"/>
    <b v="0"/>
    <n v="1"/>
    <b v="0"/>
    <s v="publishing/art books"/>
    <n v="3"/>
    <n v="108.05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n v="1467151204"/>
    <b v="0"/>
    <n v="59"/>
    <b v="0"/>
    <s v="publishing/art books"/>
    <n v="21"/>
    <n v="26.92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n v="1391293745"/>
    <b v="0"/>
    <n v="13"/>
    <b v="0"/>
    <s v="publishing/art books"/>
    <n v="4"/>
    <n v="155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n v="1416360585"/>
    <b v="0"/>
    <n v="22"/>
    <b v="0"/>
    <s v="publishing/art books"/>
    <n v="14"/>
    <n v="0"/>
    <x v="3"/>
    <s v="art books"/>
    <x v="1568"/>
    <d v="2014-12-24T01:29:45"/>
    <x v="0"/>
  </r>
  <r>
    <n v="1569"/>
    <s v="to be removed (Canceled)"/>
    <s v="to be removed"/>
    <x v="11"/>
    <n v="0"/>
    <x v="1"/>
    <s v="US"/>
    <s v="USD"/>
    <x v="1568"/>
    <n v="1366906714"/>
    <b v="0"/>
    <n v="0"/>
    <b v="0"/>
    <s v="publishing/art books"/>
    <n v="0"/>
    <n v="47.77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n v="1457551882"/>
    <b v="0"/>
    <n v="52"/>
    <b v="0"/>
    <s v="publishing/art books"/>
    <n v="41"/>
    <n v="20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n v="1432146483"/>
    <b v="0"/>
    <n v="4"/>
    <b v="0"/>
    <s v="publishing/art books"/>
    <n v="1"/>
    <n v="41.67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n v="1454546859"/>
    <b v="0"/>
    <n v="3"/>
    <b v="0"/>
    <s v="publishing/art books"/>
    <n v="5"/>
    <n v="74.33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n v="1487548802"/>
    <b v="0"/>
    <n v="3"/>
    <b v="0"/>
    <s v="publishing/art books"/>
    <n v="2"/>
    <n v="8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n v="1421187329"/>
    <b v="0"/>
    <n v="6"/>
    <b v="0"/>
    <s v="publishing/art books"/>
    <n v="5"/>
    <n v="65.4599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n v="1402317296"/>
    <b v="0"/>
    <n v="35"/>
    <b v="0"/>
    <s v="publishing/art books"/>
    <n v="23"/>
    <n v="65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n v="1431810368"/>
    <b v="0"/>
    <n v="10"/>
    <b v="0"/>
    <s v="publishing/art books"/>
    <n v="13"/>
    <n v="27.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n v="1337977248"/>
    <b v="0"/>
    <n v="2"/>
    <b v="0"/>
    <s v="publishing/art books"/>
    <n v="1"/>
    <n v="51.2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n v="1281317691"/>
    <b v="0"/>
    <n v="4"/>
    <b v="0"/>
    <s v="publishing/art books"/>
    <n v="11"/>
    <n v="14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n v="1374882891"/>
    <b v="0"/>
    <n v="2"/>
    <b v="0"/>
    <s v="publishing/art books"/>
    <n v="1"/>
    <n v="0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n v="1332378726"/>
    <b v="0"/>
    <n v="0"/>
    <b v="0"/>
    <s v="publishing/art books"/>
    <n v="0"/>
    <n v="5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n v="1447757190"/>
    <b v="0"/>
    <n v="1"/>
    <b v="0"/>
    <s v="photography/places"/>
    <n v="1"/>
    <n v="31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x v="1581"/>
    <n v="1440961053"/>
    <b v="0"/>
    <n v="3"/>
    <b v="0"/>
    <s v="photography/places"/>
    <n v="9"/>
    <n v="15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n v="1409089391"/>
    <b v="0"/>
    <n v="1"/>
    <b v="0"/>
    <s v="photography/places"/>
    <n v="0"/>
    <n v="0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n v="1400600101"/>
    <b v="0"/>
    <n v="0"/>
    <b v="0"/>
    <s v="photography/places"/>
    <n v="0"/>
    <n v="131.66999999999999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n v="1480800568"/>
    <b v="0"/>
    <n v="12"/>
    <b v="0"/>
    <s v="photography/places"/>
    <n v="79"/>
    <n v="0"/>
    <x v="8"/>
    <s v="places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x v="1585"/>
    <n v="1425609022"/>
    <b v="0"/>
    <n v="0"/>
    <b v="0"/>
    <s v="photography/places"/>
    <n v="0"/>
    <n v="1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n v="1415918965"/>
    <b v="0"/>
    <n v="1"/>
    <b v="0"/>
    <s v="photography/places"/>
    <n v="0"/>
    <n v="0"/>
    <x v="8"/>
    <s v="places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n v="1441841886"/>
    <b v="0"/>
    <n v="0"/>
    <b v="0"/>
    <s v="photography/places"/>
    <n v="0"/>
    <n v="51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x v="1589"/>
    <n v="1440448464"/>
    <b v="0"/>
    <n v="2"/>
    <b v="0"/>
    <s v="photography/places"/>
    <n v="2"/>
    <n v="44.48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n v="1457112341"/>
    <b v="0"/>
    <n v="92"/>
    <b v="0"/>
    <s v="photography/places"/>
    <n v="29"/>
    <n v="0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x v="1591"/>
    <n v="1423619085"/>
    <b v="0"/>
    <n v="0"/>
    <b v="0"/>
    <s v="photography/places"/>
    <n v="0"/>
    <n v="1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x v="1592"/>
    <n v="1422562655"/>
    <b v="0"/>
    <n v="3"/>
    <b v="0"/>
    <s v="photography/places"/>
    <n v="0"/>
    <n v="20.5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n v="1458147982"/>
    <b v="0"/>
    <n v="10"/>
    <b v="0"/>
    <s v="photography/places"/>
    <n v="21"/>
    <n v="40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n v="1400634728"/>
    <b v="0"/>
    <n v="7"/>
    <b v="0"/>
    <s v="photography/places"/>
    <n v="0"/>
    <n v="25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n v="1414577969"/>
    <b v="0"/>
    <n v="3"/>
    <b v="0"/>
    <s v="photography/places"/>
    <n v="2"/>
    <n v="0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n v="1471768197"/>
    <b v="0"/>
    <n v="0"/>
    <b v="0"/>
    <s v="photography/places"/>
    <n v="0"/>
    <n v="1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n v="1432742458"/>
    <b v="0"/>
    <n v="1"/>
    <b v="0"/>
    <s v="photography/places"/>
    <n v="0"/>
    <n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n v="1457528176"/>
    <b v="0"/>
    <n v="0"/>
    <b v="0"/>
    <s v="photography/places"/>
    <n v="0"/>
    <n v="40.78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n v="1401585752"/>
    <b v="0"/>
    <n v="9"/>
    <b v="0"/>
    <s v="photography/places"/>
    <n v="7"/>
    <n v="48.33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n v="1301969633"/>
    <b v="0"/>
    <n v="56"/>
    <b v="1"/>
    <s v="music/rock"/>
    <n v="108"/>
    <n v="46.95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n v="1314947317"/>
    <b v="0"/>
    <n v="32"/>
    <b v="1"/>
    <s v="music/rock"/>
    <n v="100"/>
    <n v="66.69"/>
    <x v="4"/>
    <s v="rock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n v="1322539459"/>
    <b v="0"/>
    <n v="30"/>
    <b v="1"/>
    <s v="music/rock"/>
    <n v="100"/>
    <n v="48.84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n v="1328559435"/>
    <b v="0"/>
    <n v="70"/>
    <b v="1"/>
    <s v="music/rock"/>
    <n v="122"/>
    <n v="137.31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n v="1311380313"/>
    <b v="0"/>
    <n v="44"/>
    <b v="1"/>
    <s v="music/rock"/>
    <n v="101"/>
    <n v="87.83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n v="1293158438"/>
    <b v="0"/>
    <n v="92"/>
    <b v="1"/>
    <s v="music/rock"/>
    <n v="101"/>
    <n v="70.790000000000006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n v="1337887451"/>
    <b v="0"/>
    <n v="205"/>
    <b v="1"/>
    <s v="music/rock"/>
    <n v="145"/>
    <n v="52.83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n v="1385754986"/>
    <b v="0"/>
    <n v="23"/>
    <b v="1"/>
    <s v="music/rock"/>
    <n v="101"/>
    <n v="443.75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n v="1315612909"/>
    <b v="0"/>
    <n v="4"/>
    <b v="1"/>
    <s v="music/rock"/>
    <n v="118"/>
    <n v="48.54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n v="1353017510"/>
    <b v="0"/>
    <n v="112"/>
    <b v="1"/>
    <s v="music/rock"/>
    <n v="272"/>
    <n v="37.07"/>
    <x v="4"/>
    <s v="rock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x v="1610"/>
    <n v="1368576032"/>
    <b v="0"/>
    <n v="27"/>
    <b v="1"/>
    <s v="music/rock"/>
    <n v="125"/>
    <n v="50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n v="1354568384"/>
    <b v="0"/>
    <n v="11"/>
    <b v="1"/>
    <s v="music/rock"/>
    <n v="110"/>
    <n v="39.04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n v="1340329202"/>
    <b v="0"/>
    <n v="26"/>
    <b v="1"/>
    <s v="music/rock"/>
    <n v="102"/>
    <n v="66.69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n v="1401924769"/>
    <b v="0"/>
    <n v="77"/>
    <b v="1"/>
    <s v="music/rock"/>
    <n v="103"/>
    <n v="67.13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n v="1319850796"/>
    <b v="0"/>
    <n v="136"/>
    <b v="1"/>
    <s v="music/rock"/>
    <n v="114"/>
    <n v="66.37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n v="1350061821"/>
    <b v="0"/>
    <n v="157"/>
    <b v="1"/>
    <s v="music/rock"/>
    <n v="104"/>
    <n v="64.62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n v="1380470188"/>
    <b v="0"/>
    <n v="158"/>
    <b v="1"/>
    <s v="music/rock"/>
    <n v="146"/>
    <n v="58.37"/>
    <x v="4"/>
    <s v="rock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x v="1617"/>
    <n v="1359301335"/>
    <b v="0"/>
    <n v="27"/>
    <b v="1"/>
    <s v="music/rock"/>
    <n v="105"/>
    <n v="86.96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n v="1408940886"/>
    <b v="0"/>
    <n v="23"/>
    <b v="1"/>
    <s v="music/rock"/>
    <n v="133"/>
    <n v="66.47"/>
    <x v="4"/>
    <s v="rock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x v="1619"/>
    <n v="1361002140"/>
    <b v="0"/>
    <n v="17"/>
    <b v="1"/>
    <s v="music/rock"/>
    <n v="113"/>
    <n v="163.78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n v="1333550015"/>
    <b v="0"/>
    <n v="37"/>
    <b v="1"/>
    <s v="music/rock"/>
    <n v="121"/>
    <n v="107.9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n v="1415343874"/>
    <b v="0"/>
    <n v="65"/>
    <b v="1"/>
    <s v="music/rock"/>
    <n v="102"/>
    <n v="42.11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n v="1372437089"/>
    <b v="0"/>
    <n v="18"/>
    <b v="1"/>
    <s v="music/rock"/>
    <n v="101"/>
    <n v="47.2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n v="1354265335"/>
    <b v="0"/>
    <n v="25"/>
    <b v="1"/>
    <s v="music/rock"/>
    <n v="118"/>
    <n v="112.0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n v="1344962853"/>
    <b v="0"/>
    <n v="104"/>
    <b v="1"/>
    <s v="music/rock"/>
    <n v="155"/>
    <n v="74.95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n v="1383337267"/>
    <b v="0"/>
    <n v="108"/>
    <b v="1"/>
    <s v="music/rock"/>
    <n v="101"/>
    <n v="61.58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n v="1351011489"/>
    <b v="0"/>
    <n v="38"/>
    <b v="1"/>
    <s v="music/rock"/>
    <n v="117"/>
    <n v="45.8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n v="1400175682"/>
    <b v="0"/>
    <n v="88"/>
    <b v="1"/>
    <s v="music/rock"/>
    <n v="101"/>
    <n v="75.849999999999994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n v="1389041333"/>
    <b v="0"/>
    <n v="82"/>
    <b v="1"/>
    <s v="music/rock"/>
    <n v="104"/>
    <n v="84.21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n v="1328040375"/>
    <b v="0"/>
    <n v="126"/>
    <b v="1"/>
    <s v="music/rock"/>
    <n v="265"/>
    <n v="117.23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n v="1347482261"/>
    <b v="0"/>
    <n v="133"/>
    <b v="1"/>
    <s v="music/rock"/>
    <n v="156"/>
    <n v="86.49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n v="1311667854"/>
    <b v="0"/>
    <n v="47"/>
    <b v="1"/>
    <s v="music/rock"/>
    <n v="102"/>
    <n v="172.41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n v="1324329156"/>
    <b v="0"/>
    <n v="58"/>
    <b v="1"/>
    <s v="music/rock"/>
    <n v="100"/>
    <n v="62.8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n v="1303706001"/>
    <b v="0"/>
    <n v="32"/>
    <b v="1"/>
    <s v="music/rock"/>
    <n v="101"/>
    <n v="67.73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n v="1463086261"/>
    <b v="0"/>
    <n v="37"/>
    <b v="1"/>
    <s v="music/rock"/>
    <n v="125"/>
    <n v="53.56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n v="1304129088"/>
    <b v="0"/>
    <n v="87"/>
    <b v="1"/>
    <s v="music/rock"/>
    <n v="104"/>
    <n v="34.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n v="1257444140"/>
    <b v="0"/>
    <n v="15"/>
    <b v="1"/>
    <s v="music/rock"/>
    <n v="104"/>
    <n v="38.89"/>
    <x v="4"/>
    <s v="rock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x v="1637"/>
    <n v="1358180968"/>
    <b v="0"/>
    <n v="27"/>
    <b v="1"/>
    <s v="music/rock"/>
    <n v="105"/>
    <n v="94.74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n v="1328197165"/>
    <b v="0"/>
    <n v="19"/>
    <b v="1"/>
    <s v="music/rock"/>
    <n v="100"/>
    <n v="39.97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n v="1279603955"/>
    <b v="0"/>
    <n v="17"/>
    <b v="1"/>
    <s v="music/rock"/>
    <n v="170"/>
    <n v="97.5"/>
    <x v="4"/>
    <s v="rock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x v="1640"/>
    <n v="1416406744"/>
    <b v="0"/>
    <n v="26"/>
    <b v="1"/>
    <s v="music/pop"/>
    <n v="101"/>
    <n v="42.86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n v="1306283727"/>
    <b v="0"/>
    <n v="28"/>
    <b v="1"/>
    <s v="music/pop"/>
    <n v="100"/>
    <n v="168.51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n v="1345924012"/>
    <b v="0"/>
    <n v="37"/>
    <b v="1"/>
    <s v="music/pop"/>
    <n v="125"/>
    <n v="85.55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n v="1348363560"/>
    <b v="0"/>
    <n v="128"/>
    <b v="1"/>
    <s v="music/pop"/>
    <n v="110"/>
    <n v="554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n v="1378306140"/>
    <b v="0"/>
    <n v="10"/>
    <b v="1"/>
    <s v="music/pop"/>
    <n v="111"/>
    <n v="26.55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n v="1405248503"/>
    <b v="0"/>
    <n v="83"/>
    <b v="1"/>
    <s v="music/pop"/>
    <n v="110"/>
    <n v="113.83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n v="1336643377"/>
    <b v="0"/>
    <n v="46"/>
    <b v="1"/>
    <s v="music/pop"/>
    <n v="105"/>
    <n v="32.01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n v="1298048082"/>
    <b v="0"/>
    <n v="90"/>
    <b v="1"/>
    <s v="music/pop"/>
    <n v="125"/>
    <n v="47.19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n v="1396974355"/>
    <b v="0"/>
    <n v="81"/>
    <b v="1"/>
    <s v="music/pop"/>
    <n v="101"/>
    <n v="88.47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n v="1378722437"/>
    <b v="0"/>
    <n v="32"/>
    <b v="1"/>
    <s v="music/pop"/>
    <n v="142"/>
    <n v="100.75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n v="1300916220"/>
    <b v="0"/>
    <n v="20"/>
    <b v="1"/>
    <s v="music/pop"/>
    <n v="101"/>
    <n v="64.709999999999994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n v="1382701793"/>
    <b v="0"/>
    <n v="70"/>
    <b v="1"/>
    <s v="music/pop"/>
    <n v="101"/>
    <n v="51.85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n v="1300996896"/>
    <b v="0"/>
    <n v="168"/>
    <b v="1"/>
    <s v="music/pop"/>
    <n v="174"/>
    <n v="38.79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n v="1332192160"/>
    <b v="0"/>
    <n v="34"/>
    <b v="1"/>
    <s v="music/pop"/>
    <n v="120"/>
    <n v="44.65"/>
    <x v="4"/>
    <s v="pop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x v="1654"/>
    <n v="1331060420"/>
    <b v="0"/>
    <n v="48"/>
    <b v="1"/>
    <s v="music/pop"/>
    <n v="143"/>
    <n v="156.77000000000001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n v="1352845052"/>
    <b v="0"/>
    <n v="48"/>
    <b v="1"/>
    <s v="music/pop"/>
    <n v="100"/>
    <n v="118.7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n v="1335293168"/>
    <b v="0"/>
    <n v="221"/>
    <b v="1"/>
    <s v="music/pop"/>
    <n v="105"/>
    <n v="74.150000000000006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n v="1352524767"/>
    <b v="0"/>
    <n v="107"/>
    <b v="1"/>
    <s v="music/pop"/>
    <n v="132"/>
    <n v="12.53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n v="1384811721"/>
    <b v="0"/>
    <n v="45"/>
    <b v="1"/>
    <s v="music/pop"/>
    <n v="113"/>
    <n v="27.86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n v="1459355950"/>
    <b v="0"/>
    <n v="36"/>
    <b v="1"/>
    <s v="music/pop"/>
    <n v="1254"/>
    <n v="80.180000000000007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n v="1449359831"/>
    <b v="0"/>
    <n v="101"/>
    <b v="1"/>
    <s v="music/pop"/>
    <n v="103"/>
    <n v="132.4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n v="1320122736"/>
    <b v="0"/>
    <n v="62"/>
    <b v="1"/>
    <s v="music/pop"/>
    <n v="103"/>
    <n v="33.75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n v="1420158707"/>
    <b v="0"/>
    <n v="32"/>
    <b v="1"/>
    <s v="music/pop"/>
    <n v="108"/>
    <n v="34.380000000000003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n v="1328033818"/>
    <b v="0"/>
    <n v="89"/>
    <b v="1"/>
    <s v="music/pop"/>
    <n v="122"/>
    <n v="44.96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n v="1295624113"/>
    <b v="0"/>
    <n v="93"/>
    <b v="1"/>
    <s v="music/pop"/>
    <n v="119"/>
    <n v="41.04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n v="1361858673"/>
    <b v="0"/>
    <n v="98"/>
    <b v="1"/>
    <s v="music/pop"/>
    <n v="161"/>
    <n v="52.6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n v="1392169298"/>
    <b v="0"/>
    <n v="82"/>
    <b v="1"/>
    <s v="music/pop"/>
    <n v="127"/>
    <n v="70.78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n v="1319859339"/>
    <b v="0"/>
    <n v="116"/>
    <b v="1"/>
    <s v="music/pop"/>
    <n v="103"/>
    <n v="53.75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n v="1459545276"/>
    <b v="0"/>
    <n v="52"/>
    <b v="1"/>
    <s v="music/pop"/>
    <n v="140"/>
    <n v="44.61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n v="1273961999"/>
    <b v="0"/>
    <n v="23"/>
    <b v="1"/>
    <s v="music/pop"/>
    <n v="103"/>
    <n v="26.15"/>
    <x v="4"/>
    <s v="pop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x v="1670"/>
    <n v="1467464614"/>
    <b v="0"/>
    <n v="77"/>
    <b v="1"/>
    <s v="music/pop"/>
    <n v="101"/>
    <n v="39.18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n v="1336232730"/>
    <b v="0"/>
    <n v="49"/>
    <b v="1"/>
    <s v="music/pop"/>
    <n v="113"/>
    <n v="45.59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n v="1423083892"/>
    <b v="0"/>
    <n v="59"/>
    <b v="1"/>
    <s v="music/pop"/>
    <n v="128"/>
    <n v="89.25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n v="1468852306"/>
    <b v="0"/>
    <n v="113"/>
    <b v="1"/>
    <s v="music/pop"/>
    <n v="202"/>
    <n v="40.42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n v="1316194540"/>
    <b v="0"/>
    <n v="34"/>
    <b v="1"/>
    <s v="music/pop"/>
    <n v="137"/>
    <n v="82.38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n v="1330968347"/>
    <b v="0"/>
    <n v="42"/>
    <b v="1"/>
    <s v="music/pop"/>
    <n v="115"/>
    <n v="159.52000000000001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n v="1455615976"/>
    <b v="0"/>
    <n v="42"/>
    <b v="1"/>
    <s v="music/pop"/>
    <n v="112"/>
    <n v="36.24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n v="1390509071"/>
    <b v="0"/>
    <n v="49"/>
    <b v="1"/>
    <s v="music/pop"/>
    <n v="118"/>
    <n v="62.5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n v="1309311545"/>
    <b v="0"/>
    <n v="56"/>
    <b v="1"/>
    <s v="music/pop"/>
    <n v="175"/>
    <n v="47"/>
    <x v="4"/>
    <s v="pop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x v="1679"/>
    <n v="1402596667"/>
    <b v="0"/>
    <n v="25"/>
    <b v="1"/>
    <s v="music/pop"/>
    <n v="118"/>
    <n v="74.58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n v="1486522484"/>
    <b v="0"/>
    <n v="884"/>
    <b v="0"/>
    <s v="music/faith"/>
    <n v="101"/>
    <n v="0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n v="1486962460"/>
    <b v="0"/>
    <n v="0"/>
    <b v="0"/>
    <s v="music/faith"/>
    <n v="0"/>
    <n v="76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n v="1489517138"/>
    <b v="0"/>
    <n v="10"/>
    <b v="0"/>
    <s v="music/faith"/>
    <n v="22"/>
    <n v="86.44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n v="1487360041"/>
    <b v="0"/>
    <n v="101"/>
    <b v="0"/>
    <s v="music/faith"/>
    <n v="109"/>
    <n v="2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n v="1487743223"/>
    <b v="0"/>
    <n v="15"/>
    <b v="0"/>
    <s v="music/faith"/>
    <n v="103"/>
    <n v="18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n v="1488140119"/>
    <b v="0"/>
    <n v="1"/>
    <b v="0"/>
    <s v="music/faith"/>
    <n v="0"/>
    <n v="80.13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n v="1488935245"/>
    <b v="0"/>
    <n v="39"/>
    <b v="0"/>
    <s v="music/faith"/>
    <n v="31"/>
    <n v="253.14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n v="1489150194"/>
    <b v="0"/>
    <n v="7"/>
    <b v="0"/>
    <s v="music/faith"/>
    <n v="44"/>
    <n v="171.43"/>
    <x v="4"/>
    <s v="faith"/>
    <x v="1688"/>
    <d v="2017-04-09T11:49:54"/>
    <x v="0"/>
  </r>
  <r>
    <n v="1689"/>
    <s v="Fly Away"/>
    <s v="Praising the Living God in the second half of life."/>
    <x v="262"/>
    <n v="2400"/>
    <x v="3"/>
    <s v="US"/>
    <s v="USD"/>
    <x v="1688"/>
    <n v="1487111830"/>
    <b v="0"/>
    <n v="14"/>
    <b v="0"/>
    <s v="music/faith"/>
    <n v="100"/>
    <n v="57.7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n v="1488882042"/>
    <b v="0"/>
    <n v="11"/>
    <b v="0"/>
    <s v="music/faith"/>
    <n v="25"/>
    <n v="264.26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n v="1488387008"/>
    <b v="0"/>
    <n v="38"/>
    <b v="0"/>
    <s v="music/faith"/>
    <n v="33"/>
    <n v="159.33000000000001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n v="1487734667"/>
    <b v="0"/>
    <n v="15"/>
    <b v="0"/>
    <s v="music/faith"/>
    <n v="48"/>
    <n v="35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n v="1489097112"/>
    <b v="0"/>
    <n v="8"/>
    <b v="0"/>
    <s v="music/faith"/>
    <n v="9"/>
    <n v="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n v="1488038674"/>
    <b v="0"/>
    <n v="1"/>
    <b v="0"/>
    <s v="music/faith"/>
    <n v="0"/>
    <n v="61.09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n v="1488847514"/>
    <b v="0"/>
    <n v="23"/>
    <b v="0"/>
    <s v="music/faith"/>
    <n v="12"/>
    <n v="0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n v="1488418811"/>
    <b v="0"/>
    <n v="0"/>
    <b v="0"/>
    <s v="music/faith"/>
    <n v="0"/>
    <n v="114.82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n v="1489193248"/>
    <b v="0"/>
    <n v="22"/>
    <b v="0"/>
    <s v="music/faith"/>
    <n v="20"/>
    <n v="0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n v="1488430760"/>
    <b v="0"/>
    <n v="0"/>
    <b v="0"/>
    <s v="music/faith"/>
    <n v="0"/>
    <n v="54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n v="1489351445"/>
    <b v="0"/>
    <n v="4"/>
    <b v="0"/>
    <s v="music/faith"/>
    <n v="4"/>
    <n v="65.97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n v="1488418990"/>
    <b v="0"/>
    <n v="79"/>
    <b v="0"/>
    <s v="music/faith"/>
    <n v="26"/>
    <n v="5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n v="1418745405"/>
    <b v="0"/>
    <n v="2"/>
    <b v="0"/>
    <s v="music/faith"/>
    <n v="0"/>
    <n v="1"/>
    <x v="4"/>
    <s v="faith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x v="1701"/>
    <n v="1425156750"/>
    <b v="0"/>
    <n v="1"/>
    <b v="0"/>
    <s v="music/faith"/>
    <n v="0"/>
    <n v="25.5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n v="1435819537"/>
    <b v="0"/>
    <n v="2"/>
    <b v="0"/>
    <s v="music/faith"/>
    <n v="1"/>
    <n v="118.36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n v="1421464873"/>
    <b v="0"/>
    <n v="11"/>
    <b v="0"/>
    <s v="music/faith"/>
    <n v="65"/>
    <n v="0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n v="1435130472"/>
    <b v="0"/>
    <n v="0"/>
    <b v="0"/>
    <s v="music/faith"/>
    <n v="0"/>
    <n v="54.11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n v="1456593495"/>
    <b v="0"/>
    <n v="9"/>
    <b v="0"/>
    <s v="music/faith"/>
    <n v="10"/>
    <n v="0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n v="1458679706"/>
    <b v="0"/>
    <n v="0"/>
    <b v="0"/>
    <s v="music/faith"/>
    <n v="0"/>
    <n v="21.25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n v="1405949514"/>
    <b v="0"/>
    <n v="4"/>
    <b v="0"/>
    <s v="music/faith"/>
    <n v="5"/>
    <n v="34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n v="1449151888"/>
    <b v="0"/>
    <n v="1"/>
    <b v="0"/>
    <s v="music/faith"/>
    <n v="1"/>
    <n v="525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n v="1406907034"/>
    <b v="0"/>
    <n v="2"/>
    <b v="0"/>
    <s v="music/faith"/>
    <n v="11"/>
    <n v="0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n v="1430517353"/>
    <b v="0"/>
    <n v="0"/>
    <b v="0"/>
    <s v="music/faith"/>
    <n v="0"/>
    <n v="5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n v="1409944412"/>
    <b v="0"/>
    <n v="1"/>
    <b v="0"/>
    <s v="music/faith"/>
    <n v="2"/>
    <n v="115.71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n v="1427925761"/>
    <b v="0"/>
    <n v="17"/>
    <b v="0"/>
    <s v="music/faith"/>
    <n v="8"/>
    <n v="5.5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n v="1425186785"/>
    <b v="0"/>
    <n v="2"/>
    <b v="0"/>
    <s v="music/faith"/>
    <n v="0"/>
    <n v="5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n v="1477835499"/>
    <b v="0"/>
    <n v="3"/>
    <b v="0"/>
    <s v="music/faith"/>
    <n v="8"/>
    <n v="34.020000000000003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n v="1459467238"/>
    <b v="0"/>
    <n v="41"/>
    <b v="0"/>
    <s v="music/faith"/>
    <n v="43"/>
    <n v="37.5"/>
    <x v="4"/>
    <s v="faith"/>
    <x v="1717"/>
    <d v="2016-04-21T04:00:00"/>
    <x v="0"/>
  </r>
  <r>
    <n v="1718"/>
    <s v="The Prodigal Son"/>
    <s v="A melody for the galaxy."/>
    <x v="19"/>
    <n v="75"/>
    <x v="2"/>
    <s v="US"/>
    <s v="USD"/>
    <x v="1717"/>
    <n v="1459435149"/>
    <b v="0"/>
    <n v="2"/>
    <b v="0"/>
    <s v="music/faith"/>
    <n v="0"/>
    <n v="11.67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n v="1408366191"/>
    <b v="0"/>
    <n v="3"/>
    <b v="0"/>
    <s v="music/faith"/>
    <n v="1"/>
    <n v="28.13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n v="1412966871"/>
    <b v="0"/>
    <n v="8"/>
    <b v="0"/>
    <s v="music/faith"/>
    <n v="6"/>
    <n v="0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n v="1447239863"/>
    <b v="0"/>
    <n v="0"/>
    <b v="0"/>
    <s v="music/faith"/>
    <n v="0"/>
    <n v="1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n v="1456441429"/>
    <b v="0"/>
    <n v="1"/>
    <b v="0"/>
    <s v="music/faith"/>
    <n v="0"/>
    <n v="216.67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n v="1430855315"/>
    <b v="0"/>
    <n v="3"/>
    <b v="0"/>
    <s v="music/faith"/>
    <n v="7"/>
    <n v="8.75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n v="1412115762"/>
    <b v="0"/>
    <n v="4"/>
    <b v="0"/>
    <s v="music/faith"/>
    <n v="1"/>
    <n v="62.22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n v="1406330049"/>
    <b v="0"/>
    <n v="9"/>
    <b v="0"/>
    <s v="music/faith"/>
    <n v="10"/>
    <n v="137.25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n v="1401401064"/>
    <b v="0"/>
    <n v="16"/>
    <b v="0"/>
    <s v="music/faith"/>
    <n v="34"/>
    <n v="1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n v="1423520177"/>
    <b v="0"/>
    <n v="1"/>
    <b v="0"/>
    <s v="music/faith"/>
    <n v="0"/>
    <n v="122.14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n v="1442847674"/>
    <b v="0"/>
    <n v="7"/>
    <b v="0"/>
    <s v="music/faith"/>
    <n v="68"/>
    <n v="0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n v="1472746374"/>
    <b v="0"/>
    <n v="0"/>
    <b v="0"/>
    <s v="music/faith"/>
    <n v="0"/>
    <n v="1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n v="1428454356"/>
    <b v="0"/>
    <n v="1"/>
    <b v="0"/>
    <s v="music/faith"/>
    <n v="0"/>
    <n v="55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n v="1468006345"/>
    <b v="0"/>
    <n v="2"/>
    <b v="0"/>
    <s v="music/faith"/>
    <n v="11"/>
    <n v="22"/>
    <x v="4"/>
    <s v="faith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x v="1735"/>
    <n v="1444423233"/>
    <b v="0"/>
    <n v="1"/>
    <b v="0"/>
    <s v="music/faith"/>
    <n v="1"/>
    <n v="56.67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n v="1434840392"/>
    <b v="0"/>
    <n v="15"/>
    <b v="0"/>
    <s v="music/faith"/>
    <n v="21"/>
    <n v="20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x v="1737"/>
    <n v="1409691542"/>
    <b v="0"/>
    <n v="1"/>
    <b v="0"/>
    <s v="music/faith"/>
    <n v="0"/>
    <n v="1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n v="1457297932"/>
    <b v="0"/>
    <n v="1"/>
    <b v="0"/>
    <s v="music/faith"/>
    <n v="0"/>
    <n v="0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n v="1434483422"/>
    <b v="0"/>
    <n v="0"/>
    <b v="0"/>
    <s v="music/faith"/>
    <n v="0"/>
    <n v="25.58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x v="1740"/>
    <n v="1430060671"/>
    <b v="0"/>
    <n v="52"/>
    <b v="1"/>
    <s v="photography/photobooks"/>
    <n v="111"/>
    <n v="63.9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n v="1481058170"/>
    <b v="0"/>
    <n v="34"/>
    <b v="1"/>
    <s v="photography/photobooks"/>
    <n v="109"/>
    <n v="89.93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n v="1470348775"/>
    <b v="0"/>
    <n v="67"/>
    <b v="1"/>
    <s v="photography/photobooks"/>
    <n v="100"/>
    <n v="93.07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n v="1421937077"/>
    <b v="0"/>
    <n v="70"/>
    <b v="1"/>
    <s v="photography/photobooks"/>
    <n v="118"/>
    <n v="89.6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n v="1479276838"/>
    <b v="0"/>
    <n v="89"/>
    <b v="1"/>
    <s v="photography/photobooks"/>
    <n v="114"/>
    <n v="207.62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n v="1477368867"/>
    <b v="0"/>
    <n v="107"/>
    <b v="1"/>
    <s v="photography/photobooks"/>
    <n v="148"/>
    <n v="59.41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n v="1444904830"/>
    <b v="0"/>
    <n v="159"/>
    <b v="1"/>
    <s v="photography/photobooks"/>
    <n v="105"/>
    <n v="358.97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x v="1747"/>
    <n v="1438642143"/>
    <b v="0"/>
    <n v="181"/>
    <b v="1"/>
    <s v="photography/photobooks"/>
    <n v="130"/>
    <n v="94.74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n v="1485213921"/>
    <b v="0"/>
    <n v="131"/>
    <b v="1"/>
    <s v="photography/photobooks"/>
    <n v="123"/>
    <n v="80.650000000000006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n v="1458936304"/>
    <b v="0"/>
    <n v="125"/>
    <b v="1"/>
    <s v="photography/photobooks"/>
    <n v="202"/>
    <n v="168.69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n v="1424198723"/>
    <b v="0"/>
    <n v="61"/>
    <b v="1"/>
    <s v="photography/photobooks"/>
    <n v="103"/>
    <n v="34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x v="1751"/>
    <n v="1473833082"/>
    <b v="0"/>
    <n v="90"/>
    <b v="1"/>
    <s v="photography/photobooks"/>
    <n v="260"/>
    <n v="462.86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n v="1455991168"/>
    <b v="0"/>
    <n v="35"/>
    <b v="1"/>
    <s v="photography/photobooks"/>
    <n v="108"/>
    <n v="104.39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n v="1425502953"/>
    <b v="0"/>
    <n v="90"/>
    <b v="1"/>
    <s v="photography/photobooks"/>
    <n v="111"/>
    <n v="7.5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n v="1441479361"/>
    <b v="0"/>
    <n v="4"/>
    <b v="1"/>
    <s v="photography/photobooks"/>
    <n v="120"/>
    <n v="47.13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n v="1468987269"/>
    <b v="0"/>
    <n v="120"/>
    <b v="1"/>
    <s v="photography/photobooks"/>
    <n v="103"/>
    <n v="414.29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n v="1483041083"/>
    <b v="0"/>
    <n v="14"/>
    <b v="1"/>
    <s v="photography/photobooks"/>
    <n v="116"/>
    <n v="42.48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n v="1463352992"/>
    <b v="0"/>
    <n v="27"/>
    <b v="1"/>
    <s v="photography/photobooks"/>
    <n v="115"/>
    <n v="108.78"/>
    <x v="8"/>
    <s v="photobooks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x v="1758"/>
    <n v="1425585229"/>
    <b v="0"/>
    <n v="49"/>
    <b v="1"/>
    <s v="photography/photobooks"/>
    <n v="107"/>
    <n v="81.099999999999994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n v="1454688513"/>
    <b v="0"/>
    <n v="102"/>
    <b v="1"/>
    <s v="photography/photobooks"/>
    <n v="165"/>
    <n v="51.67"/>
    <x v="8"/>
    <s v="photobooks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x v="1760"/>
    <n v="1437745060"/>
    <b v="0"/>
    <n v="3"/>
    <b v="1"/>
    <s v="photography/photobooks"/>
    <n v="155"/>
    <n v="35.4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x v="1761"/>
    <n v="1455147245"/>
    <b v="0"/>
    <n v="25"/>
    <b v="1"/>
    <s v="photography/photobooks"/>
    <n v="885"/>
    <n v="103.6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n v="1474663840"/>
    <b v="0"/>
    <n v="118"/>
    <b v="1"/>
    <s v="photography/photobooks"/>
    <n v="102"/>
    <n v="55.28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n v="1404560379"/>
    <b v="1"/>
    <n v="39"/>
    <b v="0"/>
    <s v="photography/photobooks"/>
    <n v="20"/>
    <n v="72.17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n v="1405380712"/>
    <b v="1"/>
    <n v="103"/>
    <b v="0"/>
    <s v="photography/photobooks"/>
    <n v="59"/>
    <n v="0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n v="1407184688"/>
    <b v="1"/>
    <n v="0"/>
    <b v="0"/>
    <s v="photography/photobooks"/>
    <n v="0"/>
    <n v="58.62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n v="1404488884"/>
    <b v="1"/>
    <n v="39"/>
    <b v="0"/>
    <s v="photography/photobooks"/>
    <n v="46"/>
    <n v="12.47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n v="1406640444"/>
    <b v="1"/>
    <n v="15"/>
    <b v="0"/>
    <s v="photography/photobooks"/>
    <n v="4"/>
    <n v="49.14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n v="1418585959"/>
    <b v="1"/>
    <n v="22"/>
    <b v="0"/>
    <s v="photography/photobooks"/>
    <n v="3"/>
    <n v="150.5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n v="1410288194"/>
    <b v="1"/>
    <n v="92"/>
    <b v="0"/>
    <s v="photography/photobooks"/>
    <n v="57"/>
    <n v="35.799999999999997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n v="1411515040"/>
    <b v="1"/>
    <n v="25"/>
    <b v="0"/>
    <s v="photography/photobooks"/>
    <n v="21"/>
    <n v="45.16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x v="1771"/>
    <n v="1399482836"/>
    <b v="1"/>
    <n v="19"/>
    <b v="0"/>
    <s v="photography/photobooks"/>
    <n v="16"/>
    <n v="98.79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n v="1417803298"/>
    <b v="1"/>
    <n v="19"/>
    <b v="0"/>
    <s v="photography/photobooks"/>
    <n v="6"/>
    <n v="88.31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n v="1413609292"/>
    <b v="1"/>
    <n v="13"/>
    <b v="0"/>
    <s v="photography/photobooks"/>
    <n v="46"/>
    <n v="170.63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n v="1410305160"/>
    <b v="1"/>
    <n v="124"/>
    <b v="0"/>
    <s v="photography/photobooks"/>
    <n v="65"/>
    <n v="83.75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n v="1411513071"/>
    <b v="1"/>
    <n v="4"/>
    <b v="0"/>
    <s v="photography/photobooks"/>
    <n v="7"/>
    <n v="65.099999999999994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n v="1421829253"/>
    <b v="1"/>
    <n v="10"/>
    <b v="0"/>
    <s v="photography/photobooks"/>
    <n v="14"/>
    <n v="66.33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n v="1423600995"/>
    <b v="1"/>
    <n v="15"/>
    <b v="0"/>
    <s v="photography/photobooks"/>
    <n v="2"/>
    <n v="104.8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n v="1470242180"/>
    <b v="1"/>
    <n v="38"/>
    <b v="0"/>
    <s v="photography/photobooks"/>
    <n v="36"/>
    <n v="78.44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n v="1462285510"/>
    <b v="1"/>
    <n v="152"/>
    <b v="0"/>
    <s v="photography/photobooks"/>
    <n v="40"/>
    <n v="59.0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n v="1471272545"/>
    <b v="1"/>
    <n v="24"/>
    <b v="0"/>
    <s v="photography/photobooks"/>
    <n v="26"/>
    <n v="71.3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n v="1453211289"/>
    <b v="1"/>
    <n v="76"/>
    <b v="0"/>
    <s v="photography/photobooks"/>
    <n v="15"/>
    <n v="51.23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n v="1429656478"/>
    <b v="1"/>
    <n v="185"/>
    <b v="0"/>
    <s v="photography/photobooks"/>
    <n v="24"/>
    <n v="60.24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n v="1419954240"/>
    <b v="1"/>
    <n v="33"/>
    <b v="0"/>
    <s v="photography/photobooks"/>
    <n v="40"/>
    <n v="44.9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n v="1410750855"/>
    <b v="1"/>
    <n v="108"/>
    <b v="0"/>
    <s v="photography/photobooks"/>
    <n v="20"/>
    <n v="31.21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n v="1416057177"/>
    <b v="1"/>
    <n v="29"/>
    <b v="0"/>
    <s v="photography/photobooks"/>
    <n v="48"/>
    <n v="63.88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n v="1425570237"/>
    <b v="1"/>
    <n v="24"/>
    <b v="0"/>
    <s v="photography/photobooks"/>
    <n v="15"/>
    <n v="19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n v="1412203542"/>
    <b v="1"/>
    <n v="4"/>
    <b v="0"/>
    <s v="photography/photobooks"/>
    <n v="1"/>
    <n v="10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n v="1415858403"/>
    <b v="1"/>
    <n v="4"/>
    <b v="0"/>
    <s v="photography/photobooks"/>
    <n v="1"/>
    <n v="109.07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n v="1420560678"/>
    <b v="1"/>
    <n v="15"/>
    <b v="0"/>
    <s v="photography/photobooks"/>
    <n v="5"/>
    <n v="26.75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x v="1790"/>
    <n v="1417369565"/>
    <b v="1"/>
    <n v="4"/>
    <b v="0"/>
    <s v="photography/photobooks"/>
    <n v="4"/>
    <n v="109.94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n v="1435970682"/>
    <b v="1"/>
    <n v="139"/>
    <b v="0"/>
    <s v="photography/photobooks"/>
    <n v="61"/>
    <n v="20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n v="1414531440"/>
    <b v="1"/>
    <n v="2"/>
    <b v="0"/>
    <s v="photography/photobooks"/>
    <n v="1"/>
    <n v="55.39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n v="1420636422"/>
    <b v="1"/>
    <n v="18"/>
    <b v="0"/>
    <s v="photography/photobooks"/>
    <n v="11"/>
    <n v="133.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n v="1473922541"/>
    <b v="1"/>
    <n v="81"/>
    <b v="0"/>
    <s v="photography/photobooks"/>
    <n v="39"/>
    <n v="48.72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n v="1464172366"/>
    <b v="1"/>
    <n v="86"/>
    <b v="0"/>
    <s v="photography/photobooks"/>
    <n v="22"/>
    <n v="48.25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n v="1479217189"/>
    <b v="1"/>
    <n v="140"/>
    <b v="0"/>
    <s v="photography/photobooks"/>
    <n v="68"/>
    <n v="58.97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n v="1449388233"/>
    <b v="1"/>
    <n v="37"/>
    <b v="0"/>
    <s v="photography/photobooks"/>
    <n v="14"/>
    <n v="11.64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x v="1798"/>
    <n v="1414008808"/>
    <b v="1"/>
    <n v="6"/>
    <b v="0"/>
    <s v="photography/photobooks"/>
    <n v="2"/>
    <n v="83.72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n v="1473517970"/>
    <b v="1"/>
    <n v="113"/>
    <b v="0"/>
    <s v="photography/photobooks"/>
    <n v="20"/>
    <n v="63.65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n v="1447429868"/>
    <b v="1"/>
    <n v="37"/>
    <b v="0"/>
    <s v="photography/photobooks"/>
    <n v="14"/>
    <n v="94.28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x v="1801"/>
    <n v="1433416830"/>
    <b v="1"/>
    <n v="18"/>
    <b v="0"/>
    <s v="photography/photobooks"/>
    <n v="48"/>
    <n v="71.87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n v="1421199782"/>
    <b v="1"/>
    <n v="75"/>
    <b v="0"/>
    <s v="photography/photobooks"/>
    <n v="31"/>
    <n v="104.85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n v="1444061804"/>
    <b v="1"/>
    <n v="52"/>
    <b v="0"/>
    <s v="photography/photobooks"/>
    <n v="35"/>
    <n v="67.1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n v="1441048658"/>
    <b v="1"/>
    <n v="122"/>
    <b v="0"/>
    <s v="photography/photobooks"/>
    <n v="36"/>
    <n v="73.8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n v="1409066349"/>
    <b v="1"/>
    <n v="8"/>
    <b v="0"/>
    <s v="photography/photobooks"/>
    <n v="3"/>
    <n v="69.13"/>
    <x v="8"/>
    <s v="photobooks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x v="1806"/>
    <n v="1409276313"/>
    <b v="1"/>
    <n v="8"/>
    <b v="0"/>
    <s v="photography/photobooks"/>
    <n v="11"/>
    <n v="120.77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n v="1483806030"/>
    <b v="1"/>
    <n v="96"/>
    <b v="0"/>
    <s v="photography/photobooks"/>
    <n v="41"/>
    <n v="42.22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n v="1422222439"/>
    <b v="1"/>
    <n v="9"/>
    <b v="0"/>
    <s v="photography/photobooks"/>
    <n v="11"/>
    <n v="7.5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x v="1809"/>
    <n v="1407621026"/>
    <b v="0"/>
    <n v="2"/>
    <b v="0"/>
    <s v="photography/photobooks"/>
    <n v="3"/>
    <n v="1.54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n v="1408962270"/>
    <b v="0"/>
    <n v="26"/>
    <b v="0"/>
    <s v="photography/photobooks"/>
    <n v="0"/>
    <n v="37.61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n v="1464939536"/>
    <b v="0"/>
    <n v="23"/>
    <b v="0"/>
    <s v="photography/photobooks"/>
    <n v="13"/>
    <n v="0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n v="1404940812"/>
    <b v="0"/>
    <n v="0"/>
    <b v="0"/>
    <s v="photography/photobooks"/>
    <n v="0"/>
    <n v="42.16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n v="1422516736"/>
    <b v="0"/>
    <n v="140"/>
    <b v="0"/>
    <s v="photography/photobooks"/>
    <n v="49"/>
    <n v="0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n v="1434577537"/>
    <b v="0"/>
    <n v="0"/>
    <b v="0"/>
    <s v="photography/photobooks"/>
    <n v="0"/>
    <n v="84.83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n v="1467061303"/>
    <b v="0"/>
    <n v="6"/>
    <b v="0"/>
    <s v="photography/photobooks"/>
    <n v="2"/>
    <n v="94.19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n v="1480607607"/>
    <b v="0"/>
    <n v="100"/>
    <b v="0"/>
    <s v="photography/photobooks"/>
    <n v="52"/>
    <n v="0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n v="1425447450"/>
    <b v="0"/>
    <n v="0"/>
    <b v="0"/>
    <s v="photography/photobooks"/>
    <n v="0"/>
    <n v="6.25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n v="1404151396"/>
    <b v="0"/>
    <n v="4"/>
    <b v="0"/>
    <s v="photography/photobooks"/>
    <n v="2"/>
    <n v="213.38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n v="1425261690"/>
    <b v="0"/>
    <n v="8"/>
    <b v="0"/>
    <s v="photography/photobooks"/>
    <n v="7"/>
    <n v="59.16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n v="1326872367"/>
    <b v="0"/>
    <n v="57"/>
    <b v="1"/>
    <s v="music/rock"/>
    <n v="135"/>
    <n v="27.27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n v="1388084862"/>
    <b v="0"/>
    <n v="11"/>
    <b v="1"/>
    <s v="music/rock"/>
    <n v="100"/>
    <n v="24.58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n v="1348503976"/>
    <b v="0"/>
    <n v="33"/>
    <b v="1"/>
    <s v="music/rock"/>
    <n v="116"/>
    <n v="75.05"/>
    <x v="4"/>
    <s v="rock"/>
    <x v="1823"/>
    <d v="2012-10-24T16:26:16"/>
    <x v="0"/>
  </r>
  <r>
    <n v="1824"/>
    <s v="Tin Man's Broken Wisdom Fund"/>
    <s v="cd fund raiser"/>
    <x v="9"/>
    <n v="3002"/>
    <x v="0"/>
    <s v="US"/>
    <s v="USD"/>
    <x v="1823"/>
    <n v="1387403967"/>
    <b v="0"/>
    <n v="40"/>
    <b v="1"/>
    <s v="music/rock"/>
    <n v="100"/>
    <n v="42.02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n v="1371585703"/>
    <b v="0"/>
    <n v="50"/>
    <b v="1"/>
    <s v="music/rock"/>
    <n v="105"/>
    <n v="53.16"/>
    <x v="4"/>
    <s v="rock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x v="1825"/>
    <n v="1390083017"/>
    <b v="0"/>
    <n v="38"/>
    <b v="1"/>
    <s v="music/rock"/>
    <n v="101"/>
    <n v="83.89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n v="1294818561"/>
    <b v="0"/>
    <n v="96"/>
    <b v="1"/>
    <s v="music/rock"/>
    <n v="101"/>
    <n v="417.33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n v="1396906530"/>
    <b v="0"/>
    <n v="48"/>
    <b v="1"/>
    <s v="music/rock"/>
    <n v="100"/>
    <n v="75.77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n v="1291428371"/>
    <b v="0"/>
    <n v="33"/>
    <b v="1"/>
    <s v="music/rock"/>
    <n v="167"/>
    <n v="67.39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n v="1390667107"/>
    <b v="0"/>
    <n v="226"/>
    <b v="1"/>
    <s v="music/rock"/>
    <n v="102"/>
    <n v="73.569999999999993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n v="1335570863"/>
    <b v="0"/>
    <n v="14"/>
    <b v="1"/>
    <s v="music/rock"/>
    <n v="103"/>
    <n v="25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n v="1296651427"/>
    <b v="0"/>
    <n v="20"/>
    <b v="1"/>
    <s v="music/rock"/>
    <n v="143"/>
    <n v="42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n v="1359421403"/>
    <b v="0"/>
    <n v="25"/>
    <b v="1"/>
    <s v="music/rock"/>
    <n v="263"/>
    <n v="131.16999999999999"/>
    <x v="4"/>
    <s v="rock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x v="1833"/>
    <n v="1418684895"/>
    <b v="0"/>
    <n v="90"/>
    <b v="1"/>
    <s v="music/rock"/>
    <n v="118"/>
    <n v="47.27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n v="1456851071"/>
    <b v="0"/>
    <n v="11"/>
    <b v="1"/>
    <s v="music/rock"/>
    <n v="104"/>
    <n v="182.13"/>
    <x v="4"/>
    <s v="rock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x v="1835"/>
    <n v="1359660329"/>
    <b v="0"/>
    <n v="55"/>
    <b v="1"/>
    <s v="music/rock"/>
    <n v="200"/>
    <n v="61.37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n v="1326848935"/>
    <b v="0"/>
    <n v="30"/>
    <b v="1"/>
    <s v="music/rock"/>
    <n v="307"/>
    <n v="35.770000000000003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n v="1314989557"/>
    <b v="0"/>
    <n v="28"/>
    <b v="1"/>
    <s v="music/rock"/>
    <n v="100"/>
    <n v="45.62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n v="1472750382"/>
    <b v="0"/>
    <n v="45"/>
    <b v="1"/>
    <s v="music/rock"/>
    <n v="205"/>
    <n v="75.38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n v="1366251510"/>
    <b v="0"/>
    <n v="13"/>
    <b v="1"/>
    <s v="music/rock"/>
    <n v="109"/>
    <n v="50.88"/>
    <x v="4"/>
    <s v="rock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x v="1840"/>
    <n v="1397679445"/>
    <b v="0"/>
    <n v="40"/>
    <b v="1"/>
    <s v="music/rock"/>
    <n v="102"/>
    <n v="119.29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n v="1422371381"/>
    <b v="0"/>
    <n v="21"/>
    <b v="1"/>
    <s v="music/rock"/>
    <n v="125"/>
    <n v="92.54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n v="1295653954"/>
    <b v="0"/>
    <n v="134"/>
    <b v="1"/>
    <s v="music/rock"/>
    <n v="124"/>
    <n v="76.05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n v="1304464914"/>
    <b v="0"/>
    <n v="20"/>
    <b v="1"/>
    <s v="music/rock"/>
    <n v="101"/>
    <n v="52.63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n v="1464854398"/>
    <b v="0"/>
    <n v="19"/>
    <b v="1"/>
    <s v="music/rock"/>
    <n v="100"/>
    <n v="98.99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n v="1352993777"/>
    <b v="0"/>
    <n v="209"/>
    <b v="1"/>
    <s v="music/rock"/>
    <n v="138"/>
    <n v="79.53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n v="1427780432"/>
    <b v="0"/>
    <n v="38"/>
    <b v="1"/>
    <s v="music/rock"/>
    <n v="121"/>
    <n v="134.21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n v="1306608888"/>
    <b v="0"/>
    <n v="24"/>
    <b v="1"/>
    <s v="music/rock"/>
    <n v="107"/>
    <n v="37.630000000000003"/>
    <x v="4"/>
    <s v="rock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x v="1848"/>
    <n v="1347913059"/>
    <b v="0"/>
    <n v="8"/>
    <b v="1"/>
    <s v="music/rock"/>
    <n v="100"/>
    <n v="51.04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n v="1402441300"/>
    <b v="0"/>
    <n v="179"/>
    <b v="1"/>
    <s v="music/rock"/>
    <n v="102"/>
    <n v="50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n v="1404769538"/>
    <b v="0"/>
    <n v="26"/>
    <b v="1"/>
    <s v="music/rock"/>
    <n v="100"/>
    <n v="133.93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n v="1426703452"/>
    <b v="0"/>
    <n v="131"/>
    <b v="1"/>
    <s v="music/rock"/>
    <n v="117"/>
    <n v="58.21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n v="1348536417"/>
    <b v="0"/>
    <n v="14"/>
    <b v="1"/>
    <s v="music/rock"/>
    <n v="102"/>
    <n v="88.04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n v="1366763437"/>
    <b v="0"/>
    <n v="174"/>
    <b v="1"/>
    <s v="music/rock"/>
    <n v="102"/>
    <n v="70.58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n v="1385124940"/>
    <b v="0"/>
    <n v="191"/>
    <b v="1"/>
    <s v="music/rock"/>
    <n v="154"/>
    <n v="53.29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n v="1403901072"/>
    <b v="0"/>
    <n v="38"/>
    <b v="1"/>
    <s v="music/rock"/>
    <n v="101"/>
    <n v="136.36000000000001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n v="1407954413"/>
    <b v="0"/>
    <n v="22"/>
    <b v="1"/>
    <s v="music/rock"/>
    <n v="100"/>
    <n v="40.549999999999997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n v="1318826921"/>
    <b v="0"/>
    <n v="149"/>
    <b v="1"/>
    <s v="music/rock"/>
    <n v="109"/>
    <n v="70.63"/>
    <x v="4"/>
    <s v="rock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x v="1858"/>
    <n v="1314124129"/>
    <b v="0"/>
    <n v="56"/>
    <b v="1"/>
    <s v="music/rock"/>
    <n v="132"/>
    <n v="52.68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n v="1389891684"/>
    <b v="0"/>
    <n v="19"/>
    <b v="1"/>
    <s v="music/rock"/>
    <n v="133"/>
    <n v="0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n v="1419664341"/>
    <b v="0"/>
    <n v="0"/>
    <b v="0"/>
    <s v="games/mobile games"/>
    <n v="0"/>
    <n v="90.94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n v="1484912974"/>
    <b v="0"/>
    <n v="16"/>
    <b v="0"/>
    <s v="games/mobile games"/>
    <n v="8"/>
    <n v="5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n v="1400008085"/>
    <b v="0"/>
    <n v="2"/>
    <b v="0"/>
    <s v="games/mobile games"/>
    <n v="0"/>
    <n v="58.08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n v="1396631500"/>
    <b v="0"/>
    <n v="48"/>
    <b v="0"/>
    <s v="games/mobile games"/>
    <n v="43"/>
    <n v="2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n v="1475398147"/>
    <b v="0"/>
    <n v="2"/>
    <b v="0"/>
    <s v="games/mobile games"/>
    <n v="0"/>
    <n v="62.5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n v="1483768497"/>
    <b v="0"/>
    <n v="2"/>
    <b v="0"/>
    <s v="games/mobile games"/>
    <n v="1"/>
    <n v="10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n v="1475791912"/>
    <b v="0"/>
    <n v="1"/>
    <b v="0"/>
    <s v="games/mobile games"/>
    <n v="0"/>
    <n v="71.59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n v="1448044925"/>
    <b v="0"/>
    <n v="17"/>
    <b v="0"/>
    <s v="games/mobile games"/>
    <n v="5"/>
    <n v="0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n v="1480896249"/>
    <b v="0"/>
    <n v="0"/>
    <b v="0"/>
    <s v="games/mobile games"/>
    <n v="0"/>
    <n v="32.82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n v="1451723535"/>
    <b v="0"/>
    <n v="11"/>
    <b v="0"/>
    <s v="games/mobile games"/>
    <n v="10"/>
    <n v="49.1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n v="1413053301"/>
    <b v="0"/>
    <n v="95"/>
    <b v="0"/>
    <s v="games/mobile games"/>
    <n v="72"/>
    <n v="16.309999999999999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n v="1433041602"/>
    <b v="0"/>
    <n v="13"/>
    <b v="0"/>
    <s v="games/mobile games"/>
    <n v="1"/>
    <n v="18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n v="1433861210"/>
    <b v="0"/>
    <n v="2"/>
    <b v="0"/>
    <s v="games/mobile games"/>
    <n v="0"/>
    <n v="13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n v="1465427733"/>
    <b v="0"/>
    <n v="2"/>
    <b v="0"/>
    <s v="games/mobile games"/>
    <n v="0"/>
    <n v="17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n v="1465335308"/>
    <b v="0"/>
    <n v="3"/>
    <b v="0"/>
    <s v="games/mobile games"/>
    <n v="1"/>
    <n v="0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n v="1400026355"/>
    <b v="0"/>
    <n v="0"/>
    <b v="0"/>
    <s v="games/mobile games"/>
    <n v="0"/>
    <n v="3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n v="1455377729"/>
    <b v="0"/>
    <n v="2"/>
    <b v="0"/>
    <s v="games/mobile games"/>
    <n v="0"/>
    <n v="41.83"/>
    <x v="6"/>
    <s v="mobile games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x v="1879"/>
    <n v="1456839380"/>
    <b v="0"/>
    <n v="24"/>
    <b v="0"/>
    <s v="games/mobile games"/>
    <n v="20"/>
    <n v="49.34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n v="1423366789"/>
    <b v="0"/>
    <n v="70"/>
    <b v="1"/>
    <s v="music/indie rock"/>
    <n v="173"/>
    <n v="41.73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n v="1339109212"/>
    <b v="0"/>
    <n v="81"/>
    <b v="1"/>
    <s v="music/indie rock"/>
    <n v="101"/>
    <n v="32.72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n v="1331333108"/>
    <b v="0"/>
    <n v="32"/>
    <b v="1"/>
    <s v="music/indie rock"/>
    <n v="105"/>
    <n v="51.96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n v="1350967535"/>
    <b v="0"/>
    <n v="26"/>
    <b v="1"/>
    <s v="music/indie rock"/>
    <n v="135"/>
    <n v="50.69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n v="1341800110"/>
    <b v="0"/>
    <n v="105"/>
    <b v="1"/>
    <s v="music/indie rock"/>
    <n v="116"/>
    <n v="42.24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n v="1413236738"/>
    <b v="0"/>
    <n v="29"/>
    <b v="1"/>
    <s v="music/indie rock"/>
    <n v="102"/>
    <n v="416.88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n v="1447614732"/>
    <b v="0"/>
    <n v="8"/>
    <b v="1"/>
    <s v="music/indie rock"/>
    <n v="111"/>
    <n v="46.6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n v="1272692732"/>
    <b v="0"/>
    <n v="89"/>
    <b v="1"/>
    <s v="music/indie rock"/>
    <n v="166"/>
    <n v="48.4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n v="1359140546"/>
    <b v="0"/>
    <n v="44"/>
    <b v="1"/>
    <s v="music/indie rock"/>
    <n v="107"/>
    <n v="70.53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n v="1353005528"/>
    <b v="0"/>
    <n v="246"/>
    <b v="1"/>
    <s v="music/indie rock"/>
    <n v="145"/>
    <n v="87.96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n v="1275851354"/>
    <b v="0"/>
    <n v="120"/>
    <b v="1"/>
    <s v="music/indie rock"/>
    <n v="106"/>
    <n v="26.27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n v="1304867881"/>
    <b v="0"/>
    <n v="26"/>
    <b v="1"/>
    <s v="music/indie rock"/>
    <n v="137"/>
    <n v="57.78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n v="1301524585"/>
    <b v="0"/>
    <n v="45"/>
    <b v="1"/>
    <s v="music/indie rock"/>
    <n v="104"/>
    <n v="57.25"/>
    <x v="4"/>
    <s v="indie rock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x v="1893"/>
    <n v="1326404583"/>
    <b v="0"/>
    <n v="20"/>
    <b v="1"/>
    <s v="music/indie rock"/>
    <n v="115"/>
    <n v="196.34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n v="1442771722"/>
    <b v="0"/>
    <n v="47"/>
    <b v="1"/>
    <s v="music/indie rock"/>
    <n v="102"/>
    <n v="43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n v="1331658165"/>
    <b v="0"/>
    <n v="13"/>
    <b v="1"/>
    <s v="music/indie rock"/>
    <n v="124"/>
    <n v="35.549999999999997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n v="1392040806"/>
    <b v="0"/>
    <n v="183"/>
    <b v="1"/>
    <s v="music/indie rock"/>
    <n v="102"/>
    <n v="68.81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n v="1451277473"/>
    <b v="0"/>
    <n v="21"/>
    <b v="1"/>
    <s v="music/indie rock"/>
    <n v="145"/>
    <n v="28.57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n v="1424730966"/>
    <b v="0"/>
    <n v="42"/>
    <b v="1"/>
    <s v="music/indie rock"/>
    <n v="133"/>
    <n v="50.6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n v="1347137731"/>
    <b v="0"/>
    <n v="54"/>
    <b v="1"/>
    <s v="music/indie rock"/>
    <n v="109"/>
    <n v="106.8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n v="1429707729"/>
    <b v="0"/>
    <n v="25"/>
    <b v="0"/>
    <s v="technology/gadgets"/>
    <n v="3"/>
    <n v="4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n v="1422903447"/>
    <b v="0"/>
    <n v="3"/>
    <b v="0"/>
    <s v="technology/gadgets"/>
    <n v="1"/>
    <n v="34.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n v="1480357791"/>
    <b v="0"/>
    <n v="41"/>
    <b v="0"/>
    <s v="technology/gadgets"/>
    <n v="47"/>
    <n v="25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n v="1447864021"/>
    <b v="0"/>
    <n v="2"/>
    <b v="0"/>
    <s v="technology/gadgets"/>
    <n v="0"/>
    <n v="10.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n v="1407535994"/>
    <b v="0"/>
    <n v="4"/>
    <b v="0"/>
    <s v="technology/gadgets"/>
    <n v="0"/>
    <n v="215.96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n v="1464105983"/>
    <b v="0"/>
    <n v="99"/>
    <b v="0"/>
    <s v="technology/gadgets"/>
    <n v="43"/>
    <n v="21.25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n v="1399557925"/>
    <b v="0"/>
    <n v="4"/>
    <b v="0"/>
    <s v="technology/gadgets"/>
    <n v="0"/>
    <n v="108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n v="1480456900"/>
    <b v="0"/>
    <n v="4"/>
    <b v="0"/>
    <s v="technology/gadgets"/>
    <n v="2"/>
    <n v="129.97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n v="1411467479"/>
    <b v="0"/>
    <n v="38"/>
    <b v="0"/>
    <s v="technology/gadgets"/>
    <n v="14"/>
    <n v="117.49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n v="1442531217"/>
    <b v="0"/>
    <n v="285"/>
    <b v="0"/>
    <s v="technology/gadgets"/>
    <n v="39"/>
    <n v="10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n v="1404953334"/>
    <b v="0"/>
    <n v="1"/>
    <b v="0"/>
    <s v="technology/gadgets"/>
    <n v="0"/>
    <n v="70.599999999999994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n v="1430803560"/>
    <b v="0"/>
    <n v="42"/>
    <b v="0"/>
    <s v="technology/gadgets"/>
    <n v="59"/>
    <n v="24.5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n v="1410178578"/>
    <b v="0"/>
    <n v="26"/>
    <b v="0"/>
    <s v="technology/gadgets"/>
    <n v="1"/>
    <n v="30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n v="1413519073"/>
    <b v="0"/>
    <n v="2"/>
    <b v="0"/>
    <s v="technology/gadgets"/>
    <n v="9"/>
    <n v="2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n v="1407892222"/>
    <b v="0"/>
    <n v="4"/>
    <b v="0"/>
    <s v="technology/gadgets"/>
    <n v="2"/>
    <n v="17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n v="1476378775"/>
    <b v="0"/>
    <n v="6"/>
    <b v="0"/>
    <s v="technology/gadgets"/>
    <n v="1"/>
    <n v="2928.93"/>
    <x v="2"/>
    <s v="gadgets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x v="1916"/>
    <n v="1484116133"/>
    <b v="0"/>
    <n v="70"/>
    <b v="0"/>
    <s v="technology/gadgets"/>
    <n v="53"/>
    <n v="28.89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n v="1404845851"/>
    <b v="0"/>
    <n v="9"/>
    <b v="0"/>
    <s v="technology/gadgets"/>
    <n v="1"/>
    <n v="29.63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n v="1429477249"/>
    <b v="0"/>
    <n v="8"/>
    <b v="0"/>
    <s v="technology/gadgets"/>
    <n v="47"/>
    <n v="40.98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n v="1443042061"/>
    <b v="0"/>
    <n v="105"/>
    <b v="0"/>
    <s v="technology/gadgets"/>
    <n v="43"/>
    <n v="54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x v="1920"/>
    <n v="1339651143"/>
    <b v="0"/>
    <n v="38"/>
    <b v="1"/>
    <s v="music/indie rock"/>
    <n v="137"/>
    <n v="36.11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n v="1384236507"/>
    <b v="0"/>
    <n v="64"/>
    <b v="1"/>
    <s v="music/indie rock"/>
    <n v="116"/>
    <n v="23.15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n v="1313612532"/>
    <b v="0"/>
    <n v="13"/>
    <b v="1"/>
    <s v="music/indie rock"/>
    <n v="241"/>
    <n v="104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n v="1387390555"/>
    <b v="0"/>
    <n v="33"/>
    <b v="1"/>
    <s v="music/indie rock"/>
    <n v="114"/>
    <n v="31.83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n v="1379540288"/>
    <b v="0"/>
    <n v="52"/>
    <b v="1"/>
    <s v="music/indie rock"/>
    <n v="110"/>
    <n v="27.39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n v="1286319256"/>
    <b v="0"/>
    <n v="107"/>
    <b v="1"/>
    <s v="music/indie rock"/>
    <n v="195"/>
    <n v="56.36"/>
    <x v="4"/>
    <s v="indie rock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x v="1926"/>
    <n v="1329856839"/>
    <b v="0"/>
    <n v="11"/>
    <b v="1"/>
    <s v="music/indie rock"/>
    <n v="103"/>
    <n v="77.349999999999994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n v="1365348794"/>
    <b v="0"/>
    <n v="34"/>
    <b v="1"/>
    <s v="music/indie rock"/>
    <n v="103"/>
    <n v="42.8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n v="1306197066"/>
    <b v="0"/>
    <n v="75"/>
    <b v="1"/>
    <s v="music/indie rock"/>
    <n v="100"/>
    <n v="48.85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n v="1368019482"/>
    <b v="0"/>
    <n v="26"/>
    <b v="1"/>
    <s v="music/indie rock"/>
    <n v="127"/>
    <n v="48.24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n v="1336512309"/>
    <b v="0"/>
    <n v="50"/>
    <b v="1"/>
    <s v="music/indie rock"/>
    <n v="121"/>
    <n v="70.20999999999999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n v="1325618773"/>
    <b v="0"/>
    <n v="80"/>
    <b v="1"/>
    <s v="music/indie rock"/>
    <n v="107"/>
    <n v="94.05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n v="1409195307"/>
    <b v="0"/>
    <n v="110"/>
    <b v="1"/>
    <s v="music/indie rock"/>
    <n v="172"/>
    <n v="80.27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n v="1321649321"/>
    <b v="0"/>
    <n v="77"/>
    <b v="1"/>
    <s v="music/indie rock"/>
    <n v="124"/>
    <n v="54.2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n v="1400106171"/>
    <b v="0"/>
    <n v="50"/>
    <b v="1"/>
    <s v="music/indie rock"/>
    <n v="108"/>
    <n v="60.27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n v="1320528070"/>
    <b v="0"/>
    <n v="145"/>
    <b v="1"/>
    <s v="music/indie rock"/>
    <n v="117"/>
    <n v="38.74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n v="1338346281"/>
    <b v="0"/>
    <n v="29"/>
    <b v="1"/>
    <s v="music/indie rock"/>
    <n v="187"/>
    <n v="152.5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n v="1370067231"/>
    <b v="0"/>
    <n v="114"/>
    <b v="1"/>
    <s v="music/indie rock"/>
    <n v="116"/>
    <n v="115.31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n v="1360366708"/>
    <b v="0"/>
    <n v="96"/>
    <b v="1"/>
    <s v="music/indie rock"/>
    <n v="111"/>
    <n v="35.840000000000003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n v="1304770233"/>
    <b v="0"/>
    <n v="31"/>
    <b v="1"/>
    <s v="music/indie rock"/>
    <n v="171"/>
    <n v="64.56999999999999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n v="1397545131"/>
    <b v="1"/>
    <n v="4883"/>
    <b v="1"/>
    <s v="technology/hardware"/>
    <n v="126"/>
    <n v="87.44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n v="1302033140"/>
    <b v="1"/>
    <n v="95"/>
    <b v="1"/>
    <s v="technology/hardware"/>
    <n v="138"/>
    <n v="68.819999999999993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n v="1467008916"/>
    <b v="1"/>
    <n v="2478"/>
    <b v="1"/>
    <s v="technology/hardware"/>
    <n v="1705"/>
    <n v="176.2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n v="1396360890"/>
    <b v="1"/>
    <n v="1789"/>
    <b v="1"/>
    <s v="technology/hardware"/>
    <n v="788"/>
    <n v="511.79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n v="1433224958"/>
    <b v="1"/>
    <n v="680"/>
    <b v="1"/>
    <s v="technology/hardware"/>
    <n v="348"/>
    <n v="160.44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n v="1392780961"/>
    <b v="1"/>
    <n v="70"/>
    <b v="1"/>
    <s v="technology/hardware"/>
    <n v="150"/>
    <n v="35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n v="1255730520"/>
    <b v="1"/>
    <n v="23"/>
    <b v="1"/>
    <s v="technology/hardware"/>
    <n v="101"/>
    <n v="188.51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n v="1460557809"/>
    <b v="1"/>
    <n v="4245"/>
    <b v="1"/>
    <s v="technology/hardware"/>
    <n v="800"/>
    <n v="56.2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n v="1402394951"/>
    <b v="1"/>
    <n v="943"/>
    <b v="1"/>
    <s v="technology/hardware"/>
    <n v="106"/>
    <n v="51.31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n v="1300767673"/>
    <b v="1"/>
    <n v="1876"/>
    <b v="1"/>
    <s v="technology/hardware"/>
    <n v="201"/>
    <n v="127.36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n v="1475921137"/>
    <b v="1"/>
    <n v="834"/>
    <b v="1"/>
    <s v="technology/hardware"/>
    <n v="212"/>
    <n v="101.8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n v="1378737215"/>
    <b v="1"/>
    <n v="682"/>
    <b v="1"/>
    <s v="technology/hardware"/>
    <n v="198"/>
    <n v="230.5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n v="1328158065"/>
    <b v="1"/>
    <n v="147"/>
    <b v="1"/>
    <s v="technology/hardware"/>
    <n v="226"/>
    <n v="842.11"/>
    <x v="2"/>
    <s v="hardware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x v="1953"/>
    <n v="1453730176"/>
    <b v="1"/>
    <n v="415"/>
    <b v="1"/>
    <s v="technology/hardware"/>
    <n v="699"/>
    <n v="577.28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n v="1334989881"/>
    <b v="1"/>
    <n v="290"/>
    <b v="1"/>
    <s v="technology/hardware"/>
    <n v="399"/>
    <n v="483.34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n v="1425507005"/>
    <b v="1"/>
    <n v="365"/>
    <b v="1"/>
    <s v="technology/hardware"/>
    <n v="294"/>
    <n v="76.1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x v="1956"/>
    <n v="1348712513"/>
    <b v="1"/>
    <n v="660"/>
    <b v="1"/>
    <s v="technology/hardware"/>
    <n v="168"/>
    <n v="74.11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n v="1361490161"/>
    <b v="1"/>
    <n v="1356"/>
    <b v="1"/>
    <s v="technology/hardware"/>
    <n v="1436"/>
    <n v="36.97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n v="1408565860"/>
    <b v="1"/>
    <n v="424"/>
    <b v="1"/>
    <s v="technology/hardware"/>
    <n v="157"/>
    <n v="2500.9699999999998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n v="1416559341"/>
    <b v="1"/>
    <n v="33"/>
    <b v="1"/>
    <s v="technology/hardware"/>
    <n v="118"/>
    <n v="67.69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n v="1346042417"/>
    <b v="1"/>
    <n v="1633"/>
    <b v="1"/>
    <s v="technology/hardware"/>
    <n v="1105"/>
    <n v="63.05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n v="1397414636"/>
    <b v="1"/>
    <n v="306"/>
    <b v="1"/>
    <s v="technology/hardware"/>
    <n v="193"/>
    <n v="117.6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n v="1407838734"/>
    <b v="1"/>
    <n v="205"/>
    <b v="1"/>
    <s v="technology/hardware"/>
    <n v="127"/>
    <n v="180.75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n v="1458714772"/>
    <b v="1"/>
    <n v="1281"/>
    <b v="1"/>
    <s v="technology/hardware"/>
    <n v="260"/>
    <n v="127.32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n v="1324433310"/>
    <b v="1"/>
    <n v="103"/>
    <b v="1"/>
    <s v="technology/hardware"/>
    <n v="262"/>
    <n v="136.63999999999999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n v="1405429098"/>
    <b v="1"/>
    <n v="1513"/>
    <b v="1"/>
    <s v="technology/hardware"/>
    <n v="207"/>
    <n v="182.78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n v="1396367729"/>
    <b v="1"/>
    <n v="405"/>
    <b v="1"/>
    <s v="technology/hardware"/>
    <n v="370"/>
    <n v="279.3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n v="1478095515"/>
    <b v="1"/>
    <n v="510"/>
    <b v="1"/>
    <s v="technology/hardware"/>
    <n v="285"/>
    <n v="61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n v="1467831668"/>
    <b v="1"/>
    <n v="1887"/>
    <b v="1"/>
    <s v="technology/hardware"/>
    <n v="579"/>
    <n v="80.73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n v="1361248701"/>
    <b v="1"/>
    <n v="701"/>
    <b v="1"/>
    <s v="technology/hardware"/>
    <n v="1132"/>
    <n v="272.36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n v="1381752061"/>
    <b v="1"/>
    <n v="3863"/>
    <b v="1"/>
    <s v="technology/hardware"/>
    <n v="263"/>
    <n v="70.849999999999994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n v="1350605844"/>
    <b v="1"/>
    <n v="238"/>
    <b v="1"/>
    <s v="technology/hardware"/>
    <n v="674"/>
    <n v="247.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n v="1467134464"/>
    <b v="1"/>
    <n v="2051"/>
    <b v="1"/>
    <s v="technology/hardware"/>
    <n v="257"/>
    <n v="186.81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n v="1371715269"/>
    <b v="1"/>
    <n v="402"/>
    <b v="1"/>
    <s v="technology/hardware"/>
    <n v="375"/>
    <n v="131.99"/>
    <x v="2"/>
    <s v="hardware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n v="1360346851"/>
    <b v="1"/>
    <n v="253"/>
    <b v="1"/>
    <s v="technology/hardware"/>
    <n v="209"/>
    <n v="29.31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n v="1371159325"/>
    <b v="1"/>
    <n v="473"/>
    <b v="1"/>
    <s v="technology/hardware"/>
    <n v="347"/>
    <n v="245.02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n v="1446527540"/>
    <b v="1"/>
    <n v="821"/>
    <b v="1"/>
    <s v="technology/hardware"/>
    <n v="402"/>
    <n v="1323.25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n v="1336627492"/>
    <b v="1"/>
    <n v="388"/>
    <b v="1"/>
    <s v="technology/hardware"/>
    <n v="1027"/>
    <n v="282.66000000000003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n v="1444734146"/>
    <b v="1"/>
    <n v="813"/>
    <b v="1"/>
    <s v="technology/hardware"/>
    <n v="115"/>
    <n v="91.21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x v="1979"/>
    <n v="1456232462"/>
    <b v="1"/>
    <n v="1945"/>
    <b v="1"/>
    <s v="technology/hardware"/>
    <n v="355"/>
    <n v="31.75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n v="1402334665"/>
    <b v="0"/>
    <n v="12"/>
    <b v="0"/>
    <s v="photography/people"/>
    <n v="5"/>
    <n v="0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n v="1478268287"/>
    <b v="0"/>
    <n v="0"/>
    <b v="0"/>
    <s v="photography/people"/>
    <n v="0"/>
    <n v="88.69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n v="1470874618"/>
    <b v="0"/>
    <n v="16"/>
    <b v="0"/>
    <s v="photography/people"/>
    <n v="4"/>
    <n v="453.14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n v="1412189881"/>
    <b v="0"/>
    <n v="7"/>
    <b v="0"/>
    <s v="photography/people"/>
    <n v="21"/>
    <n v="12.75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n v="1467650771"/>
    <b v="0"/>
    <n v="4"/>
    <b v="0"/>
    <s v="photography/people"/>
    <n v="3"/>
    <n v="1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n v="1455359083"/>
    <b v="0"/>
    <n v="1"/>
    <b v="0"/>
    <s v="photography/people"/>
    <n v="0"/>
    <n v="83.43"/>
    <x v="8"/>
    <s v="people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x v="1986"/>
    <n v="1422631276"/>
    <b v="0"/>
    <n v="28"/>
    <b v="0"/>
    <s v="photography/people"/>
    <n v="42"/>
    <n v="25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x v="1987"/>
    <n v="1437502742"/>
    <b v="0"/>
    <n v="1"/>
    <b v="0"/>
    <s v="photography/people"/>
    <n v="0"/>
    <n v="5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n v="1478881208"/>
    <b v="0"/>
    <n v="1"/>
    <b v="0"/>
    <s v="photography/people"/>
    <n v="1"/>
    <n v="101.8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n v="1454042532"/>
    <b v="0"/>
    <n v="5"/>
    <b v="0"/>
    <s v="photography/people"/>
    <n v="17"/>
    <n v="46.67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x v="1990"/>
    <n v="1434144386"/>
    <b v="0"/>
    <n v="3"/>
    <b v="0"/>
    <s v="photography/people"/>
    <n v="7"/>
    <n v="1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x v="1991"/>
    <n v="1421637991"/>
    <b v="0"/>
    <n v="2"/>
    <b v="0"/>
    <s v="photography/people"/>
    <n v="0"/>
    <n v="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n v="1475885342"/>
    <b v="0"/>
    <n v="0"/>
    <b v="0"/>
    <s v="photography/people"/>
    <n v="0"/>
    <n v="26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n v="1435354736"/>
    <b v="0"/>
    <n v="3"/>
    <b v="0"/>
    <s v="photography/people"/>
    <n v="8"/>
    <n v="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n v="1406499612"/>
    <b v="0"/>
    <n v="0"/>
    <b v="0"/>
    <s v="photography/people"/>
    <n v="0"/>
    <n v="218.33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n v="1402973438"/>
    <b v="0"/>
    <n v="3"/>
    <b v="0"/>
    <s v="photography/people"/>
    <n v="26"/>
    <n v="33.71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n v="1413286508"/>
    <b v="0"/>
    <n v="7"/>
    <b v="0"/>
    <s v="photography/people"/>
    <n v="1"/>
    <n v="25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n v="1449528613"/>
    <b v="0"/>
    <n v="25"/>
    <b v="0"/>
    <s v="photography/people"/>
    <n v="13"/>
    <n v="128.38999999999999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n v="1431406916"/>
    <b v="1"/>
    <n v="1637"/>
    <b v="1"/>
    <s v="technology/hardware"/>
    <n v="382"/>
    <n v="78.83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n v="1482599143"/>
    <b v="1"/>
    <n v="1375"/>
    <b v="1"/>
    <s v="technology/hardware"/>
    <n v="217"/>
    <n v="91.76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n v="1276830052"/>
    <b v="1"/>
    <n v="17"/>
    <b v="1"/>
    <s v="technology/hardware"/>
    <n v="312"/>
    <n v="331.1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n v="1402410663"/>
    <b v="1"/>
    <n v="354"/>
    <b v="1"/>
    <s v="technology/hardware"/>
    <n v="234"/>
    <n v="194.26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n v="1379532618"/>
    <b v="1"/>
    <n v="191"/>
    <b v="1"/>
    <s v="technology/hardware"/>
    <n v="124"/>
    <n v="408.98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n v="1414584045"/>
    <b v="1"/>
    <n v="303"/>
    <b v="1"/>
    <s v="technology/hardware"/>
    <n v="248"/>
    <n v="84.46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n v="1276891586"/>
    <b v="1"/>
    <n v="137"/>
    <b v="1"/>
    <s v="technology/hardware"/>
    <n v="116"/>
    <n v="44.85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n v="1312641022"/>
    <b v="1"/>
    <n v="41"/>
    <b v="1"/>
    <s v="technology/hardware"/>
    <n v="117"/>
    <n v="383.36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n v="1476776743"/>
    <b v="1"/>
    <n v="398"/>
    <b v="1"/>
    <s v="technology/hardware"/>
    <n v="305"/>
    <n v="55.28"/>
    <x v="2"/>
    <s v="hardware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x v="2009"/>
    <n v="1468972491"/>
    <b v="1"/>
    <n v="1737"/>
    <b v="1"/>
    <s v="technology/hardware"/>
    <n v="320"/>
    <n v="422.02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n v="1449650173"/>
    <b v="1"/>
    <n v="971"/>
    <b v="1"/>
    <s v="technology/hardware"/>
    <n v="820"/>
    <n v="64.1800000000000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n v="1420573441"/>
    <b v="1"/>
    <n v="183"/>
    <b v="1"/>
    <s v="technology/hardware"/>
    <n v="235"/>
    <n v="173.58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n v="1462835014"/>
    <b v="1"/>
    <n v="4562"/>
    <b v="1"/>
    <s v="technology/hardware"/>
    <n v="495"/>
    <n v="88.6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n v="1361250539"/>
    <b v="1"/>
    <n v="26457"/>
    <b v="1"/>
    <s v="technology/hardware"/>
    <n v="7814"/>
    <n v="50.22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n v="1313010163"/>
    <b v="1"/>
    <n v="162"/>
    <b v="1"/>
    <s v="technology/hardware"/>
    <n v="113"/>
    <n v="192.39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n v="1360271299"/>
    <b v="1"/>
    <n v="479"/>
    <b v="1"/>
    <s v="technology/hardware"/>
    <n v="922"/>
    <n v="73.42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n v="1329873755"/>
    <b v="1"/>
    <n v="426"/>
    <b v="1"/>
    <s v="technology/hardware"/>
    <n v="125"/>
    <n v="147.68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n v="1436863609"/>
    <b v="1"/>
    <n v="450"/>
    <b v="1"/>
    <s v="technology/hardware"/>
    <n v="102"/>
    <n v="108.97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n v="1471971621"/>
    <b v="1"/>
    <n v="1780"/>
    <b v="1"/>
    <s v="technology/hardware"/>
    <n v="485"/>
    <n v="23.65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n v="1396923624"/>
    <b v="1"/>
    <n v="122"/>
    <b v="1"/>
    <s v="technology/hardware"/>
    <n v="192"/>
    <n v="147.94999999999999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n v="1407634897"/>
    <b v="1"/>
    <n v="95"/>
    <b v="1"/>
    <s v="technology/hardware"/>
    <n v="281"/>
    <n v="385.04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n v="1463060372"/>
    <b v="1"/>
    <n v="325"/>
    <b v="1"/>
    <s v="technology/hardware"/>
    <n v="125"/>
    <n v="457.39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n v="1431425153"/>
    <b v="1"/>
    <n v="353"/>
    <b v="1"/>
    <s v="technology/hardware"/>
    <n v="161"/>
    <n v="222.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n v="1341875544"/>
    <b v="1"/>
    <n v="105"/>
    <b v="1"/>
    <s v="technology/hardware"/>
    <n v="585"/>
    <n v="220.74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n v="1431404746"/>
    <b v="1"/>
    <n v="729"/>
    <b v="1"/>
    <s v="technology/hardware"/>
    <n v="201"/>
    <n v="73.5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n v="1394127585"/>
    <b v="1"/>
    <n v="454"/>
    <b v="1"/>
    <s v="technology/hardware"/>
    <n v="133"/>
    <n v="223.1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n v="1423855919"/>
    <b v="1"/>
    <n v="539"/>
    <b v="1"/>
    <s v="technology/hardware"/>
    <n v="120"/>
    <n v="47.9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n v="1265493806"/>
    <b v="1"/>
    <n v="79"/>
    <b v="1"/>
    <s v="technology/hardware"/>
    <n v="126"/>
    <n v="96.06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x v="2028"/>
    <n v="1406507481"/>
    <b v="1"/>
    <n v="94"/>
    <b v="1"/>
    <s v="technology/hardware"/>
    <n v="361"/>
    <n v="118.61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n v="1351641296"/>
    <b v="1"/>
    <n v="625"/>
    <b v="1"/>
    <s v="technology/hardware"/>
    <n v="226"/>
    <n v="118.45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n v="1417506853"/>
    <b v="1"/>
    <n v="508"/>
    <b v="1"/>
    <s v="technology/hardware"/>
    <n v="120"/>
    <n v="143.2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n v="1479216874"/>
    <b v="1"/>
    <n v="531"/>
    <b v="1"/>
    <s v="technology/hardware"/>
    <n v="304"/>
    <n v="282.72000000000003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n v="1395885518"/>
    <b v="1"/>
    <n v="158"/>
    <b v="1"/>
    <s v="technology/hardware"/>
    <n v="179"/>
    <n v="593.94000000000005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n v="1426216033"/>
    <b v="1"/>
    <n v="508"/>
    <b v="1"/>
    <s v="technology/hardware"/>
    <n v="387"/>
    <n v="262.16000000000003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n v="1446562807"/>
    <b v="1"/>
    <n v="644"/>
    <b v="1"/>
    <s v="technology/hardware"/>
    <n v="211"/>
    <n v="46.5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n v="1397076319"/>
    <b v="1"/>
    <n v="848"/>
    <b v="1"/>
    <s v="technology/hardware"/>
    <n v="132"/>
    <n v="70.040000000000006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n v="1383195753"/>
    <b v="1"/>
    <n v="429"/>
    <b v="1"/>
    <s v="technology/hardware"/>
    <n v="300"/>
    <n v="164.91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n v="1369895421"/>
    <b v="1"/>
    <n v="204"/>
    <b v="1"/>
    <s v="technology/hardware"/>
    <n v="421"/>
    <n v="449.26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n v="1477996325"/>
    <b v="1"/>
    <n v="379"/>
    <b v="1"/>
    <s v="technology/hardware"/>
    <n v="136"/>
    <n v="27.47"/>
    <x v="2"/>
    <s v="hardware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x v="2039"/>
    <n v="1383257703"/>
    <b v="1"/>
    <n v="271"/>
    <b v="1"/>
    <s v="technology/hardware"/>
    <n v="248"/>
    <n v="143.97999999999999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n v="1476189427"/>
    <b v="0"/>
    <n v="120"/>
    <b v="1"/>
    <s v="technology/hardware"/>
    <n v="182"/>
    <n v="88.24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n v="1448297974"/>
    <b v="0"/>
    <n v="140"/>
    <b v="1"/>
    <s v="technology/hardware"/>
    <n v="124"/>
    <n v="36.33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n v="1476764077"/>
    <b v="0"/>
    <n v="193"/>
    <b v="1"/>
    <s v="technology/hardware"/>
    <n v="506"/>
    <n v="90.18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n v="1431620714"/>
    <b v="0"/>
    <n v="180"/>
    <b v="1"/>
    <s v="technology/hardware"/>
    <n v="108"/>
    <n v="152.62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n v="1339207647"/>
    <b v="0"/>
    <n v="263"/>
    <b v="1"/>
    <s v="technology/hardware"/>
    <n v="819"/>
    <n v="55.81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n v="1366690044"/>
    <b v="0"/>
    <n v="217"/>
    <b v="1"/>
    <s v="technology/hardware"/>
    <n v="121"/>
    <n v="227.85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n v="1426714870"/>
    <b v="0"/>
    <n v="443"/>
    <b v="1"/>
    <s v="technology/hardware"/>
    <n v="103"/>
    <n v="91.8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n v="1366731491"/>
    <b v="0"/>
    <n v="1373"/>
    <b v="1"/>
    <s v="technology/hardware"/>
    <n v="148"/>
    <n v="80.989999999999995"/>
    <x v="2"/>
    <s v="hardware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x v="2048"/>
    <n v="1382963963"/>
    <b v="0"/>
    <n v="742"/>
    <b v="1"/>
    <s v="technology/hardware"/>
    <n v="120"/>
    <n v="278.39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n v="1429580578"/>
    <b v="0"/>
    <n v="170"/>
    <b v="1"/>
    <s v="technology/hardware"/>
    <n v="473"/>
    <n v="43.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n v="1385425937"/>
    <b v="0"/>
    <n v="242"/>
    <b v="1"/>
    <s v="technology/hardware"/>
    <n v="130"/>
    <n v="326.29000000000002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n v="1452045653"/>
    <b v="0"/>
    <n v="541"/>
    <b v="1"/>
    <s v="technology/hardware"/>
    <n v="353"/>
    <n v="41.74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n v="1445870951"/>
    <b v="0"/>
    <n v="121"/>
    <b v="1"/>
    <s v="technology/hardware"/>
    <n v="101"/>
    <n v="64.02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n v="1396441810"/>
    <b v="0"/>
    <n v="621"/>
    <b v="1"/>
    <s v="technology/hardware"/>
    <n v="114"/>
    <n v="99.46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n v="1415031043"/>
    <b v="0"/>
    <n v="101"/>
    <b v="1"/>
    <s v="technology/hardware"/>
    <n v="167"/>
    <n v="138.49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n v="1363630542"/>
    <b v="0"/>
    <n v="554"/>
    <b v="1"/>
    <s v="technology/hardware"/>
    <n v="153"/>
    <n v="45.55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n v="1453895532"/>
    <b v="0"/>
    <n v="666"/>
    <b v="1"/>
    <s v="technology/hardware"/>
    <n v="202"/>
    <n v="10.51"/>
    <x v="2"/>
    <s v="hardware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x v="2057"/>
    <n v="1421916830"/>
    <b v="0"/>
    <n v="410"/>
    <b v="1"/>
    <s v="technology/hardware"/>
    <n v="168"/>
    <n v="114.77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n v="1450880854"/>
    <b v="0"/>
    <n v="375"/>
    <b v="1"/>
    <s v="technology/hardware"/>
    <n v="143"/>
    <n v="36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n v="1400945150"/>
    <b v="0"/>
    <n v="1364"/>
    <b v="1"/>
    <s v="technology/hardware"/>
    <n v="196"/>
    <n v="154.16999999999999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n v="1480616454"/>
    <b v="0"/>
    <n v="35"/>
    <b v="1"/>
    <s v="technology/hardware"/>
    <n v="108"/>
    <n v="566.3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n v="1456218698"/>
    <b v="0"/>
    <n v="203"/>
    <b v="1"/>
    <s v="technology/hardware"/>
    <n v="115"/>
    <n v="120.86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n v="1460482501"/>
    <b v="0"/>
    <n v="49"/>
    <b v="1"/>
    <s v="technology/hardware"/>
    <n v="148"/>
    <n v="86.1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n v="1366879523"/>
    <b v="0"/>
    <n v="5812"/>
    <b v="1"/>
    <s v="technology/hardware"/>
    <n v="191"/>
    <n v="51.21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n v="1385366429"/>
    <b v="0"/>
    <n v="1556"/>
    <b v="1"/>
    <s v="technology/hardware"/>
    <n v="199"/>
    <n v="67.260000000000005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n v="1406226683"/>
    <b v="0"/>
    <n v="65"/>
    <b v="1"/>
    <s v="technology/hardware"/>
    <n v="219"/>
    <n v="62.8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n v="1429648176"/>
    <b v="0"/>
    <n v="10"/>
    <b v="1"/>
    <s v="technology/hardware"/>
    <n v="127"/>
    <n v="346.13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n v="1474402315"/>
    <b v="0"/>
    <n v="76"/>
    <b v="1"/>
    <s v="technology/hardware"/>
    <n v="105"/>
    <n v="244.12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n v="1449098391"/>
    <b v="0"/>
    <n v="263"/>
    <b v="1"/>
    <s v="technology/hardware"/>
    <n v="128"/>
    <n v="259.25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n v="1464536723"/>
    <b v="0"/>
    <n v="1530"/>
    <b v="1"/>
    <s v="technology/hardware"/>
    <n v="317"/>
    <n v="201.96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n v="1471502484"/>
    <b v="0"/>
    <n v="278"/>
    <b v="1"/>
    <s v="technology/hardware"/>
    <n v="281"/>
    <n v="226.21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n v="1460037432"/>
    <b v="0"/>
    <n v="350"/>
    <b v="1"/>
    <s v="technology/hardware"/>
    <n v="111"/>
    <n v="324.69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n v="1427212918"/>
    <b v="0"/>
    <n v="470"/>
    <b v="1"/>
    <s v="technology/hardware"/>
    <n v="153"/>
    <n v="205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n v="1459972182"/>
    <b v="0"/>
    <n v="3"/>
    <b v="1"/>
    <s v="technology/hardware"/>
    <n v="103"/>
    <n v="20.47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n v="1372177288"/>
    <b v="0"/>
    <n v="8200"/>
    <b v="1"/>
    <s v="technology/hardware"/>
    <n v="1678"/>
    <n v="116.35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n v="1402693689"/>
    <b v="0"/>
    <n v="8359"/>
    <b v="1"/>
    <s v="technology/hardware"/>
    <n v="543"/>
    <n v="307.2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n v="1428541276"/>
    <b v="0"/>
    <n v="188"/>
    <b v="1"/>
    <s v="technology/hardware"/>
    <n v="116"/>
    <n v="546.69000000000005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n v="1479493857"/>
    <b v="0"/>
    <n v="48"/>
    <b v="1"/>
    <s v="technology/hardware"/>
    <n v="131"/>
    <n v="47.47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n v="1432659793"/>
    <b v="0"/>
    <n v="607"/>
    <b v="1"/>
    <s v="technology/hardware"/>
    <n v="288"/>
    <n v="101.56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n v="1444690700"/>
    <b v="0"/>
    <n v="50"/>
    <b v="1"/>
    <s v="technology/hardware"/>
    <n v="508"/>
    <n v="72.91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n v="1333597555"/>
    <b v="0"/>
    <n v="55"/>
    <b v="1"/>
    <s v="music/indie rock"/>
    <n v="115"/>
    <n v="43.7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n v="1316919196"/>
    <b v="0"/>
    <n v="38"/>
    <b v="1"/>
    <s v="music/indie rock"/>
    <n v="111"/>
    <n v="34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n v="1336238395"/>
    <b v="0"/>
    <n v="25"/>
    <b v="1"/>
    <s v="music/indie rock"/>
    <n v="113"/>
    <n v="70.650000000000006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n v="1396468782"/>
    <b v="0"/>
    <n v="46"/>
    <b v="1"/>
    <s v="music/indie rock"/>
    <n v="108"/>
    <n v="89.3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n v="1339790587"/>
    <b v="0"/>
    <n v="83"/>
    <b v="1"/>
    <s v="music/indie rock"/>
    <n v="124"/>
    <n v="115.09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n v="1321200332"/>
    <b v="0"/>
    <n v="35"/>
    <b v="1"/>
    <s v="music/indie rock"/>
    <n v="101"/>
    <n v="62.12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n v="1312865658"/>
    <b v="0"/>
    <n v="25"/>
    <b v="1"/>
    <s v="music/indie rock"/>
    <n v="104"/>
    <n v="46.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n v="1281028152"/>
    <b v="0"/>
    <n v="75"/>
    <b v="1"/>
    <s v="music/indie rock"/>
    <n v="116"/>
    <n v="48.55"/>
    <x v="4"/>
    <s v="indie rock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x v="2088"/>
    <n v="1372384194"/>
    <b v="0"/>
    <n v="62"/>
    <b v="1"/>
    <s v="music/indie rock"/>
    <n v="120"/>
    <n v="57.52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n v="1359104955"/>
    <b v="0"/>
    <n v="160"/>
    <b v="1"/>
    <s v="music/indie rock"/>
    <n v="115"/>
    <n v="88.15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n v="1294818278"/>
    <b v="0"/>
    <n v="246"/>
    <b v="1"/>
    <s v="music/indie rock"/>
    <n v="120"/>
    <n v="110.49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n v="1312822732"/>
    <b v="0"/>
    <n v="55"/>
    <b v="1"/>
    <s v="music/indie rock"/>
    <n v="101"/>
    <n v="66.83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n v="1351024232"/>
    <b v="0"/>
    <n v="23"/>
    <b v="1"/>
    <s v="music/indie rock"/>
    <n v="102"/>
    <n v="58.6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n v="1327969730"/>
    <b v="0"/>
    <n v="72"/>
    <b v="1"/>
    <s v="music/indie rock"/>
    <n v="121"/>
    <n v="113.64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n v="1312392973"/>
    <b v="0"/>
    <n v="22"/>
    <b v="1"/>
    <s v="music/indie rock"/>
    <n v="100"/>
    <n v="43.57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n v="1349892735"/>
    <b v="0"/>
    <n v="14"/>
    <b v="1"/>
    <s v="music/indie rock"/>
    <n v="102"/>
    <n v="78.95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n v="1317564135"/>
    <b v="0"/>
    <n v="38"/>
    <b v="1"/>
    <s v="music/indie rock"/>
    <n v="100"/>
    <n v="188.13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n v="1328582635"/>
    <b v="0"/>
    <n v="32"/>
    <b v="1"/>
    <s v="music/indie rock"/>
    <n v="100"/>
    <n v="63.03"/>
    <x v="4"/>
    <s v="indie rock"/>
    <x v="2098"/>
    <d v="2012-03-08T02:43:55"/>
    <x v="0"/>
  </r>
  <r>
    <n v="2099"/>
    <s v="Roosevelt Died."/>
    <s v="Our tour van died, we need help!"/>
    <x v="9"/>
    <n v="3971"/>
    <x v="0"/>
    <s v="US"/>
    <s v="USD"/>
    <x v="2098"/>
    <n v="1434650084"/>
    <b v="0"/>
    <n v="63"/>
    <b v="1"/>
    <s v="music/indie rock"/>
    <n v="132"/>
    <n v="30.37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n v="1339704141"/>
    <b v="0"/>
    <n v="27"/>
    <b v="1"/>
    <s v="music/indie rock"/>
    <n v="137"/>
    <n v="51.48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n v="1323920114"/>
    <b v="0"/>
    <n v="44"/>
    <b v="1"/>
    <s v="music/indie rock"/>
    <n v="113"/>
    <n v="35.79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n v="1302036648"/>
    <b v="0"/>
    <n v="38"/>
    <b v="1"/>
    <s v="music/indie rock"/>
    <n v="136"/>
    <n v="98.82"/>
    <x v="4"/>
    <s v="indie rock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x v="2102"/>
    <n v="1349892427"/>
    <b v="0"/>
    <n v="115"/>
    <b v="1"/>
    <s v="music/indie rock"/>
    <n v="146"/>
    <n v="28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n v="1367286434"/>
    <b v="0"/>
    <n v="37"/>
    <b v="1"/>
    <s v="music/indie rock"/>
    <n v="130"/>
    <n v="51.31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n v="1415472953"/>
    <b v="0"/>
    <n v="99"/>
    <b v="1"/>
    <s v="music/indie rock"/>
    <n v="254"/>
    <n v="53.52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n v="1356584974"/>
    <b v="0"/>
    <n v="44"/>
    <b v="1"/>
    <s v="music/indie rock"/>
    <n v="107"/>
    <n v="37.15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n v="1413997393"/>
    <b v="0"/>
    <n v="58"/>
    <b v="1"/>
    <s v="music/indie rock"/>
    <n v="108"/>
    <n v="89.9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n v="1344917580"/>
    <b v="0"/>
    <n v="191"/>
    <b v="1"/>
    <s v="music/indie rock"/>
    <n v="107"/>
    <n v="106.53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n v="1433523617"/>
    <b v="0"/>
    <n v="40"/>
    <b v="1"/>
    <s v="music/indie rock"/>
    <n v="107"/>
    <n v="52.82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n v="1398873969"/>
    <b v="0"/>
    <n v="38"/>
    <b v="1"/>
    <s v="music/indie rock"/>
    <n v="100"/>
    <n v="54.6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n v="1307594625"/>
    <b v="0"/>
    <n v="39"/>
    <b v="1"/>
    <s v="music/indie rock"/>
    <n v="107"/>
    <n v="27.27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n v="1364854593"/>
    <b v="0"/>
    <n v="11"/>
    <b v="1"/>
    <s v="music/indie rock"/>
    <n v="100"/>
    <n v="68.599999999999994"/>
    <x v="4"/>
    <s v="indie rock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x v="2112"/>
    <n v="1408481176"/>
    <b v="0"/>
    <n v="107"/>
    <b v="1"/>
    <s v="music/indie rock"/>
    <n v="105"/>
    <n v="35.61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n v="1286480070"/>
    <b v="0"/>
    <n v="147"/>
    <b v="1"/>
    <s v="music/indie rock"/>
    <n v="105"/>
    <n v="94.03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n v="1295575001"/>
    <b v="0"/>
    <n v="36"/>
    <b v="1"/>
    <s v="music/indie rock"/>
    <n v="226"/>
    <n v="526.46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n v="1345056003"/>
    <b v="0"/>
    <n v="92"/>
    <b v="1"/>
    <s v="music/indie rock"/>
    <n v="101"/>
    <n v="50.6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n v="1444699549"/>
    <b v="0"/>
    <n v="35"/>
    <b v="1"/>
    <s v="music/indie rock"/>
    <n v="148"/>
    <n v="79.180000000000007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x v="2117"/>
    <n v="1308946136"/>
    <b v="0"/>
    <n v="17"/>
    <b v="1"/>
    <s v="music/indie rock"/>
    <n v="135"/>
    <n v="91.59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n v="1342494445"/>
    <b v="0"/>
    <n v="22"/>
    <b v="1"/>
    <s v="music/indie rock"/>
    <n v="101"/>
    <n v="116.96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x v="2119"/>
    <n v="1384384136"/>
    <b v="0"/>
    <n v="69"/>
    <b v="1"/>
    <s v="music/indie rock"/>
    <n v="101"/>
    <n v="28.4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n v="1481564948"/>
    <b v="0"/>
    <n v="10"/>
    <b v="0"/>
    <s v="games/video games"/>
    <n v="1"/>
    <n v="103.33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n v="1481181169"/>
    <b v="0"/>
    <n v="3"/>
    <b v="0"/>
    <s v="games/video games"/>
    <n v="0"/>
    <n v="10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n v="1263982307"/>
    <b v="0"/>
    <n v="5"/>
    <b v="0"/>
    <s v="games/video games"/>
    <n v="10"/>
    <n v="23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n v="1286930435"/>
    <b v="0"/>
    <n v="5"/>
    <b v="0"/>
    <s v="games/video games"/>
    <n v="10"/>
    <n v="31.56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n v="1436142833"/>
    <b v="0"/>
    <n v="27"/>
    <b v="0"/>
    <s v="games/video games"/>
    <n v="1"/>
    <n v="5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n v="1415488887"/>
    <b v="0"/>
    <n v="2"/>
    <b v="0"/>
    <s v="games/video games"/>
    <n v="0"/>
    <n v="34.22"/>
    <x v="6"/>
    <s v="video games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x v="2126"/>
    <n v="1423570063"/>
    <b v="0"/>
    <n v="236"/>
    <b v="0"/>
    <s v="games/video games"/>
    <n v="29"/>
    <n v="25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n v="1406140369"/>
    <b v="0"/>
    <n v="1"/>
    <b v="0"/>
    <s v="games/video games"/>
    <n v="0"/>
    <n v="19.670000000000002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n v="1454978100"/>
    <b v="0"/>
    <n v="12"/>
    <b v="0"/>
    <s v="games/video games"/>
    <n v="12"/>
    <n v="21.25"/>
    <x v="6"/>
    <s v="video games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x v="2129"/>
    <n v="1405130663"/>
    <b v="0"/>
    <n v="4"/>
    <b v="0"/>
    <s v="games/video games"/>
    <n v="0"/>
    <n v="8.33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n v="1434085091"/>
    <b v="0"/>
    <n v="3"/>
    <b v="0"/>
    <s v="games/video games"/>
    <n v="5"/>
    <n v="21.34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n v="1388835692"/>
    <b v="0"/>
    <n v="99"/>
    <b v="0"/>
    <s v="games/video games"/>
    <n v="2"/>
    <n v="5.33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n v="1300328399"/>
    <b v="0"/>
    <n v="3"/>
    <b v="0"/>
    <s v="games/video games"/>
    <n v="2"/>
    <n v="34.67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n v="1364505391"/>
    <b v="0"/>
    <n v="3"/>
    <b v="0"/>
    <s v="games/video games"/>
    <n v="2"/>
    <n v="21.73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n v="1346800033"/>
    <b v="0"/>
    <n v="22"/>
    <b v="0"/>
    <s v="games/video games"/>
    <n v="10"/>
    <n v="11.92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n v="1379592786"/>
    <b v="0"/>
    <n v="4"/>
    <b v="0"/>
    <s v="games/video games"/>
    <n v="0"/>
    <n v="26.6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n v="1415212229"/>
    <b v="0"/>
    <n v="534"/>
    <b v="0"/>
    <s v="games/video games"/>
    <n v="28"/>
    <n v="10.67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n v="1381364339"/>
    <b v="0"/>
    <n v="12"/>
    <b v="0"/>
    <s v="games/video games"/>
    <n v="13"/>
    <n v="29.04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n v="1475604008"/>
    <b v="0"/>
    <n v="56"/>
    <b v="0"/>
    <s v="games/video games"/>
    <n v="5"/>
    <n v="50.91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n v="1355342424"/>
    <b v="0"/>
    <n v="11"/>
    <b v="0"/>
    <s v="games/video games"/>
    <n v="0"/>
    <n v="0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n v="1413351559"/>
    <b v="0"/>
    <n v="0"/>
    <b v="0"/>
    <s v="games/video games"/>
    <n v="0"/>
    <n v="50.08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n v="1449075010"/>
    <b v="0"/>
    <n v="12"/>
    <b v="0"/>
    <s v="games/video games"/>
    <n v="6"/>
    <n v="45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n v="1275599812"/>
    <b v="0"/>
    <n v="5"/>
    <b v="0"/>
    <s v="games/video games"/>
    <n v="11"/>
    <n v="25.29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x v="2143"/>
    <n v="1376399240"/>
    <b v="0"/>
    <n v="24"/>
    <b v="0"/>
    <s v="games/video games"/>
    <n v="2"/>
    <n v="51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n v="1382938914"/>
    <b v="0"/>
    <n v="89"/>
    <b v="0"/>
    <s v="games/video games"/>
    <n v="30"/>
    <n v="1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n v="1453997910"/>
    <b v="0"/>
    <n v="1"/>
    <b v="0"/>
    <s v="games/video games"/>
    <n v="0"/>
    <n v="49.38"/>
    <x v="6"/>
    <s v="video games"/>
    <x v="2146"/>
    <d v="2016-02-11T16:18:30"/>
    <x v="0"/>
  </r>
  <r>
    <n v="2147"/>
    <s v="Johnny Rocketfingers 3"/>
    <s v="A Point and Click Adventure on Steroids."/>
    <x v="303"/>
    <n v="2716"/>
    <x v="2"/>
    <s v="US"/>
    <s v="USD"/>
    <x v="2146"/>
    <n v="1413356748"/>
    <b v="0"/>
    <n v="55"/>
    <b v="0"/>
    <s v="games/video games"/>
    <n v="1"/>
    <n v="1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n v="1425404182"/>
    <b v="0"/>
    <n v="2"/>
    <b v="0"/>
    <s v="games/video games"/>
    <n v="2"/>
    <n v="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n v="1277512556"/>
    <b v="0"/>
    <n v="0"/>
    <b v="0"/>
    <s v="games/video games"/>
    <n v="0"/>
    <n v="101.25"/>
    <x v="6"/>
    <s v="video games"/>
    <x v="2149"/>
    <d v="2010-07-31T00:00:00"/>
    <x v="0"/>
  </r>
  <r>
    <n v="2150"/>
    <s v="The Unknown Door"/>
    <s v="A pixel styled open world detective game."/>
    <x v="63"/>
    <n v="405"/>
    <x v="2"/>
    <s v="NO"/>
    <s v="NOK"/>
    <x v="2149"/>
    <n v="1465800599"/>
    <b v="0"/>
    <n v="4"/>
    <b v="0"/>
    <s v="games/video games"/>
    <n v="1"/>
    <n v="19.670000000000002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n v="1464639614"/>
    <b v="0"/>
    <n v="6"/>
    <b v="0"/>
    <s v="games/video games"/>
    <n v="0"/>
    <n v="12.5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n v="1392321509"/>
    <b v="0"/>
    <n v="4"/>
    <b v="0"/>
    <s v="games/video games"/>
    <n v="0"/>
    <n v="8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n v="1417470718"/>
    <b v="0"/>
    <n v="4"/>
    <b v="0"/>
    <s v="games/video games"/>
    <n v="0"/>
    <n v="1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n v="1389193827"/>
    <b v="0"/>
    <n v="2"/>
    <b v="0"/>
    <s v="games/video games"/>
    <n v="1"/>
    <n v="23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n v="1456854985"/>
    <b v="0"/>
    <n v="5"/>
    <b v="0"/>
    <s v="games/video games"/>
    <n v="2"/>
    <n v="17.989999999999998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n v="1375475406"/>
    <b v="0"/>
    <n v="83"/>
    <b v="0"/>
    <s v="games/video games"/>
    <n v="3"/>
    <n v="370.95"/>
    <x v="6"/>
    <s v="video games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x v="2156"/>
    <n v="1479684783"/>
    <b v="0"/>
    <n v="57"/>
    <b v="0"/>
    <s v="games/video games"/>
    <n v="28"/>
    <n v="63.57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n v="1356121774"/>
    <b v="0"/>
    <n v="311"/>
    <b v="0"/>
    <s v="games/video games"/>
    <n v="7"/>
    <n v="13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n v="1308245574"/>
    <b v="0"/>
    <n v="2"/>
    <b v="0"/>
    <s v="games/video games"/>
    <n v="1"/>
    <n v="5.31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n v="1334855105"/>
    <b v="0"/>
    <n v="16"/>
    <b v="0"/>
    <s v="games/video games"/>
    <n v="1"/>
    <n v="35.619999999999997"/>
    <x v="6"/>
    <s v="video games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x v="2160"/>
    <n v="1440448059"/>
    <b v="0"/>
    <n v="13"/>
    <b v="1"/>
    <s v="music/rock"/>
    <n v="116"/>
    <n v="87.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n v="1403547791"/>
    <b v="0"/>
    <n v="58"/>
    <b v="1"/>
    <s v="music/rock"/>
    <n v="112"/>
    <n v="75.1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n v="1429306520"/>
    <b v="0"/>
    <n v="44"/>
    <b v="1"/>
    <s v="music/rock"/>
    <n v="132"/>
    <n v="68.010000000000005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x v="2163"/>
    <n v="1464196414"/>
    <b v="0"/>
    <n v="83"/>
    <b v="1"/>
    <s v="music/rock"/>
    <n v="103"/>
    <n v="29.62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n v="1457539235"/>
    <b v="0"/>
    <n v="117"/>
    <b v="1"/>
    <s v="music/rock"/>
    <n v="139"/>
    <n v="91.63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n v="1413922018"/>
    <b v="0"/>
    <n v="32"/>
    <b v="1"/>
    <s v="music/rock"/>
    <n v="147"/>
    <n v="22.5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n v="1346463337"/>
    <b v="0"/>
    <n v="8"/>
    <b v="1"/>
    <s v="music/rock"/>
    <n v="120"/>
    <n v="64.37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n v="1484058261"/>
    <b v="0"/>
    <n v="340"/>
    <b v="1"/>
    <s v="music/rock"/>
    <n v="122"/>
    <n v="21.86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n v="1488214151"/>
    <b v="0"/>
    <n v="7"/>
    <b v="1"/>
    <s v="music/rock"/>
    <n v="100"/>
    <n v="33.32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n v="1436810422"/>
    <b v="0"/>
    <n v="19"/>
    <b v="1"/>
    <s v="music/rock"/>
    <n v="181"/>
    <n v="90.28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n v="1431903495"/>
    <b v="0"/>
    <n v="47"/>
    <b v="1"/>
    <s v="music/rock"/>
    <n v="106"/>
    <n v="76.9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n v="1426773320"/>
    <b v="0"/>
    <n v="13"/>
    <b v="1"/>
    <s v="music/rock"/>
    <n v="100"/>
    <n v="59.23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n v="1376066243"/>
    <b v="0"/>
    <n v="90"/>
    <b v="1"/>
    <s v="music/rock"/>
    <n v="127"/>
    <n v="65.38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n v="1459861307"/>
    <b v="0"/>
    <n v="63"/>
    <b v="1"/>
    <s v="music/rock"/>
    <n v="103"/>
    <n v="67.31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n v="1468455186"/>
    <b v="0"/>
    <n v="26"/>
    <b v="1"/>
    <s v="music/rock"/>
    <n v="250"/>
    <n v="88.75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n v="1427987509"/>
    <b v="0"/>
    <n v="71"/>
    <b v="1"/>
    <s v="music/rock"/>
    <n v="126"/>
    <n v="65.8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n v="1463032867"/>
    <b v="0"/>
    <n v="38"/>
    <b v="1"/>
    <s v="music/rock"/>
    <n v="100"/>
    <n v="40.35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n v="1482160597"/>
    <b v="0"/>
    <n v="859"/>
    <b v="1"/>
    <s v="music/rock"/>
    <n v="139"/>
    <n v="76.86"/>
    <x v="4"/>
    <s v="rock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x v="2178"/>
    <n v="1426133192"/>
    <b v="0"/>
    <n v="21"/>
    <b v="1"/>
    <s v="music/rock"/>
    <n v="161"/>
    <n v="68.709999999999994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n v="1443801868"/>
    <b v="0"/>
    <n v="78"/>
    <b v="1"/>
    <s v="music/rock"/>
    <n v="107"/>
    <n v="57.77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n v="1486426053"/>
    <b v="0"/>
    <n v="53"/>
    <b v="1"/>
    <s v="games/tabletop games"/>
    <n v="153"/>
    <n v="44.1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n v="1409261825"/>
    <b v="0"/>
    <n v="356"/>
    <b v="1"/>
    <s v="games/tabletop games"/>
    <n v="524"/>
    <n v="31.5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n v="1484037977"/>
    <b v="0"/>
    <n v="279"/>
    <b v="1"/>
    <s v="games/tabletop games"/>
    <n v="489"/>
    <n v="107.05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n v="1452530041"/>
    <b v="1"/>
    <n v="266"/>
    <b v="1"/>
    <s v="games/tabletop games"/>
    <n v="285"/>
    <n v="149.03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n v="1360830239"/>
    <b v="0"/>
    <n v="623"/>
    <b v="1"/>
    <s v="games/tabletop games"/>
    <n v="1857"/>
    <n v="55.96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n v="1470062743"/>
    <b v="0"/>
    <n v="392"/>
    <b v="1"/>
    <s v="games/tabletop games"/>
    <n v="110"/>
    <n v="56.97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n v="1425531666"/>
    <b v="1"/>
    <n v="3562"/>
    <b v="1"/>
    <s v="games/tabletop games"/>
    <n v="1015"/>
    <n v="44.06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n v="1474380241"/>
    <b v="0"/>
    <n v="514"/>
    <b v="1"/>
    <s v="games/tabletop games"/>
    <n v="412"/>
    <n v="68.63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n v="1460055300"/>
    <b v="0"/>
    <n v="88"/>
    <b v="1"/>
    <s v="games/tabletop games"/>
    <n v="503"/>
    <n v="65.31999999999999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n v="1455721204"/>
    <b v="0"/>
    <n v="537"/>
    <b v="1"/>
    <s v="games/tabletop games"/>
    <n v="185"/>
    <n v="35.92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n v="1486065627"/>
    <b v="0"/>
    <n v="25"/>
    <b v="1"/>
    <s v="games/tabletop games"/>
    <n v="120"/>
    <n v="40.07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n v="1479414344"/>
    <b v="0"/>
    <n v="3238"/>
    <b v="1"/>
    <s v="games/tabletop games"/>
    <n v="1081"/>
    <n v="75.650000000000006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n v="1477043072"/>
    <b v="0"/>
    <n v="897"/>
    <b v="1"/>
    <s v="games/tabletop games"/>
    <n v="452"/>
    <n v="61.2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n v="1456423890"/>
    <b v="0"/>
    <n v="878"/>
    <b v="1"/>
    <s v="games/tabletop games"/>
    <n v="537"/>
    <n v="48.13"/>
    <x v="6"/>
    <s v="tabletop games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x v="2194"/>
    <n v="1436725900"/>
    <b v="0"/>
    <n v="115"/>
    <b v="1"/>
    <s v="games/tabletop games"/>
    <n v="120"/>
    <n v="68.11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x v="2195"/>
    <n v="1478000502"/>
    <b v="0"/>
    <n v="234"/>
    <b v="1"/>
    <s v="games/tabletop games"/>
    <n v="114"/>
    <n v="65.89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n v="1422540059"/>
    <b v="0"/>
    <n v="4330"/>
    <b v="1"/>
    <s v="games/tabletop games"/>
    <n v="951"/>
    <n v="81.650000000000006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n v="1444911600"/>
    <b v="0"/>
    <n v="651"/>
    <b v="1"/>
    <s v="games/tabletop games"/>
    <n v="133"/>
    <n v="52.7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x v="2198"/>
    <n v="1442311198"/>
    <b v="1"/>
    <n v="251"/>
    <b v="1"/>
    <s v="games/tabletop games"/>
    <n v="147"/>
    <n v="41.23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n v="1433775668"/>
    <b v="0"/>
    <n v="263"/>
    <b v="1"/>
    <s v="games/tabletop games"/>
    <n v="542"/>
    <n v="15.04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n v="1357157965"/>
    <b v="0"/>
    <n v="28"/>
    <b v="1"/>
    <s v="music/electronic music"/>
    <n v="383"/>
    <n v="39.07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n v="1349209368"/>
    <b v="0"/>
    <n v="721"/>
    <b v="1"/>
    <s v="music/electronic music"/>
    <n v="704"/>
    <n v="43.82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n v="1440535082"/>
    <b v="0"/>
    <n v="50"/>
    <b v="1"/>
    <s v="music/electronic music"/>
    <n v="110"/>
    <n v="27.3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n v="1360222119"/>
    <b v="0"/>
    <n v="73"/>
    <b v="1"/>
    <s v="music/electronic music"/>
    <n v="133"/>
    <n v="42.22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n v="1335987789"/>
    <b v="0"/>
    <n v="27"/>
    <b v="1"/>
    <s v="music/electronic music"/>
    <n v="152"/>
    <n v="33.24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n v="1333001424"/>
    <b v="0"/>
    <n v="34"/>
    <b v="1"/>
    <s v="music/electronic music"/>
    <n v="103"/>
    <n v="285.70999999999998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n v="1381984773"/>
    <b v="0"/>
    <n v="7"/>
    <b v="1"/>
    <s v="music/electronic music"/>
    <n v="100"/>
    <n v="42.33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n v="1328649026"/>
    <b v="0"/>
    <n v="24"/>
    <b v="1"/>
    <s v="music/electronic music"/>
    <n v="102"/>
    <n v="50.27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n v="1396524644"/>
    <b v="0"/>
    <n v="15"/>
    <b v="1"/>
    <s v="music/electronic music"/>
    <n v="151"/>
    <n v="61.9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n v="1329442510"/>
    <b v="0"/>
    <n v="72"/>
    <b v="1"/>
    <s v="music/electronic music"/>
    <n v="111"/>
    <n v="40.75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n v="1395168625"/>
    <b v="0"/>
    <n v="120"/>
    <b v="1"/>
    <s v="music/electronic music"/>
    <n v="196"/>
    <n v="55.8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n v="1380650177"/>
    <b v="0"/>
    <n v="123"/>
    <b v="1"/>
    <s v="music/electronic music"/>
    <n v="114"/>
    <n v="10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n v="1429127379"/>
    <b v="0"/>
    <n v="1"/>
    <b v="1"/>
    <s v="music/electronic music"/>
    <n v="200"/>
    <n v="73.13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n v="1389121248"/>
    <b v="0"/>
    <n v="24"/>
    <b v="1"/>
    <s v="music/electronic music"/>
    <n v="293"/>
    <n v="26.06"/>
    <x v="4"/>
    <s v="electronic music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x v="2214"/>
    <n v="1329671572"/>
    <b v="0"/>
    <n v="33"/>
    <b v="1"/>
    <s v="music/electronic music"/>
    <n v="156"/>
    <n v="22.64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n v="1436464945"/>
    <b v="0"/>
    <n v="14"/>
    <b v="1"/>
    <s v="music/electronic music"/>
    <n v="106"/>
    <n v="47.2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n v="1445539113"/>
    <b v="0"/>
    <n v="9"/>
    <b v="1"/>
    <s v="music/electronic music"/>
    <n v="101"/>
    <n v="32.3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n v="1344281383"/>
    <b v="0"/>
    <n v="76"/>
    <b v="1"/>
    <s v="music/electronic music"/>
    <n v="123"/>
    <n v="53.4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n v="1437412512"/>
    <b v="0"/>
    <n v="19"/>
    <b v="1"/>
    <s v="music/electronic music"/>
    <n v="102"/>
    <n v="51.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n v="1372296436"/>
    <b v="0"/>
    <n v="69"/>
    <b v="1"/>
    <s v="music/electronic music"/>
    <n v="101"/>
    <n v="37.20000000000000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n v="1458748809"/>
    <b v="0"/>
    <n v="218"/>
    <b v="1"/>
    <s v="games/tabletop games"/>
    <n v="108"/>
    <n v="27.1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n v="1325184847"/>
    <b v="0"/>
    <n v="30"/>
    <b v="1"/>
    <s v="games/tabletop games"/>
    <n v="163"/>
    <n v="206.3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n v="1432826568"/>
    <b v="0"/>
    <n v="100"/>
    <b v="1"/>
    <s v="games/tabletop games"/>
    <n v="106"/>
    <n v="82.15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n v="1475337675"/>
    <b v="0"/>
    <n v="296"/>
    <b v="1"/>
    <s v="games/tabletop games"/>
    <n v="243"/>
    <n v="164.8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n v="1408734015"/>
    <b v="0"/>
    <n v="1204"/>
    <b v="1"/>
    <s v="games/tabletop games"/>
    <n v="945"/>
    <n v="60.82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n v="1452625822"/>
    <b v="0"/>
    <n v="321"/>
    <b v="1"/>
    <s v="games/tabletop games"/>
    <n v="108"/>
    <n v="67.97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n v="1381778555"/>
    <b v="0"/>
    <n v="301"/>
    <b v="1"/>
    <s v="games/tabletop games"/>
    <n v="157"/>
    <n v="81.56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n v="1437115236"/>
    <b v="0"/>
    <n v="144"/>
    <b v="1"/>
    <s v="games/tabletop games"/>
    <n v="1174"/>
    <n v="25.43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n v="1375113391"/>
    <b v="0"/>
    <n v="539"/>
    <b v="1"/>
    <s v="games/tabletop games"/>
    <n v="171"/>
    <n v="21.5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n v="1395868127"/>
    <b v="0"/>
    <n v="498"/>
    <b v="1"/>
    <s v="games/tabletop games"/>
    <n v="126"/>
    <n v="27.23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n v="1369864301"/>
    <b v="0"/>
    <n v="1113"/>
    <b v="1"/>
    <s v="games/tabletop games"/>
    <n v="1212"/>
    <n v="25.09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n v="1402945408"/>
    <b v="0"/>
    <n v="988"/>
    <b v="1"/>
    <s v="games/tabletop games"/>
    <n v="496"/>
    <n v="21.23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n v="1448269539"/>
    <b v="0"/>
    <n v="391"/>
    <b v="1"/>
    <s v="games/tabletop games"/>
    <n v="332"/>
    <n v="41.6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n v="1481053647"/>
    <b v="0"/>
    <n v="28"/>
    <b v="1"/>
    <s v="games/tabletop games"/>
    <n v="1165"/>
    <n v="135.59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n v="1424997111"/>
    <b v="0"/>
    <n v="147"/>
    <b v="1"/>
    <s v="games/tabletop games"/>
    <n v="153"/>
    <n v="22.12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n v="1451746123"/>
    <b v="0"/>
    <n v="680"/>
    <b v="1"/>
    <s v="games/tabletop games"/>
    <n v="537"/>
    <n v="64.63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n v="1412294683"/>
    <b v="0"/>
    <n v="983"/>
    <b v="1"/>
    <s v="games/tabletop games"/>
    <n v="353"/>
    <n v="69.56999999999999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n v="1486565716"/>
    <b v="0"/>
    <n v="79"/>
    <b v="1"/>
    <s v="games/tabletop games"/>
    <n v="137"/>
    <n v="75.1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n v="1382742014"/>
    <b v="0"/>
    <n v="426"/>
    <b v="1"/>
    <s v="games/tabletop games"/>
    <n v="128"/>
    <n v="140.97999999999999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n v="1458762544"/>
    <b v="0"/>
    <n v="96"/>
    <b v="1"/>
    <s v="games/tabletop games"/>
    <n v="271"/>
    <n v="49.47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n v="1485892300"/>
    <b v="0"/>
    <n v="163"/>
    <b v="1"/>
    <s v="games/tabletop games"/>
    <n v="806"/>
    <n v="53.8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n v="1382449733"/>
    <b v="0"/>
    <n v="2525"/>
    <b v="1"/>
    <s v="games/tabletop games"/>
    <n v="1360"/>
    <n v="4.5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n v="1488823290"/>
    <b v="0"/>
    <n v="2035"/>
    <b v="1"/>
    <s v="games/tabletop games"/>
    <n v="930250"/>
    <n v="65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n v="1475609946"/>
    <b v="0"/>
    <n v="290"/>
    <b v="1"/>
    <s v="games/tabletop games"/>
    <n v="377"/>
    <n v="53.48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n v="1390323617"/>
    <b v="0"/>
    <n v="1980"/>
    <b v="1"/>
    <s v="games/tabletop games"/>
    <n v="2647"/>
    <n v="43.91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n v="1438801210"/>
    <b v="0"/>
    <n v="57"/>
    <b v="1"/>
    <s v="games/tabletop games"/>
    <n v="100"/>
    <n v="50.85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x v="2246"/>
    <n v="1436975965"/>
    <b v="0"/>
    <n v="380"/>
    <b v="1"/>
    <s v="games/tabletop games"/>
    <n v="104"/>
    <n v="58.63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n v="1479157278"/>
    <b v="0"/>
    <n v="128"/>
    <b v="1"/>
    <s v="games/tabletop games"/>
    <n v="107"/>
    <n v="32.82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n v="1362329565"/>
    <b v="0"/>
    <n v="180"/>
    <b v="1"/>
    <s v="games/tabletop games"/>
    <n v="169"/>
    <n v="426.93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n v="1478131673"/>
    <b v="0"/>
    <n v="571"/>
    <b v="1"/>
    <s v="games/tabletop games"/>
    <n v="975"/>
    <n v="23.81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n v="1406362677"/>
    <b v="0"/>
    <n v="480"/>
    <b v="1"/>
    <s v="games/tabletop games"/>
    <n v="134"/>
    <n v="98.4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n v="1469173938"/>
    <b v="0"/>
    <n v="249"/>
    <b v="1"/>
    <s v="games/tabletop games"/>
    <n v="272"/>
    <n v="107.32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n v="1445267347"/>
    <b v="0"/>
    <n v="84"/>
    <b v="1"/>
    <s v="games/tabletop games"/>
    <n v="113"/>
    <n v="11.6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n v="1484667168"/>
    <b v="0"/>
    <n v="197"/>
    <b v="1"/>
    <s v="games/tabletop games"/>
    <n v="460"/>
    <n v="41.78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n v="1460069451"/>
    <b v="0"/>
    <n v="271"/>
    <b v="1"/>
    <s v="games/tabletop games"/>
    <n v="287"/>
    <n v="21.3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n v="1478602246"/>
    <b v="0"/>
    <n v="50"/>
    <b v="1"/>
    <s v="games/tabletop games"/>
    <n v="223"/>
    <n v="94.1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n v="1463351329"/>
    <b v="0"/>
    <n v="169"/>
    <b v="1"/>
    <s v="games/tabletop games"/>
    <n v="636"/>
    <n v="15.72"/>
    <x v="6"/>
    <s v="tabletop games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x v="2257"/>
    <n v="1431453687"/>
    <b v="0"/>
    <n v="205"/>
    <b v="1"/>
    <s v="games/tabletop games"/>
    <n v="147"/>
    <n v="90.64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n v="1480360736"/>
    <b v="0"/>
    <n v="206"/>
    <b v="1"/>
    <s v="games/tabletop games"/>
    <n v="1867"/>
    <n v="97.3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n v="1393287850"/>
    <b v="0"/>
    <n v="84"/>
    <b v="1"/>
    <s v="games/tabletop games"/>
    <n v="327"/>
    <n v="37.119999999999997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n v="1485278620"/>
    <b v="0"/>
    <n v="210"/>
    <b v="1"/>
    <s v="games/tabletop games"/>
    <n v="780"/>
    <n v="28.1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n v="1413295358"/>
    <b v="0"/>
    <n v="181"/>
    <b v="1"/>
    <s v="games/tabletop games"/>
    <n v="154"/>
    <n v="144.43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n v="1420919913"/>
    <b v="0"/>
    <n v="60"/>
    <b v="1"/>
    <s v="games/tabletop games"/>
    <n v="116"/>
    <n v="24.27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n v="1462543114"/>
    <b v="0"/>
    <n v="445"/>
    <b v="1"/>
    <s v="games/tabletop games"/>
    <n v="180"/>
    <n v="35.11999999999999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n v="1479241707"/>
    <b v="0"/>
    <n v="17"/>
    <b v="1"/>
    <s v="games/tabletop games"/>
    <n v="299"/>
    <n v="24.76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n v="1460235592"/>
    <b v="0"/>
    <n v="194"/>
    <b v="1"/>
    <s v="games/tabletop games"/>
    <n v="320"/>
    <n v="188.38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n v="1416945297"/>
    <b v="0"/>
    <n v="404"/>
    <b v="1"/>
    <s v="games/tabletop games"/>
    <n v="381"/>
    <n v="148.08000000000001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n v="1486691915"/>
    <b v="0"/>
    <n v="194"/>
    <b v="1"/>
    <s v="games/tabletop games"/>
    <n v="103"/>
    <n v="49.93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n v="1486745663"/>
    <b v="0"/>
    <n v="902"/>
    <b v="1"/>
    <s v="games/tabletop games"/>
    <n v="1802"/>
    <n v="107.82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n v="1482353513"/>
    <b v="0"/>
    <n v="1670"/>
    <b v="1"/>
    <s v="games/tabletop games"/>
    <n v="720"/>
    <n v="42.63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n v="1478736004"/>
    <b v="0"/>
    <n v="1328"/>
    <b v="1"/>
    <s v="games/tabletop games"/>
    <n v="283"/>
    <n v="14.37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n v="1446914836"/>
    <b v="0"/>
    <n v="944"/>
    <b v="1"/>
    <s v="games/tabletop games"/>
    <n v="1357"/>
    <n v="37.47999999999999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n v="1487164242"/>
    <b v="0"/>
    <n v="147"/>
    <b v="1"/>
    <s v="games/tabletop games"/>
    <n v="220"/>
    <n v="30.2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n v="1390564857"/>
    <b v="0"/>
    <n v="99"/>
    <b v="1"/>
    <s v="games/tabletop games"/>
    <n v="120"/>
    <n v="33.549999999999997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n v="1416667679"/>
    <b v="0"/>
    <n v="79"/>
    <b v="1"/>
    <s v="games/tabletop games"/>
    <n v="408"/>
    <n v="64.75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n v="1386344289"/>
    <b v="0"/>
    <n v="75"/>
    <b v="1"/>
    <s v="games/tabletop games"/>
    <n v="106"/>
    <n v="57.93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n v="1327767423"/>
    <b v="0"/>
    <n v="207"/>
    <b v="1"/>
    <s v="games/tabletop games"/>
    <n v="141"/>
    <n v="53.08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n v="1448902867"/>
    <b v="0"/>
    <n v="102"/>
    <b v="1"/>
    <s v="games/tabletop games"/>
    <n v="271"/>
    <n v="48.06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n v="1421436099"/>
    <b v="0"/>
    <n v="32"/>
    <b v="1"/>
    <s v="games/tabletop games"/>
    <n v="154"/>
    <n v="82.4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n v="1439909991"/>
    <b v="0"/>
    <n v="480"/>
    <b v="1"/>
    <s v="games/tabletop games"/>
    <n v="404"/>
    <n v="50.45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n v="1306219897"/>
    <b v="0"/>
    <n v="11"/>
    <b v="1"/>
    <s v="music/rock"/>
    <n v="185"/>
    <n v="115.83"/>
    <x v="4"/>
    <s v="rock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n v="1447560686"/>
    <b v="0"/>
    <n v="12"/>
    <b v="1"/>
    <s v="music/rock"/>
    <n v="185"/>
    <n v="63.0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n v="1331348404"/>
    <b v="0"/>
    <n v="48"/>
    <b v="1"/>
    <s v="music/rock"/>
    <n v="101"/>
    <n v="108.02"/>
    <x v="4"/>
    <s v="rock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x v="2283"/>
    <n v="1297451245"/>
    <b v="0"/>
    <n v="59"/>
    <b v="1"/>
    <s v="music/rock"/>
    <n v="106"/>
    <n v="46.09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n v="1338352043"/>
    <b v="0"/>
    <n v="79"/>
    <b v="1"/>
    <s v="music/rock"/>
    <n v="121"/>
    <n v="107.21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n v="1376003254"/>
    <b v="0"/>
    <n v="14"/>
    <b v="1"/>
    <s v="music/rock"/>
    <n v="100"/>
    <n v="50.93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n v="1401724860"/>
    <b v="0"/>
    <n v="106"/>
    <b v="1"/>
    <s v="music/rock"/>
    <n v="120"/>
    <n v="40.04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n v="1339098689"/>
    <b v="0"/>
    <n v="25"/>
    <b v="1"/>
    <s v="music/rock"/>
    <n v="100"/>
    <n v="64.4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n v="1382659060"/>
    <b v="0"/>
    <n v="25"/>
    <b v="1"/>
    <s v="music/rock"/>
    <n v="107"/>
    <n v="53.83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n v="1252908330"/>
    <b v="0"/>
    <n v="29"/>
    <b v="1"/>
    <s v="music/rock"/>
    <n v="104"/>
    <n v="100.47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n v="1332199618"/>
    <b v="0"/>
    <n v="43"/>
    <b v="1"/>
    <s v="music/rock"/>
    <n v="173"/>
    <n v="46.63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n v="1332175476"/>
    <b v="0"/>
    <n v="46"/>
    <b v="1"/>
    <s v="music/rock"/>
    <n v="107"/>
    <n v="34.07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n v="1346345999"/>
    <b v="0"/>
    <n v="27"/>
    <b v="1"/>
    <s v="music/rock"/>
    <n v="108"/>
    <n v="65.209999999999994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n v="1356110480"/>
    <b v="0"/>
    <n v="112"/>
    <b v="1"/>
    <s v="music/rock"/>
    <n v="146"/>
    <n v="44.21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n v="1356648856"/>
    <b v="0"/>
    <n v="34"/>
    <b v="1"/>
    <s v="music/rock"/>
    <n v="125"/>
    <n v="71.97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n v="1326994426"/>
    <b v="0"/>
    <n v="145"/>
    <b v="1"/>
    <s v="music/rock"/>
    <n v="149"/>
    <n v="52.95"/>
    <x v="4"/>
    <s v="rock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x v="2296"/>
    <n v="1328749249"/>
    <b v="0"/>
    <n v="19"/>
    <b v="1"/>
    <s v="music/rock"/>
    <n v="101"/>
    <n v="109.4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n v="1393272633"/>
    <b v="0"/>
    <n v="288"/>
    <b v="1"/>
    <s v="music/rock"/>
    <n v="105"/>
    <n v="75.040000000000006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n v="1295657209"/>
    <b v="0"/>
    <n v="14"/>
    <b v="1"/>
    <s v="music/rock"/>
    <n v="350"/>
    <n v="115.71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n v="1339694816"/>
    <b v="0"/>
    <n v="7"/>
    <b v="1"/>
    <s v="music/rock"/>
    <n v="101"/>
    <n v="31.66"/>
    <x v="4"/>
    <s v="rock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x v="2300"/>
    <n v="1369193496"/>
    <b v="1"/>
    <n v="211"/>
    <b v="1"/>
    <s v="music/indie rock"/>
    <n v="134"/>
    <n v="46.18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n v="1385585434"/>
    <b v="1"/>
    <n v="85"/>
    <b v="1"/>
    <s v="music/indie rock"/>
    <n v="171"/>
    <n v="68.4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n v="1320287996"/>
    <b v="1"/>
    <n v="103"/>
    <b v="1"/>
    <s v="music/indie rock"/>
    <n v="109"/>
    <n v="53.47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n v="1290281691"/>
    <b v="1"/>
    <n v="113"/>
    <b v="1"/>
    <s v="music/indie rock"/>
    <n v="101"/>
    <n v="109.11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n v="1405356072"/>
    <b v="1"/>
    <n v="167"/>
    <b v="1"/>
    <s v="music/indie rock"/>
    <n v="101"/>
    <n v="51.19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n v="1328760129"/>
    <b v="1"/>
    <n v="73"/>
    <b v="1"/>
    <s v="music/indie rock"/>
    <n v="107"/>
    <n v="27.94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n v="1333653333"/>
    <b v="1"/>
    <n v="75"/>
    <b v="1"/>
    <s v="music/indie rock"/>
    <n v="107"/>
    <n v="82.5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n v="1406847996"/>
    <b v="1"/>
    <n v="614"/>
    <b v="1"/>
    <s v="music/indie rock"/>
    <n v="101"/>
    <n v="59.82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n v="1359848537"/>
    <b v="1"/>
    <n v="107"/>
    <b v="1"/>
    <s v="music/indie rock"/>
    <n v="107"/>
    <n v="64.819999999999993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n v="1361300615"/>
    <b v="1"/>
    <n v="1224"/>
    <b v="1"/>
    <s v="music/indie rock"/>
    <n v="429"/>
    <n v="90.1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n v="1396829189"/>
    <b v="1"/>
    <n v="104"/>
    <b v="1"/>
    <s v="music/indie rock"/>
    <n v="104"/>
    <n v="40.96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n v="1395155478"/>
    <b v="1"/>
    <n v="79"/>
    <b v="1"/>
    <s v="music/indie rock"/>
    <n v="108"/>
    <n v="56"/>
    <x v="4"/>
    <s v="indie rock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x v="2311"/>
    <n v="1333494026"/>
    <b v="1"/>
    <n v="157"/>
    <b v="1"/>
    <s v="music/indie rock"/>
    <n v="176"/>
    <n v="37.67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n v="1336482857"/>
    <b v="1"/>
    <n v="50"/>
    <b v="1"/>
    <s v="music/indie rock"/>
    <n v="157"/>
    <n v="40.08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n v="1333646743"/>
    <b v="1"/>
    <n v="64"/>
    <b v="1"/>
    <s v="music/indie rock"/>
    <n v="103"/>
    <n v="78.03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n v="1253726650"/>
    <b v="1"/>
    <n v="200"/>
    <b v="1"/>
    <s v="music/indie rock"/>
    <n v="104"/>
    <n v="18.91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n v="1263474049"/>
    <b v="1"/>
    <n v="22"/>
    <b v="1"/>
    <s v="music/indie rock"/>
    <n v="104"/>
    <n v="37.130000000000003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n v="1251214014"/>
    <b v="1"/>
    <n v="163"/>
    <b v="1"/>
    <s v="music/indie rock"/>
    <n v="121"/>
    <n v="41.96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n v="1384480685"/>
    <b v="1"/>
    <n v="77"/>
    <b v="1"/>
    <s v="music/indie rock"/>
    <n v="108"/>
    <n v="61.04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n v="1393443400"/>
    <b v="1"/>
    <n v="89"/>
    <b v="1"/>
    <s v="music/indie rock"/>
    <n v="109"/>
    <n v="64.53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n v="1488694501"/>
    <b v="0"/>
    <n v="64"/>
    <b v="0"/>
    <s v="food/small batch"/>
    <n v="39"/>
    <n v="21.25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n v="1489181369"/>
    <b v="0"/>
    <n v="4"/>
    <b v="0"/>
    <s v="food/small batch"/>
    <n v="3"/>
    <n v="30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n v="1489428447"/>
    <b v="0"/>
    <n v="4"/>
    <b v="0"/>
    <s v="food/small batch"/>
    <n v="48"/>
    <n v="25.49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x v="2322"/>
    <n v="1487970885"/>
    <b v="0"/>
    <n v="61"/>
    <b v="0"/>
    <s v="food/small batch"/>
    <n v="21"/>
    <n v="11.43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n v="1488241931"/>
    <b v="0"/>
    <n v="7"/>
    <b v="0"/>
    <s v="food/small batch"/>
    <n v="8"/>
    <n v="108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n v="1489106948"/>
    <b v="0"/>
    <n v="1"/>
    <b v="0"/>
    <s v="food/small batch"/>
    <n v="1"/>
    <n v="54.8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n v="1406066440"/>
    <b v="1"/>
    <n v="3355"/>
    <b v="1"/>
    <s v="food/small batch"/>
    <n v="526"/>
    <n v="47.3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n v="1431715537"/>
    <b v="1"/>
    <n v="537"/>
    <b v="1"/>
    <s v="food/small batch"/>
    <n v="254"/>
    <n v="211.84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n v="1403017146"/>
    <b v="1"/>
    <n v="125"/>
    <b v="1"/>
    <s v="food/small batch"/>
    <n v="106"/>
    <n v="219.93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n v="1448400943"/>
    <b v="1"/>
    <n v="163"/>
    <b v="1"/>
    <s v="food/small batch"/>
    <n v="102"/>
    <n v="40.79999999999999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n v="1405728490"/>
    <b v="1"/>
    <n v="283"/>
    <b v="1"/>
    <s v="food/small batch"/>
    <n v="144"/>
    <n v="75.5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n v="1420643071"/>
    <b v="1"/>
    <n v="352"/>
    <b v="1"/>
    <s v="food/small batch"/>
    <n v="106"/>
    <n v="13.54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n v="1399563390"/>
    <b v="1"/>
    <n v="94"/>
    <b v="1"/>
    <s v="food/small batch"/>
    <n v="212"/>
    <n v="60.87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n v="1412611498"/>
    <b v="1"/>
    <n v="67"/>
    <b v="1"/>
    <s v="food/small batch"/>
    <n v="102"/>
    <n v="115.69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n v="1399902243"/>
    <b v="1"/>
    <n v="221"/>
    <b v="1"/>
    <s v="food/small batch"/>
    <n v="102"/>
    <n v="48.1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n v="1390860695"/>
    <b v="1"/>
    <n v="2165"/>
    <b v="1"/>
    <s v="food/small batch"/>
    <n v="521"/>
    <n v="74.180000000000007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n v="1401204143"/>
    <b v="1"/>
    <n v="179"/>
    <b v="1"/>
    <s v="food/small batch"/>
    <n v="111"/>
    <n v="123.35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n v="1401485484"/>
    <b v="1"/>
    <n v="123"/>
    <b v="1"/>
    <s v="food/small batch"/>
    <n v="101"/>
    <n v="66.62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n v="1479496309"/>
    <b v="1"/>
    <n v="1104"/>
    <b v="1"/>
    <s v="food/small batch"/>
    <n v="294"/>
    <n v="104.99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n v="1475249138"/>
    <b v="1"/>
    <n v="403"/>
    <b v="1"/>
    <s v="food/small batch"/>
    <n v="106"/>
    <n v="0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n v="1410799870"/>
    <b v="0"/>
    <n v="0"/>
    <b v="0"/>
    <s v="technology/web"/>
    <n v="0"/>
    <n v="30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n v="1447962505"/>
    <b v="0"/>
    <n v="1"/>
    <b v="0"/>
    <s v="technology/web"/>
    <n v="3"/>
    <n v="1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n v="1464197269"/>
    <b v="0"/>
    <n v="1"/>
    <b v="0"/>
    <s v="technology/web"/>
    <n v="0"/>
    <n v="0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n v="1424822556"/>
    <b v="0"/>
    <n v="0"/>
    <b v="0"/>
    <s v="technology/web"/>
    <n v="0"/>
    <n v="13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n v="1472843431"/>
    <b v="0"/>
    <n v="3"/>
    <b v="0"/>
    <s v="technology/web"/>
    <n v="0"/>
    <n v="15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n v="1469543676"/>
    <b v="0"/>
    <n v="1"/>
    <b v="0"/>
    <s v="technology/web"/>
    <n v="2"/>
    <n v="54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n v="1450822938"/>
    <b v="0"/>
    <n v="5"/>
    <b v="0"/>
    <s v="technology/web"/>
    <n v="0"/>
    <n v="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n v="1480882370"/>
    <b v="0"/>
    <n v="0"/>
    <b v="0"/>
    <s v="technology/web"/>
    <n v="0"/>
    <n v="15.43"/>
    <x v="2"/>
    <s v="web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x v="2349"/>
    <n v="1427768739"/>
    <b v="0"/>
    <n v="7"/>
    <b v="0"/>
    <s v="technology/web"/>
    <n v="1"/>
    <n v="0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n v="1428596022"/>
    <b v="0"/>
    <n v="0"/>
    <b v="0"/>
    <s v="technology/web"/>
    <n v="0"/>
    <n v="25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n v="1415726460"/>
    <b v="0"/>
    <n v="1"/>
    <b v="0"/>
    <s v="technology/web"/>
    <n v="0"/>
    <n v="27.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n v="1428012136"/>
    <b v="0"/>
    <n v="2"/>
    <b v="0"/>
    <s v="technology/web"/>
    <n v="1"/>
    <n v="0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n v="1417818036"/>
    <b v="0"/>
    <n v="0"/>
    <b v="0"/>
    <s v="technology/web"/>
    <n v="0"/>
    <n v="367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n v="1433432124"/>
    <b v="0"/>
    <n v="3"/>
    <b v="0"/>
    <s v="technology/web"/>
    <n v="15"/>
    <n v="2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n v="1452272280"/>
    <b v="0"/>
    <n v="1"/>
    <b v="0"/>
    <s v="technology/web"/>
    <n v="0"/>
    <n v="0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n v="1459975008"/>
    <b v="0"/>
    <n v="0"/>
    <b v="0"/>
    <s v="technology/web"/>
    <n v="0"/>
    <n v="6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n v="1415723470"/>
    <b v="0"/>
    <n v="2"/>
    <b v="0"/>
    <s v="technology/web"/>
    <n v="29"/>
    <n v="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n v="1449596425"/>
    <b v="0"/>
    <n v="0"/>
    <b v="0"/>
    <s v="technology/web"/>
    <n v="0"/>
    <n v="97.41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n v="1442839533"/>
    <b v="0"/>
    <n v="27"/>
    <b v="0"/>
    <s v="technology/web"/>
    <n v="11"/>
    <n v="47.8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n v="1456442216"/>
    <b v="0"/>
    <n v="14"/>
    <b v="0"/>
    <s v="technology/web"/>
    <n v="1"/>
    <n v="50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n v="1425143965"/>
    <b v="0"/>
    <n v="2"/>
    <b v="0"/>
    <s v="technology/web"/>
    <n v="0"/>
    <n v="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n v="1452540611"/>
    <b v="0"/>
    <n v="0"/>
    <b v="0"/>
    <s v="technology/web"/>
    <n v="0"/>
    <n v="20.5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n v="1416285141"/>
    <b v="0"/>
    <n v="4"/>
    <b v="0"/>
    <s v="technology/web"/>
    <n v="0"/>
    <n v="0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n v="1432665596"/>
    <b v="0"/>
    <n v="0"/>
    <b v="0"/>
    <s v="technology/web"/>
    <n v="0"/>
    <n v="3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n v="1427247571"/>
    <b v="0"/>
    <n v="6"/>
    <b v="0"/>
    <s v="technology/web"/>
    <n v="3"/>
    <n v="5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x v="2371"/>
    <n v="1438271624"/>
    <b v="0"/>
    <n v="1"/>
    <b v="0"/>
    <s v="technology/web"/>
    <n v="0"/>
    <n v="1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n v="1421180060"/>
    <b v="0"/>
    <n v="1"/>
    <b v="0"/>
    <s v="technology/web"/>
    <n v="0"/>
    <n v="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n v="1470859437"/>
    <b v="0"/>
    <n v="0"/>
    <b v="0"/>
    <s v="technology/web"/>
    <n v="0"/>
    <n v="81.58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n v="1447193566"/>
    <b v="0"/>
    <n v="4"/>
    <b v="0"/>
    <s v="technology/web"/>
    <n v="11"/>
    <n v="0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x v="2377"/>
    <n v="1440116616"/>
    <b v="0"/>
    <n v="0"/>
    <b v="0"/>
    <s v="technology/web"/>
    <n v="0"/>
    <n v="18.329999999999998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n v="1441134142"/>
    <b v="0"/>
    <n v="3"/>
    <b v="0"/>
    <s v="technology/web"/>
    <n v="0"/>
    <n v="224.43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n v="1426112848"/>
    <b v="0"/>
    <n v="7"/>
    <b v="0"/>
    <s v="technology/web"/>
    <n v="2"/>
    <n v="37.5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n v="1436502603"/>
    <b v="0"/>
    <n v="2"/>
    <b v="0"/>
    <s v="technology/web"/>
    <n v="3"/>
    <n v="14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n v="1421976107"/>
    <b v="0"/>
    <n v="3"/>
    <b v="0"/>
    <s v="technology/web"/>
    <n v="4"/>
    <n v="1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n v="1413337043"/>
    <b v="0"/>
    <n v="8"/>
    <b v="0"/>
    <s v="technology/web"/>
    <n v="1"/>
    <n v="112.57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n v="1436201432"/>
    <b v="0"/>
    <n v="7"/>
    <b v="0"/>
    <s v="technology/web"/>
    <n v="1"/>
    <n v="0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n v="1415736424"/>
    <b v="0"/>
    <n v="0"/>
    <b v="0"/>
    <s v="technology/web"/>
    <n v="0"/>
    <n v="342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n v="1465311740"/>
    <b v="0"/>
    <n v="3"/>
    <b v="0"/>
    <s v="technology/web"/>
    <n v="1"/>
    <n v="57.88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n v="1418761759"/>
    <b v="0"/>
    <n v="8"/>
    <b v="0"/>
    <s v="technology/web"/>
    <n v="1"/>
    <n v="30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n v="1435160452"/>
    <b v="0"/>
    <n v="1"/>
    <b v="0"/>
    <s v="technology/web"/>
    <n v="0"/>
    <n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n v="1416896264"/>
    <b v="0"/>
    <n v="0"/>
    <b v="0"/>
    <s v="technology/web"/>
    <n v="0"/>
    <n v="25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n v="1425236644"/>
    <b v="0"/>
    <n v="1"/>
    <b v="0"/>
    <s v="technology/web"/>
    <n v="0"/>
    <n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n v="1443495223"/>
    <b v="0"/>
    <n v="0"/>
    <b v="0"/>
    <s v="technology/web"/>
    <n v="0"/>
    <n v="5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n v="1436456017"/>
    <b v="0"/>
    <n v="1"/>
    <b v="0"/>
    <s v="technology/web"/>
    <n v="0"/>
    <n v="1.5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n v="1422348093"/>
    <b v="0"/>
    <n v="2"/>
    <b v="0"/>
    <s v="technology/web"/>
    <n v="0"/>
    <n v="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n v="1481597687"/>
    <b v="0"/>
    <n v="0"/>
    <b v="0"/>
    <s v="technology/web"/>
    <n v="0"/>
    <n v="1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n v="1442348558"/>
    <b v="0"/>
    <n v="1"/>
    <b v="0"/>
    <s v="technology/web"/>
    <n v="0"/>
    <n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n v="1458023164"/>
    <b v="0"/>
    <n v="0"/>
    <b v="0"/>
    <s v="technology/web"/>
    <n v="0"/>
    <n v="22.33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n v="1452023096"/>
    <b v="0"/>
    <n v="9"/>
    <b v="0"/>
    <s v="food/food trucks"/>
    <n v="1"/>
    <n v="52"/>
    <x v="7"/>
    <s v="food trucks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x v="2400"/>
    <n v="1428941931"/>
    <b v="0"/>
    <n v="1"/>
    <b v="0"/>
    <s v="food/food trucks"/>
    <n v="0"/>
    <n v="16.829999999999998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n v="1454188258"/>
    <b v="0"/>
    <n v="12"/>
    <b v="0"/>
    <s v="food/food trucks"/>
    <n v="17"/>
    <n v="0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n v="1449190607"/>
    <b v="0"/>
    <n v="0"/>
    <b v="0"/>
    <s v="food/food trucks"/>
    <n v="0"/>
    <n v="56.3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n v="1471096975"/>
    <b v="0"/>
    <n v="20"/>
    <b v="0"/>
    <s v="food/food trucks"/>
    <n v="23"/>
    <n v="84.06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n v="1418179190"/>
    <b v="0"/>
    <n v="16"/>
    <b v="0"/>
    <s v="food/food trucks"/>
    <n v="41"/>
    <n v="168.39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n v="1426772928"/>
    <b v="0"/>
    <n v="33"/>
    <b v="0"/>
    <s v="food/food trucks"/>
    <n v="25"/>
    <n v="15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x v="2406"/>
    <n v="1412652157"/>
    <b v="0"/>
    <n v="2"/>
    <b v="0"/>
    <s v="food/food trucks"/>
    <n v="0"/>
    <n v="76.67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n v="1437339675"/>
    <b v="0"/>
    <n v="6"/>
    <b v="0"/>
    <s v="food/food trucks"/>
    <n v="2"/>
    <n v="0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n v="1439027275"/>
    <b v="0"/>
    <n v="0"/>
    <b v="0"/>
    <s v="food/food trucks"/>
    <n v="0"/>
    <n v="50.33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n v="1437932082"/>
    <b v="0"/>
    <n v="3"/>
    <b v="0"/>
    <s v="food/food trucks"/>
    <n v="1"/>
    <n v="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n v="1476294073"/>
    <b v="0"/>
    <n v="0"/>
    <b v="0"/>
    <s v="food/food trucks"/>
    <n v="0"/>
    <n v="8.33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n v="1398911882"/>
    <b v="0"/>
    <n v="3"/>
    <b v="0"/>
    <s v="food/food trucks"/>
    <n v="1"/>
    <n v="35.38000000000000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n v="1436805660"/>
    <b v="0"/>
    <n v="13"/>
    <b v="0"/>
    <s v="food/food trucks"/>
    <n v="3"/>
    <n v="55.8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n v="1466023346"/>
    <b v="0"/>
    <n v="6"/>
    <b v="0"/>
    <s v="food/food trucks"/>
    <n v="1"/>
    <n v="5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n v="1421343743"/>
    <b v="0"/>
    <n v="1"/>
    <b v="0"/>
    <s v="food/food trucks"/>
    <n v="0"/>
    <n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n v="1405113187"/>
    <b v="0"/>
    <n v="0"/>
    <b v="0"/>
    <s v="food/food trucks"/>
    <n v="0"/>
    <n v="1"/>
    <x v="7"/>
    <s v="food trucks"/>
    <x v="2417"/>
    <d v="2014-08-10T21:13:07"/>
    <x v="0"/>
  </r>
  <r>
    <n v="2418"/>
    <s v="Mexican food truck"/>
    <s v="I want to start my food truck business."/>
    <x v="31"/>
    <n v="5"/>
    <x v="2"/>
    <s v="US"/>
    <s v="USD"/>
    <x v="2416"/>
    <n v="1422045244"/>
    <b v="0"/>
    <n v="5"/>
    <b v="0"/>
    <s v="food/food trucks"/>
    <n v="0"/>
    <n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n v="1419097389"/>
    <b v="0"/>
    <n v="0"/>
    <b v="0"/>
    <s v="food/food trucks"/>
    <n v="0"/>
    <n v="69.47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n v="1410396095"/>
    <b v="0"/>
    <n v="36"/>
    <b v="0"/>
    <s v="food/food trucks"/>
    <n v="15"/>
    <n v="1"/>
    <x v="7"/>
    <s v="food trucks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x v="2420"/>
    <n v="1423502636"/>
    <b v="0"/>
    <n v="1"/>
    <b v="0"/>
    <s v="food/food trucks"/>
    <n v="0"/>
    <n v="8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n v="1417452890"/>
    <b v="0"/>
    <n v="1"/>
    <b v="0"/>
    <s v="food/food trucks"/>
    <n v="0"/>
    <n v="34.44"/>
    <x v="7"/>
    <s v="food trucks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x v="2422"/>
    <n v="1411853108"/>
    <b v="0"/>
    <n v="9"/>
    <b v="0"/>
    <s v="food/food trucks"/>
    <n v="1"/>
    <n v="1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n v="1463090149"/>
    <b v="0"/>
    <n v="1"/>
    <b v="0"/>
    <s v="food/food trucks"/>
    <n v="0"/>
    <n v="0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n v="1433822692"/>
    <b v="0"/>
    <n v="0"/>
    <b v="0"/>
    <s v="food/food trucks"/>
    <n v="0"/>
    <n v="1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x v="2426"/>
    <n v="1423594151"/>
    <b v="0"/>
    <n v="1"/>
    <b v="0"/>
    <s v="food/food trucks"/>
    <n v="0"/>
    <n v="501.25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n v="1483131966"/>
    <b v="0"/>
    <n v="4"/>
    <b v="0"/>
    <s v="food/food trucks"/>
    <n v="1"/>
    <n v="10.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n v="1452654504"/>
    <b v="0"/>
    <n v="2"/>
    <b v="0"/>
    <s v="food/food trucks"/>
    <n v="1"/>
    <n v="1"/>
    <x v="7"/>
    <s v="food trucks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n v="1423199697"/>
    <b v="0"/>
    <n v="2"/>
    <b v="0"/>
    <s v="food/food trucks"/>
    <n v="0"/>
    <n v="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n v="1454016943"/>
    <b v="0"/>
    <n v="0"/>
    <b v="0"/>
    <s v="food/food trucks"/>
    <n v="0"/>
    <n v="13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n v="1435206474"/>
    <b v="0"/>
    <n v="2"/>
    <b v="0"/>
    <s v="food/food trucks"/>
    <n v="0"/>
    <n v="306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n v="1441435186"/>
    <b v="0"/>
    <n v="4"/>
    <b v="0"/>
    <s v="food/food trucks"/>
    <n v="0"/>
    <n v="22.5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n v="1448894770"/>
    <b v="0"/>
    <n v="2"/>
    <b v="0"/>
    <s v="food/food trucks"/>
    <n v="0"/>
    <n v="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n v="1422400188"/>
    <b v="0"/>
    <n v="0"/>
    <b v="0"/>
    <s v="food/food trucks"/>
    <n v="0"/>
    <n v="5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n v="1444341462"/>
    <b v="0"/>
    <n v="1"/>
    <b v="0"/>
    <s v="food/food trucks"/>
    <n v="0"/>
    <n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n v="1442605129"/>
    <b v="0"/>
    <n v="0"/>
    <b v="0"/>
    <s v="food/food trucks"/>
    <n v="0"/>
    <n v="5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n v="1452807313"/>
    <b v="0"/>
    <n v="2"/>
    <b v="0"/>
    <s v="food/food trucks"/>
    <n v="0"/>
    <n v="74.23"/>
    <x v="7"/>
    <s v="food trucks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x v="2439"/>
    <n v="1435806054"/>
    <b v="0"/>
    <n v="109"/>
    <b v="1"/>
    <s v="food/small batch"/>
    <n v="108"/>
    <n v="81.25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n v="1424188828"/>
    <b v="0"/>
    <n v="372"/>
    <b v="1"/>
    <s v="food/small batch"/>
    <n v="126"/>
    <n v="130.22999999999999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n v="1405522822"/>
    <b v="0"/>
    <n v="311"/>
    <b v="1"/>
    <s v="food/small batch"/>
    <n v="203"/>
    <n v="53.41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n v="1461607591"/>
    <b v="0"/>
    <n v="61"/>
    <b v="1"/>
    <s v="food/small batch"/>
    <n v="109"/>
    <n v="75.13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n v="1440650021"/>
    <b v="0"/>
    <n v="115"/>
    <b v="1"/>
    <s v="food/small batch"/>
    <n v="173"/>
    <n v="75.67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n v="1477578471"/>
    <b v="0"/>
    <n v="111"/>
    <b v="1"/>
    <s v="food/small batch"/>
    <n v="168"/>
    <n v="31.69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n v="1476184593"/>
    <b v="0"/>
    <n v="337"/>
    <b v="1"/>
    <s v="food/small batch"/>
    <n v="427"/>
    <n v="47.78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n v="1472110513"/>
    <b v="0"/>
    <n v="9"/>
    <b v="1"/>
    <s v="food/small batch"/>
    <n v="108"/>
    <n v="90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n v="1414725915"/>
    <b v="0"/>
    <n v="120"/>
    <b v="1"/>
    <s v="food/small batch"/>
    <n v="108"/>
    <n v="149.31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n v="1411177456"/>
    <b v="0"/>
    <n v="102"/>
    <b v="1"/>
    <s v="food/small batch"/>
    <n v="102"/>
    <n v="62.07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n v="1487022490"/>
    <b v="0"/>
    <n v="186"/>
    <b v="1"/>
    <s v="food/small batch"/>
    <n v="115"/>
    <n v="53.4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n v="1448914500"/>
    <b v="0"/>
    <n v="15"/>
    <b v="1"/>
    <s v="food/small batch"/>
    <n v="134"/>
    <n v="69.27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n v="1483461409"/>
    <b v="0"/>
    <n v="67"/>
    <b v="1"/>
    <s v="food/small batch"/>
    <n v="155"/>
    <n v="271.51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n v="1486183808"/>
    <b v="0"/>
    <n v="130"/>
    <b v="1"/>
    <s v="food/small batch"/>
    <n v="101"/>
    <n v="34.130000000000003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n v="1458758750"/>
    <b v="0"/>
    <n v="16"/>
    <b v="1"/>
    <s v="food/small batch"/>
    <n v="182"/>
    <n v="40.49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n v="1485471839"/>
    <b v="0"/>
    <n v="67"/>
    <b v="1"/>
    <s v="food/small batch"/>
    <n v="181"/>
    <n v="189.76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n v="1456237656"/>
    <b v="0"/>
    <n v="124"/>
    <b v="1"/>
    <s v="food/small batch"/>
    <n v="102"/>
    <n v="68.8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n v="1462481718"/>
    <b v="0"/>
    <n v="80"/>
    <b v="1"/>
    <s v="food/small batch"/>
    <n v="110"/>
    <n v="108.78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n v="1454858285"/>
    <b v="0"/>
    <n v="282"/>
    <b v="1"/>
    <s v="food/small batch"/>
    <n v="102"/>
    <n v="125.99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n v="1480480167"/>
    <b v="0"/>
    <n v="68"/>
    <b v="1"/>
    <s v="food/small batch"/>
    <n v="101"/>
    <n v="90.52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n v="1314577097"/>
    <b v="0"/>
    <n v="86"/>
    <b v="1"/>
    <s v="music/indie rock"/>
    <n v="104"/>
    <n v="28.88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n v="1340944096"/>
    <b v="0"/>
    <n v="115"/>
    <b v="1"/>
    <s v="music/indie rock"/>
    <n v="111"/>
    <n v="31"/>
    <x v="4"/>
    <s v="indie rock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x v="2460"/>
    <n v="1362710425"/>
    <b v="0"/>
    <n v="75"/>
    <b v="1"/>
    <s v="music/indie rock"/>
    <n v="116"/>
    <n v="51.67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n v="1441143397"/>
    <b v="0"/>
    <n v="43"/>
    <b v="1"/>
    <s v="music/indie rock"/>
    <n v="111"/>
    <n v="26.2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n v="1345828548"/>
    <b v="0"/>
    <n v="48"/>
    <b v="1"/>
    <s v="music/indie rock"/>
    <n v="180"/>
    <n v="48.08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n v="1365474453"/>
    <b v="0"/>
    <n v="52"/>
    <b v="1"/>
    <s v="music/indie rock"/>
    <n v="100"/>
    <n v="27.56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n v="1335473931"/>
    <b v="0"/>
    <n v="43"/>
    <b v="1"/>
    <s v="music/indie rock"/>
    <n v="119"/>
    <n v="36.97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n v="1348285321"/>
    <b v="0"/>
    <n v="58"/>
    <b v="1"/>
    <s v="music/indie rock"/>
    <n v="107"/>
    <n v="29.02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n v="1295000329"/>
    <b v="0"/>
    <n v="47"/>
    <b v="1"/>
    <s v="music/indie rock"/>
    <n v="114"/>
    <n v="28.66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n v="1335232055"/>
    <b v="0"/>
    <n v="36"/>
    <b v="1"/>
    <s v="music/indie rock"/>
    <n v="103"/>
    <n v="37.65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n v="1324079392"/>
    <b v="0"/>
    <n v="17"/>
    <b v="1"/>
    <s v="music/indie rock"/>
    <n v="128"/>
    <n v="97.9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n v="1277433980"/>
    <b v="0"/>
    <n v="104"/>
    <b v="1"/>
    <s v="music/indie rock"/>
    <n v="136"/>
    <n v="42.55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n v="1349978269"/>
    <b v="0"/>
    <n v="47"/>
    <b v="1"/>
    <s v="music/indie rock"/>
    <n v="100"/>
    <n v="131.58000000000001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n v="1282868176"/>
    <b v="0"/>
    <n v="38"/>
    <b v="1"/>
    <s v="music/indie rock"/>
    <n v="100"/>
    <n v="32.32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n v="1273647255"/>
    <b v="0"/>
    <n v="81"/>
    <b v="1"/>
    <s v="music/indie rock"/>
    <n v="105"/>
    <n v="61.1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n v="1412149970"/>
    <b v="0"/>
    <n v="55"/>
    <b v="1"/>
    <s v="music/indie rock"/>
    <n v="105"/>
    <n v="31.34"/>
    <x v="4"/>
    <s v="indie rock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x v="2474"/>
    <n v="1340901345"/>
    <b v="0"/>
    <n v="41"/>
    <b v="1"/>
    <s v="music/indie rock"/>
    <n v="171"/>
    <n v="129.11000000000001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n v="1355525313"/>
    <b v="0"/>
    <n v="79"/>
    <b v="1"/>
    <s v="music/indie rock"/>
    <n v="128"/>
    <n v="25.02"/>
    <x v="4"/>
    <s v="indie rock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x v="2476"/>
    <n v="1342545994"/>
    <b v="0"/>
    <n v="16"/>
    <b v="1"/>
    <s v="music/indie rock"/>
    <n v="133"/>
    <n v="250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n v="1439332084"/>
    <b v="0"/>
    <n v="8"/>
    <b v="1"/>
    <s v="music/indie rock"/>
    <n v="100"/>
    <n v="47.54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n v="1333207808"/>
    <b v="0"/>
    <n v="95"/>
    <b v="1"/>
    <s v="music/indie rock"/>
    <n v="113"/>
    <n v="40.0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n v="1308336383"/>
    <b v="0"/>
    <n v="25"/>
    <b v="1"/>
    <s v="music/indie rock"/>
    <n v="100"/>
    <n v="65.8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n v="1330711203"/>
    <b v="0"/>
    <n v="19"/>
    <b v="1"/>
    <s v="music/indie rock"/>
    <n v="114"/>
    <n v="46.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n v="1313532003"/>
    <b v="0"/>
    <n v="90"/>
    <b v="1"/>
    <s v="music/indie rock"/>
    <n v="119"/>
    <n v="50.37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n v="1315439879"/>
    <b v="0"/>
    <n v="41"/>
    <b v="1"/>
    <s v="music/indie rock"/>
    <n v="103"/>
    <n v="26.5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n v="1332521976"/>
    <b v="0"/>
    <n v="30"/>
    <b v="1"/>
    <s v="music/indie rock"/>
    <n v="266"/>
    <n v="39.49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n v="1335491997"/>
    <b v="0"/>
    <n v="38"/>
    <b v="1"/>
    <s v="music/indie rock"/>
    <n v="100"/>
    <n v="49.25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n v="1318864308"/>
    <b v="0"/>
    <n v="65"/>
    <b v="1"/>
    <s v="music/indie rock"/>
    <n v="107"/>
    <n v="62.38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n v="1365525239"/>
    <b v="0"/>
    <n v="75"/>
    <b v="1"/>
    <s v="music/indie rock"/>
    <n v="134"/>
    <n v="37.94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n v="1335245276"/>
    <b v="0"/>
    <n v="16"/>
    <b v="1"/>
    <s v="music/indie rock"/>
    <n v="121"/>
    <n v="51.6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n v="1293739714"/>
    <b v="0"/>
    <n v="10"/>
    <b v="1"/>
    <s v="music/indie rock"/>
    <n v="103"/>
    <n v="27.78"/>
    <x v="4"/>
    <s v="indie rock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x v="2489"/>
    <n v="1335397188"/>
    <b v="0"/>
    <n v="27"/>
    <b v="1"/>
    <s v="music/indie rock"/>
    <n v="125"/>
    <n v="99.3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n v="1363320140"/>
    <b v="0"/>
    <n v="259"/>
    <b v="1"/>
    <s v="music/indie rock"/>
    <n v="129"/>
    <n v="38.85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n v="1335194944"/>
    <b v="0"/>
    <n v="39"/>
    <b v="1"/>
    <s v="music/indie rock"/>
    <n v="101"/>
    <n v="45.5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n v="1336430575"/>
    <b v="0"/>
    <n v="42"/>
    <b v="1"/>
    <s v="music/indie rock"/>
    <n v="128"/>
    <n v="600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n v="1361577292"/>
    <b v="0"/>
    <n v="10"/>
    <b v="1"/>
    <s v="music/indie rock"/>
    <n v="100"/>
    <n v="80.55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n v="1309986338"/>
    <b v="0"/>
    <n v="56"/>
    <b v="1"/>
    <s v="music/indie rock"/>
    <n v="113"/>
    <n v="52.8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n v="1421190787"/>
    <b v="0"/>
    <n v="20"/>
    <b v="1"/>
    <s v="music/indie rock"/>
    <n v="106"/>
    <n v="47.6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n v="1352820837"/>
    <b v="0"/>
    <n v="170"/>
    <b v="1"/>
    <s v="music/indie rock"/>
    <n v="203"/>
    <n v="23.45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n v="1337884375"/>
    <b v="0"/>
    <n v="29"/>
    <b v="1"/>
    <s v="music/indie rock"/>
    <n v="113"/>
    <n v="40.14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n v="1440787104"/>
    <b v="0"/>
    <n v="7"/>
    <b v="0"/>
    <s v="food/restaurants"/>
    <n v="3"/>
    <n v="17.2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n v="1407440918"/>
    <b v="0"/>
    <n v="5"/>
    <b v="0"/>
    <s v="food/restaurants"/>
    <n v="0"/>
    <n v="0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n v="1423704016"/>
    <b v="0"/>
    <n v="0"/>
    <b v="0"/>
    <s v="food/restaurants"/>
    <n v="0"/>
    <n v="15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n v="1441955269"/>
    <b v="0"/>
    <n v="2"/>
    <b v="0"/>
    <s v="food/restaurants"/>
    <n v="1"/>
    <n v="0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n v="1405464634"/>
    <b v="0"/>
    <n v="0"/>
    <b v="0"/>
    <s v="food/restaurants"/>
    <n v="0"/>
    <n v="35.71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n v="1424719549"/>
    <b v="0"/>
    <n v="28"/>
    <b v="0"/>
    <s v="food/restaurants"/>
    <n v="1"/>
    <n v="37.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n v="1426463772"/>
    <b v="0"/>
    <n v="2"/>
    <b v="0"/>
    <s v="food/restaurants"/>
    <n v="0"/>
    <n v="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n v="1482883789"/>
    <b v="0"/>
    <n v="0"/>
    <b v="0"/>
    <s v="food/restaurants"/>
    <n v="0"/>
    <n v="52.5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n v="1407057677"/>
    <b v="0"/>
    <n v="4"/>
    <b v="0"/>
    <s v="food/restaurants"/>
    <n v="2"/>
    <n v="77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n v="1422043753"/>
    <b v="0"/>
    <n v="12"/>
    <b v="0"/>
    <s v="food/restaurants"/>
    <n v="19"/>
    <n v="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n v="1414683652"/>
    <b v="0"/>
    <n v="0"/>
    <b v="0"/>
    <s v="food/restaurants"/>
    <n v="0"/>
    <n v="53.55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n v="1424200530"/>
    <b v="0"/>
    <n v="33"/>
    <b v="0"/>
    <s v="food/restaurants"/>
    <n v="10"/>
    <n v="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n v="1413303628"/>
    <b v="0"/>
    <n v="0"/>
    <b v="0"/>
    <s v="food/restaurants"/>
    <n v="0"/>
    <n v="16.25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x v="2516"/>
    <n v="1403149404"/>
    <b v="0"/>
    <n v="4"/>
    <b v="0"/>
    <s v="food/restaurants"/>
    <n v="0"/>
    <n v="0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n v="1472567085"/>
    <b v="0"/>
    <n v="0"/>
    <b v="0"/>
    <s v="food/restaurants"/>
    <n v="0"/>
    <n v="103.68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n v="1442963621"/>
    <b v="0"/>
    <n v="132"/>
    <b v="1"/>
    <s v="music/classical music"/>
    <n v="109"/>
    <n v="185.19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n v="1459431960"/>
    <b v="0"/>
    <n v="27"/>
    <b v="1"/>
    <s v="music/classical music"/>
    <n v="100"/>
    <n v="54.15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n v="1413674692"/>
    <b v="0"/>
    <n v="26"/>
    <b v="1"/>
    <s v="music/classical music"/>
    <n v="156"/>
    <n v="177.21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n v="1416338557"/>
    <b v="0"/>
    <n v="43"/>
    <b v="1"/>
    <s v="music/classical music"/>
    <n v="102"/>
    <n v="100.33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n v="1338322571"/>
    <b v="0"/>
    <n v="80"/>
    <b v="1"/>
    <s v="music/classical music"/>
    <n v="100"/>
    <n v="136.91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n v="1415585474"/>
    <b v="0"/>
    <n v="33"/>
    <b v="1"/>
    <s v="music/classical music"/>
    <n v="113"/>
    <n v="57.54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n v="1380477691"/>
    <b v="0"/>
    <n v="71"/>
    <b v="1"/>
    <s v="music/classical music"/>
    <n v="102"/>
    <n v="52.96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n v="1438459303"/>
    <b v="0"/>
    <n v="81"/>
    <b v="1"/>
    <s v="music/classical music"/>
    <n v="107"/>
    <n v="82.33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x v="2526"/>
    <n v="1328752575"/>
    <b v="0"/>
    <n v="76"/>
    <b v="1"/>
    <s v="music/classical music"/>
    <n v="104"/>
    <n v="135.41999999999999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n v="1426711505"/>
    <b v="0"/>
    <n v="48"/>
    <b v="1"/>
    <s v="music/classical music"/>
    <n v="100"/>
    <n v="74.069999999999993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n v="1437668354"/>
    <b v="0"/>
    <n v="61"/>
    <b v="1"/>
    <s v="music/classical music"/>
    <n v="100"/>
    <n v="84.08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n v="1342556566"/>
    <b v="0"/>
    <n v="60"/>
    <b v="1"/>
    <s v="music/classical music"/>
    <n v="126"/>
    <n v="61.03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n v="1359568911"/>
    <b v="0"/>
    <n v="136"/>
    <b v="1"/>
    <s v="music/classical music"/>
    <n v="111"/>
    <n v="150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n v="1257871712"/>
    <b v="0"/>
    <n v="14"/>
    <b v="1"/>
    <s v="music/classical music"/>
    <n v="105"/>
    <n v="266.08999999999997"/>
    <x v="4"/>
    <s v="classical music"/>
    <x v="2534"/>
    <d v="2010-01-01T06:00:00"/>
    <x v="0"/>
  </r>
  <r>
    <n v="2535"/>
    <s v="Mark Hayes Requiem Recording"/>
    <s v="Mark Hayes: Requiem Recording"/>
    <x v="22"/>
    <n v="20755"/>
    <x v="0"/>
    <s v="US"/>
    <s v="USD"/>
    <x v="2532"/>
    <n v="1414781945"/>
    <b v="0"/>
    <n v="78"/>
    <b v="1"/>
    <s v="music/classical music"/>
    <n v="104"/>
    <n v="7.25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n v="1373337166"/>
    <b v="0"/>
    <n v="4"/>
    <b v="1"/>
    <s v="music/classical music"/>
    <n v="116"/>
    <n v="100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n v="1307028855"/>
    <b v="0"/>
    <n v="11"/>
    <b v="1"/>
    <s v="music/classical music"/>
    <n v="110"/>
    <n v="109.96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n v="1359029661"/>
    <b v="0"/>
    <n v="185"/>
    <b v="1"/>
    <s v="music/classical music"/>
    <n v="113"/>
    <n v="169.92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n v="1417729152"/>
    <b v="0"/>
    <n v="59"/>
    <b v="1"/>
    <s v="music/classical music"/>
    <n v="100"/>
    <n v="95.74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n v="1314720721"/>
    <b v="0"/>
    <n v="27"/>
    <b v="1"/>
    <s v="music/classical music"/>
    <n v="103"/>
    <n v="59.46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n v="1375008418"/>
    <b v="0"/>
    <n v="63"/>
    <b v="1"/>
    <s v="music/classical music"/>
    <n v="107"/>
    <n v="55.77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n v="1377252857"/>
    <b v="0"/>
    <n v="13"/>
    <b v="1"/>
    <s v="music/classical music"/>
    <n v="104"/>
    <n v="30.08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n v="1291257298"/>
    <b v="0"/>
    <n v="13"/>
    <b v="1"/>
    <s v="music/classical music"/>
    <n v="156"/>
    <n v="88.44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n v="1339158569"/>
    <b v="0"/>
    <n v="57"/>
    <b v="1"/>
    <s v="music/classical music"/>
    <n v="101"/>
    <n v="64.03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n v="1421983138"/>
    <b v="0"/>
    <n v="61"/>
    <b v="1"/>
    <s v="music/classical music"/>
    <n v="195"/>
    <n v="60.1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n v="1378586179"/>
    <b v="0"/>
    <n v="65"/>
    <b v="1"/>
    <s v="music/classical music"/>
    <n v="112"/>
    <n v="49.19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n v="1330972403"/>
    <b v="0"/>
    <n v="134"/>
    <b v="1"/>
    <s v="music/classical music"/>
    <n v="120"/>
    <n v="165.16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n v="1473087637"/>
    <b v="0"/>
    <n v="37"/>
    <b v="1"/>
    <s v="music/classical music"/>
    <n v="102"/>
    <n v="43.62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n v="1366999870"/>
    <b v="0"/>
    <n v="37"/>
    <b v="1"/>
    <s v="music/classical music"/>
    <n v="103"/>
    <n v="43.7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n v="1439392406"/>
    <b v="0"/>
    <n v="150"/>
    <b v="1"/>
    <s v="music/classical music"/>
    <n v="101"/>
    <n v="67.42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n v="1329890585"/>
    <b v="0"/>
    <n v="56"/>
    <b v="1"/>
    <s v="music/classical music"/>
    <n v="103"/>
    <n v="177.5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n v="1486149981"/>
    <b v="0"/>
    <n v="18"/>
    <b v="1"/>
    <s v="music/classical music"/>
    <n v="107"/>
    <n v="38.880000000000003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n v="1343018807"/>
    <b v="0"/>
    <n v="60"/>
    <b v="1"/>
    <s v="music/classical music"/>
    <n v="156"/>
    <n v="54.99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n v="1430445163"/>
    <b v="0"/>
    <n v="67"/>
    <b v="1"/>
    <s v="music/classical music"/>
    <n v="123"/>
    <n v="61.34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n v="1335541393"/>
    <b v="0"/>
    <n v="35"/>
    <b v="1"/>
    <s v="music/classical music"/>
    <n v="107"/>
    <n v="23.12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n v="1352504857"/>
    <b v="0"/>
    <n v="34"/>
    <b v="1"/>
    <s v="music/classical music"/>
    <n v="106"/>
    <n v="29.61"/>
    <x v="4"/>
    <s v="classical music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x v="2554"/>
    <n v="1397584386"/>
    <b v="0"/>
    <n v="36"/>
    <b v="1"/>
    <s v="music/classical music"/>
    <n v="118"/>
    <n v="75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n v="1427747906"/>
    <b v="0"/>
    <n v="18"/>
    <b v="1"/>
    <s v="music/classical music"/>
    <n v="109"/>
    <n v="35.6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n v="1318539484"/>
    <b v="0"/>
    <n v="25"/>
    <b v="1"/>
    <s v="music/classical music"/>
    <n v="111"/>
    <n v="143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n v="1423090174"/>
    <b v="0"/>
    <n v="21"/>
    <b v="1"/>
    <s v="music/classical music"/>
    <n v="100"/>
    <n v="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n v="1442148089"/>
    <b v="0"/>
    <n v="0"/>
    <b v="0"/>
    <s v="food/food trucks"/>
    <n v="0"/>
    <n v="25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n v="1471005339"/>
    <b v="0"/>
    <n v="3"/>
    <b v="0"/>
    <s v="food/food trucks"/>
    <n v="1"/>
    <n v="0"/>
    <x v="7"/>
    <s v="food trucks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n v="1404262699"/>
    <b v="0"/>
    <n v="0"/>
    <b v="0"/>
    <s v="food/food trucks"/>
    <n v="0"/>
    <n v="10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n v="1457710589"/>
    <b v="0"/>
    <n v="1"/>
    <b v="0"/>
    <s v="food/food trucks"/>
    <n v="1"/>
    <n v="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n v="1406071948"/>
    <b v="0"/>
    <n v="0"/>
    <b v="0"/>
    <s v="food/food trucks"/>
    <n v="0"/>
    <n v="6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n v="1427231138"/>
    <b v="0"/>
    <n v="2"/>
    <b v="0"/>
    <s v="food/food trucks"/>
    <n v="0"/>
    <n v="5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n v="1470153594"/>
    <b v="0"/>
    <n v="1"/>
    <b v="0"/>
    <s v="food/food trucks"/>
    <n v="1"/>
    <n v="72.5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n v="1439865112"/>
    <b v="0"/>
    <n v="2"/>
    <b v="0"/>
    <s v="food/food trucks"/>
    <n v="2"/>
    <n v="29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n v="1483998035"/>
    <b v="0"/>
    <n v="2"/>
    <b v="0"/>
    <s v="food/food trucks"/>
    <n v="1"/>
    <n v="62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n v="1458461521"/>
    <b v="0"/>
    <n v="4"/>
    <b v="0"/>
    <s v="food/food trucks"/>
    <n v="0"/>
    <n v="0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n v="1440203579"/>
    <b v="0"/>
    <n v="0"/>
    <b v="0"/>
    <s v="food/food trucks"/>
    <n v="0"/>
    <n v="23.08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n v="1405626903"/>
    <b v="0"/>
    <n v="12"/>
    <b v="0"/>
    <s v="food/food trucks"/>
    <n v="0"/>
    <n v="25.5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n v="1429170603"/>
    <b v="0"/>
    <n v="2"/>
    <b v="0"/>
    <s v="food/food trucks"/>
    <n v="1"/>
    <n v="48.18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n v="1445094298"/>
    <b v="0"/>
    <n v="11"/>
    <b v="0"/>
    <s v="food/food trucks"/>
    <n v="11"/>
    <n v="1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n v="1421346480"/>
    <b v="0"/>
    <n v="5"/>
    <b v="0"/>
    <s v="food/food trucks"/>
    <n v="1"/>
    <n v="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n v="1431749369"/>
    <b v="0"/>
    <n v="0"/>
    <b v="0"/>
    <s v="food/food trucks"/>
    <n v="0"/>
    <n v="5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n v="1402009632"/>
    <b v="0"/>
    <n v="1"/>
    <b v="0"/>
    <s v="food/food trucks"/>
    <n v="0"/>
    <n v="5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x v="2583"/>
    <n v="1448438136"/>
    <b v="0"/>
    <n v="1"/>
    <b v="0"/>
    <s v="food/food trucks"/>
    <n v="0"/>
    <n v="202.83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n v="1448899953"/>
    <b v="0"/>
    <n v="6"/>
    <b v="0"/>
    <s v="food/food trucks"/>
    <n v="2"/>
    <n v="29.1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n v="1423325626"/>
    <b v="0"/>
    <n v="8"/>
    <b v="0"/>
    <s v="food/food trucks"/>
    <n v="4"/>
    <n v="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n v="1456145527"/>
    <b v="0"/>
    <n v="1"/>
    <b v="0"/>
    <s v="food/food trucks"/>
    <n v="0"/>
    <n v="0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n v="1453212497"/>
    <b v="0"/>
    <n v="0"/>
    <b v="0"/>
    <s v="food/food trucks"/>
    <n v="0"/>
    <n v="13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n v="1452721524"/>
    <b v="0"/>
    <n v="2"/>
    <b v="0"/>
    <s v="food/food trucks"/>
    <n v="2"/>
    <n v="50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n v="1409944421"/>
    <b v="0"/>
    <n v="1"/>
    <b v="0"/>
    <s v="food/food trucks"/>
    <n v="0"/>
    <n v="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n v="1427401026"/>
    <b v="0"/>
    <n v="0"/>
    <b v="0"/>
    <s v="food/food trucks"/>
    <n v="0"/>
    <n v="1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n v="1404861228"/>
    <b v="0"/>
    <n v="1"/>
    <b v="0"/>
    <s v="food/food trucks"/>
    <n v="0"/>
    <n v="96.05"/>
    <x v="7"/>
    <s v="food trucks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x v="2592"/>
    <n v="1485323500"/>
    <b v="0"/>
    <n v="19"/>
    <b v="0"/>
    <s v="food/food trucks"/>
    <n v="12"/>
    <n v="305.77999999999997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n v="1404835009"/>
    <b v="0"/>
    <n v="27"/>
    <b v="0"/>
    <s v="food/food trucks"/>
    <n v="24"/>
    <n v="12.14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n v="1463731917"/>
    <b v="0"/>
    <n v="7"/>
    <b v="0"/>
    <s v="food/food trucks"/>
    <n v="6"/>
    <n v="83.57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n v="1440447001"/>
    <b v="0"/>
    <n v="14"/>
    <b v="0"/>
    <s v="food/food trucks"/>
    <n v="39"/>
    <n v="18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n v="1403201147"/>
    <b v="0"/>
    <n v="5"/>
    <b v="0"/>
    <s v="food/food trucks"/>
    <n v="1"/>
    <n v="115.53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n v="1453757800"/>
    <b v="0"/>
    <n v="30"/>
    <b v="0"/>
    <s v="food/food trucks"/>
    <n v="7"/>
    <n v="21.9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n v="1346276349"/>
    <b v="1"/>
    <n v="151"/>
    <b v="1"/>
    <s v="technology/space exploration"/>
    <n v="661"/>
    <n v="80.02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n v="1412358968"/>
    <b v="1"/>
    <n v="489"/>
    <b v="1"/>
    <s v="technology/space exploration"/>
    <n v="326"/>
    <n v="35.520000000000003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x v="2600"/>
    <n v="1386626054"/>
    <b v="1"/>
    <n v="50"/>
    <b v="1"/>
    <s v="technology/space exploration"/>
    <n v="101"/>
    <n v="64.930000000000007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n v="1333070023"/>
    <b v="1"/>
    <n v="321"/>
    <b v="1"/>
    <s v="technology/space exploration"/>
    <n v="104"/>
    <n v="60.9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n v="1463576390"/>
    <b v="1"/>
    <n v="1762"/>
    <b v="1"/>
    <s v="technology/space exploration"/>
    <n v="107"/>
    <n v="31.44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n v="1396026382"/>
    <b v="1"/>
    <n v="385"/>
    <b v="1"/>
    <s v="technology/space exploration"/>
    <n v="110"/>
    <n v="81.95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n v="1435611572"/>
    <b v="1"/>
    <n v="398"/>
    <b v="1"/>
    <s v="technology/space exploration"/>
    <n v="408"/>
    <n v="58.93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n v="1485976468"/>
    <b v="1"/>
    <n v="304"/>
    <b v="1"/>
    <s v="technology/space exploration"/>
    <n v="224"/>
    <n v="157.29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n v="1339738951"/>
    <b v="1"/>
    <n v="676"/>
    <b v="1"/>
    <s v="technology/space exploration"/>
    <n v="304"/>
    <n v="55.76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n v="1468444125"/>
    <b v="1"/>
    <n v="577"/>
    <b v="1"/>
    <s v="technology/space exploration"/>
    <n v="141"/>
    <n v="83.8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n v="1480493014"/>
    <b v="1"/>
    <n v="3663"/>
    <b v="1"/>
    <s v="technology/space exploration"/>
    <n v="2791"/>
    <n v="58.42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n v="1418095570"/>
    <b v="1"/>
    <n v="294"/>
    <b v="1"/>
    <s v="technology/space exploration"/>
    <n v="172"/>
    <n v="270.57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n v="1345664294"/>
    <b v="1"/>
    <n v="28"/>
    <b v="1"/>
    <s v="technology/space exploration"/>
    <n v="101"/>
    <n v="107.1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n v="1396371612"/>
    <b v="1"/>
    <n v="100"/>
    <b v="1"/>
    <s v="technology/space exploration"/>
    <n v="102"/>
    <n v="47.18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n v="1458820564"/>
    <b v="0"/>
    <n v="72"/>
    <b v="1"/>
    <s v="technology/space exploration"/>
    <n v="170"/>
    <n v="120.31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n v="1437954729"/>
    <b v="1"/>
    <n v="238"/>
    <b v="1"/>
    <s v="technology/space exploration"/>
    <n v="115"/>
    <n v="27.6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n v="1411246751"/>
    <b v="1"/>
    <n v="159"/>
    <b v="1"/>
    <s v="technology/space exploration"/>
    <n v="878"/>
    <n v="205.3"/>
    <x v="2"/>
    <s v="space exploration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x v="2615"/>
    <n v="1443812461"/>
    <b v="1"/>
    <n v="77"/>
    <b v="1"/>
    <s v="technology/space exploration"/>
    <n v="105"/>
    <n v="35.54999999999999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n v="1443302004"/>
    <b v="1"/>
    <n v="53"/>
    <b v="1"/>
    <s v="technology/space exploration"/>
    <n v="188"/>
    <n v="74.64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n v="1441339242"/>
    <b v="1"/>
    <n v="1251"/>
    <b v="1"/>
    <s v="technology/space exploration"/>
    <n v="144"/>
    <n v="47.06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n v="1429638988"/>
    <b v="1"/>
    <n v="465"/>
    <b v="1"/>
    <s v="technology/space exploration"/>
    <n v="146"/>
    <n v="26.5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n v="1479232216"/>
    <b v="0"/>
    <n v="74"/>
    <b v="1"/>
    <s v="technology/space exploration"/>
    <n v="131"/>
    <n v="36.770000000000003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n v="1479449366"/>
    <b v="0"/>
    <n v="62"/>
    <b v="1"/>
    <s v="technology/space exploration"/>
    <n v="114"/>
    <n v="31.82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n v="1345716422"/>
    <b v="0"/>
    <n v="3468"/>
    <b v="1"/>
    <s v="technology/space exploration"/>
    <n v="1379"/>
    <n v="27.58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n v="1476559608"/>
    <b v="0"/>
    <n v="52"/>
    <b v="1"/>
    <s v="technology/space exploration"/>
    <n v="956"/>
    <n v="56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n v="1430751869"/>
    <b v="0"/>
    <n v="50"/>
    <b v="1"/>
    <s v="technology/space exploration"/>
    <n v="112"/>
    <n v="21.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n v="1445975661"/>
    <b v="0"/>
    <n v="45"/>
    <b v="1"/>
    <s v="technology/space exploration"/>
    <n v="647"/>
    <n v="44.1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x v="2625"/>
    <n v="1415661067"/>
    <b v="0"/>
    <n v="21"/>
    <b v="1"/>
    <s v="technology/space exploration"/>
    <n v="110"/>
    <n v="63.87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n v="1429016122"/>
    <b v="0"/>
    <n v="100"/>
    <b v="1"/>
    <s v="technology/space exploration"/>
    <n v="128"/>
    <n v="38.99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n v="1464921112"/>
    <b v="0"/>
    <n v="81"/>
    <b v="1"/>
    <s v="technology/space exploration"/>
    <n v="158"/>
    <n v="80.1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n v="1438488227"/>
    <b v="0"/>
    <n v="286"/>
    <b v="1"/>
    <s v="technology/space exploration"/>
    <n v="115"/>
    <n v="34.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n v="1462325339"/>
    <b v="0"/>
    <n v="42"/>
    <b v="1"/>
    <s v="technology/space exploration"/>
    <n v="137"/>
    <n v="89.1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n v="1390938332"/>
    <b v="0"/>
    <n v="199"/>
    <b v="1"/>
    <s v="technology/space exploration"/>
    <n v="355"/>
    <n v="39.44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n v="1472571921"/>
    <b v="0"/>
    <n v="25"/>
    <b v="1"/>
    <s v="technology/space exploration"/>
    <n v="106"/>
    <n v="136.9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n v="1422917361"/>
    <b v="0"/>
    <n v="84"/>
    <b v="1"/>
    <s v="technology/space exploration"/>
    <n v="100"/>
    <n v="37.46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n v="1474641914"/>
    <b v="0"/>
    <n v="50"/>
    <b v="1"/>
    <s v="technology/space exploration"/>
    <n v="187"/>
    <n v="31.9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n v="1474895475"/>
    <b v="0"/>
    <n v="26"/>
    <b v="1"/>
    <s v="technology/space exploration"/>
    <n v="166"/>
    <n v="25.21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n v="1418766895"/>
    <b v="0"/>
    <n v="14"/>
    <b v="1"/>
    <s v="technology/space exploration"/>
    <n v="102"/>
    <n v="10.039999999999999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n v="1421786748"/>
    <b v="0"/>
    <n v="49"/>
    <b v="1"/>
    <s v="technology/space exploration"/>
    <n v="164"/>
    <n v="45.94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n v="1428551474"/>
    <b v="0"/>
    <n v="69"/>
    <b v="1"/>
    <s v="technology/space exploration"/>
    <n v="106"/>
    <n v="1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n v="1409341863"/>
    <b v="0"/>
    <n v="1"/>
    <b v="0"/>
    <s v="technology/space exploration"/>
    <n v="1"/>
    <n v="0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n v="1465970108"/>
    <b v="0"/>
    <n v="0"/>
    <b v="0"/>
    <s v="technology/space exploration"/>
    <n v="0"/>
    <n v="223.58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n v="1479218315"/>
    <b v="1"/>
    <n v="1501"/>
    <b v="0"/>
    <s v="technology/space exploration"/>
    <n v="34"/>
    <n v="39.479999999999997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n v="1486580435"/>
    <b v="1"/>
    <n v="52"/>
    <b v="0"/>
    <s v="technology/space exploration"/>
    <n v="2"/>
    <n v="91.3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n v="1412885603"/>
    <b v="1"/>
    <n v="23"/>
    <b v="0"/>
    <s v="technology/space exploration"/>
    <n v="11"/>
    <n v="78.67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n v="1439191869"/>
    <b v="1"/>
    <n v="535"/>
    <b v="0"/>
    <s v="technology/space exploration"/>
    <n v="8"/>
    <n v="12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n v="1436941019"/>
    <b v="0"/>
    <n v="3"/>
    <b v="0"/>
    <s v="technology/space exploration"/>
    <n v="1"/>
    <n v="17.67000000000000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n v="1454951360"/>
    <b v="0"/>
    <n v="6"/>
    <b v="0"/>
    <s v="technology/space exploration"/>
    <n v="1"/>
    <n v="41.33"/>
    <x v="2"/>
    <s v="space exploration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x v="2645"/>
    <n v="1449186941"/>
    <b v="0"/>
    <n v="3"/>
    <b v="0"/>
    <s v="technology/space exploration"/>
    <n v="0"/>
    <n v="71.599999999999994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n v="1479740343"/>
    <b v="0"/>
    <n v="5"/>
    <b v="0"/>
    <s v="technology/space exploration"/>
    <n v="1"/>
    <n v="307.82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n v="1447960809"/>
    <b v="0"/>
    <n v="17"/>
    <b v="0"/>
    <s v="technology/space exploration"/>
    <n v="2"/>
    <n v="80.45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n v="1415591325"/>
    <b v="0"/>
    <n v="11"/>
    <b v="0"/>
    <s v="technology/space exploration"/>
    <n v="1"/>
    <n v="83.94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n v="1399909127"/>
    <b v="0"/>
    <n v="70"/>
    <b v="0"/>
    <s v="technology/space exploration"/>
    <n v="12"/>
    <n v="8.5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n v="1424442326"/>
    <b v="0"/>
    <n v="6"/>
    <b v="0"/>
    <s v="technology/space exploration"/>
    <n v="0"/>
    <n v="73.37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x v="2651"/>
    <n v="1452631647"/>
    <b v="0"/>
    <n v="43"/>
    <b v="0"/>
    <s v="technology/space exploration"/>
    <n v="21"/>
    <n v="112.86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n v="1485966688"/>
    <b v="0"/>
    <n v="152"/>
    <b v="0"/>
    <s v="technology/space exploration"/>
    <n v="11"/>
    <n v="95.28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n v="1467325053"/>
    <b v="0"/>
    <n v="59"/>
    <b v="0"/>
    <s v="technology/space exploration"/>
    <n v="19"/>
    <n v="22.75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n v="1467321194"/>
    <b v="0"/>
    <n v="4"/>
    <b v="0"/>
    <s v="technology/space exploration"/>
    <n v="0"/>
    <n v="133.30000000000001"/>
    <x v="2"/>
    <s v="space exploration"/>
    <x v="2658"/>
    <d v="2016-07-30T21:13:14"/>
    <x v="0"/>
  </r>
  <r>
    <n v="2659"/>
    <s v="test (Canceled)"/>
    <s v="test"/>
    <x v="197"/>
    <n v="1333"/>
    <x v="1"/>
    <s v="US"/>
    <s v="USD"/>
    <x v="2655"/>
    <n v="1426729210"/>
    <b v="0"/>
    <n v="10"/>
    <b v="0"/>
    <s v="technology/space exploration"/>
    <n v="3"/>
    <n v="3.8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n v="1443200818"/>
    <b v="0"/>
    <n v="5"/>
    <b v="0"/>
    <s v="technology/space exploration"/>
    <n v="0"/>
    <n v="85.75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n v="1380150010"/>
    <b v="0"/>
    <n v="60"/>
    <b v="1"/>
    <s v="technology/makerspaces"/>
    <n v="103"/>
    <n v="267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n v="1437587713"/>
    <b v="0"/>
    <n v="80"/>
    <b v="1"/>
    <s v="technology/makerspaces"/>
    <n v="107"/>
    <n v="373.56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n v="1438873007"/>
    <b v="0"/>
    <n v="56"/>
    <b v="1"/>
    <s v="technology/makerspaces"/>
    <n v="105"/>
    <n v="174.04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n v="1446683797"/>
    <b v="0"/>
    <n v="104"/>
    <b v="1"/>
    <s v="technology/makerspaces"/>
    <n v="103"/>
    <n v="93.7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n v="1426886974"/>
    <b v="0"/>
    <n v="46"/>
    <b v="1"/>
    <s v="technology/makerspaces"/>
    <n v="123"/>
    <n v="77.33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n v="1440008439"/>
    <b v="0"/>
    <n v="206"/>
    <b v="1"/>
    <s v="technology/makerspaces"/>
    <n v="159"/>
    <n v="92.22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n v="1452550416"/>
    <b v="0"/>
    <n v="18"/>
    <b v="1"/>
    <s v="technology/makerspaces"/>
    <n v="111"/>
    <n v="60.96"/>
    <x v="2"/>
    <s v="makerspaces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x v="2664"/>
    <n v="1443449265"/>
    <b v="0"/>
    <n v="28"/>
    <b v="1"/>
    <s v="technology/makerspaces"/>
    <n v="171"/>
    <n v="9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n v="1447203096"/>
    <b v="0"/>
    <n v="11"/>
    <b v="1"/>
    <s v="technology/makerspaces"/>
    <n v="125"/>
    <n v="41.58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n v="1404174580"/>
    <b v="1"/>
    <n v="60"/>
    <b v="0"/>
    <s v="technology/makerspaces"/>
    <n v="6"/>
    <n v="33.76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n v="1416419916"/>
    <b v="1"/>
    <n v="84"/>
    <b v="0"/>
    <s v="technology/makerspaces"/>
    <n v="11"/>
    <n v="70.62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n v="1449436390"/>
    <b v="1"/>
    <n v="47"/>
    <b v="0"/>
    <s v="technology/makerspaces"/>
    <n v="33"/>
    <n v="167.1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n v="1412081999"/>
    <b v="1"/>
    <n v="66"/>
    <b v="0"/>
    <s v="technology/makerspaces"/>
    <n v="28"/>
    <n v="128.62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n v="1465398670"/>
    <b v="1"/>
    <n v="171"/>
    <b v="0"/>
    <s v="technology/makerspaces"/>
    <n v="63"/>
    <n v="65.41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n v="1413059689"/>
    <b v="1"/>
    <n v="29"/>
    <b v="0"/>
    <s v="technology/makerspaces"/>
    <n v="8"/>
    <n v="117.56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n v="1461337174"/>
    <b v="0"/>
    <n v="9"/>
    <b v="0"/>
    <s v="technology/makerspaces"/>
    <n v="50"/>
    <n v="126.48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n v="1401756143"/>
    <b v="0"/>
    <n v="27"/>
    <b v="0"/>
    <s v="technology/makerspaces"/>
    <n v="18"/>
    <n v="550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n v="1440529765"/>
    <b v="0"/>
    <n v="2"/>
    <b v="0"/>
    <s v="technology/makerspaces"/>
    <n v="0"/>
    <n v="44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n v="1422489694"/>
    <b v="0"/>
    <n v="3"/>
    <b v="0"/>
    <s v="technology/makerspaces"/>
    <n v="0"/>
    <n v="69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x v="2676"/>
    <n v="1457327091"/>
    <b v="0"/>
    <n v="4"/>
    <b v="0"/>
    <s v="technology/makerspaces"/>
    <n v="1"/>
    <n v="27.5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n v="1402867750"/>
    <b v="0"/>
    <n v="2"/>
    <b v="0"/>
    <s v="food/food trucks"/>
    <n v="1"/>
    <n v="84.9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n v="1413838540"/>
    <b v="0"/>
    <n v="20"/>
    <b v="0"/>
    <s v="food/food trucks"/>
    <n v="28"/>
    <n v="12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n v="1422641240"/>
    <b v="0"/>
    <n v="3"/>
    <b v="0"/>
    <s v="food/food trucks"/>
    <n v="0"/>
    <n v="20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n v="1404165425"/>
    <b v="0"/>
    <n v="4"/>
    <b v="0"/>
    <s v="food/food trucks"/>
    <n v="1"/>
    <n v="1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n v="1424968930"/>
    <b v="0"/>
    <n v="1"/>
    <b v="0"/>
    <s v="food/food trucks"/>
    <n v="0"/>
    <n v="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n v="1432999318"/>
    <b v="0"/>
    <n v="0"/>
    <b v="0"/>
    <s v="food/food trucks"/>
    <n v="0"/>
    <n v="5.29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x v="2684"/>
    <n v="1422067870"/>
    <b v="0"/>
    <n v="14"/>
    <b v="0"/>
    <s v="food/food trucks"/>
    <n v="0"/>
    <n v="1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n v="1467327890"/>
    <b v="0"/>
    <n v="1"/>
    <b v="0"/>
    <s v="food/food trucks"/>
    <n v="0"/>
    <n v="72.760000000000005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n v="1429410676"/>
    <b v="0"/>
    <n v="118"/>
    <b v="0"/>
    <s v="food/food trucks"/>
    <n v="11"/>
    <n v="17.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x v="2687"/>
    <n v="1427390557"/>
    <b v="0"/>
    <n v="2"/>
    <b v="0"/>
    <s v="food/food trucks"/>
    <n v="0"/>
    <n v="2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n v="1424678460"/>
    <b v="0"/>
    <n v="1"/>
    <b v="0"/>
    <s v="food/food trucks"/>
    <n v="1"/>
    <n v="13.33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n v="1405307966"/>
    <b v="0"/>
    <n v="3"/>
    <b v="0"/>
    <s v="food/food trucks"/>
    <n v="1"/>
    <n v="1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n v="1409109739"/>
    <b v="0"/>
    <n v="1"/>
    <b v="0"/>
    <s v="food/food trucks"/>
    <n v="0"/>
    <n v="23.67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n v="1423801318"/>
    <b v="0"/>
    <n v="3"/>
    <b v="0"/>
    <s v="food/food trucks"/>
    <n v="0"/>
    <n v="89.21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n v="1416600960"/>
    <b v="0"/>
    <n v="38"/>
    <b v="0"/>
    <s v="food/food trucks"/>
    <n v="6"/>
    <n v="116.56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n v="1435876423"/>
    <b v="0"/>
    <n v="52"/>
    <b v="0"/>
    <s v="food/food trucks"/>
    <n v="26"/>
    <n v="13.0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n v="1401312808"/>
    <b v="0"/>
    <n v="2"/>
    <b v="0"/>
    <s v="food/food trucks"/>
    <n v="0"/>
    <n v="0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n v="1404941463"/>
    <b v="0"/>
    <n v="0"/>
    <b v="0"/>
    <s v="food/food trucks"/>
    <n v="0"/>
    <n v="17.5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n v="1408481972"/>
    <b v="0"/>
    <n v="4"/>
    <b v="0"/>
    <s v="food/food trucks"/>
    <n v="1"/>
    <n v="34.130000000000003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n v="1488911734"/>
    <b v="0"/>
    <n v="46"/>
    <b v="0"/>
    <s v="theater/spaces"/>
    <n v="46"/>
    <n v="132.35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n v="1488827677"/>
    <b v="1"/>
    <n v="26"/>
    <b v="0"/>
    <s v="theater/spaces"/>
    <n v="34"/>
    <n v="922.22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n v="1485016430"/>
    <b v="0"/>
    <n v="45"/>
    <b v="0"/>
    <s v="theater/spaces"/>
    <n v="104"/>
    <n v="163.57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n v="1487709714"/>
    <b v="0"/>
    <n v="7"/>
    <b v="0"/>
    <s v="theater/spaces"/>
    <n v="6"/>
    <n v="217.38"/>
    <x v="1"/>
    <s v="spaces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x v="2701"/>
    <n v="1486504758"/>
    <b v="0"/>
    <n v="8"/>
    <b v="0"/>
    <s v="theater/spaces"/>
    <n v="11"/>
    <n v="149.44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n v="1410937483"/>
    <b v="1"/>
    <n v="263"/>
    <b v="1"/>
    <s v="theater/spaces"/>
    <n v="112"/>
    <n v="71.239999999999995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n v="1367088443"/>
    <b v="1"/>
    <n v="394"/>
    <b v="1"/>
    <s v="theater/spaces"/>
    <n v="351"/>
    <n v="44.46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n v="1463935526"/>
    <b v="1"/>
    <n v="1049"/>
    <b v="1"/>
    <s v="theater/spaces"/>
    <n v="233"/>
    <n v="164.94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n v="1472528141"/>
    <b v="1"/>
    <n v="308"/>
    <b v="1"/>
    <s v="theater/spaces"/>
    <n v="102"/>
    <n v="84.87"/>
    <x v="1"/>
    <s v="spaces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x v="2706"/>
    <n v="1404797428"/>
    <b v="1"/>
    <n v="1088"/>
    <b v="1"/>
    <s v="theater/spaces"/>
    <n v="154"/>
    <n v="53.95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n v="1400694790"/>
    <b v="1"/>
    <n v="73"/>
    <b v="1"/>
    <s v="theater/spaces"/>
    <n v="101"/>
    <n v="50.53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n v="1370568560"/>
    <b v="1"/>
    <n v="143"/>
    <b v="1"/>
    <s v="theater/spaces"/>
    <n v="131"/>
    <n v="108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n v="1447515684"/>
    <b v="1"/>
    <n v="1420"/>
    <b v="1"/>
    <s v="theater/spaces"/>
    <n v="102"/>
    <n v="95.37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x v="2710"/>
    <n v="1474040596"/>
    <b v="1"/>
    <n v="305"/>
    <b v="1"/>
    <s v="theater/spaces"/>
    <n v="116"/>
    <n v="57.63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n v="1453109628"/>
    <b v="1"/>
    <n v="551"/>
    <b v="1"/>
    <s v="theater/spaces"/>
    <n v="265"/>
    <n v="64.16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n v="1441699193"/>
    <b v="1"/>
    <n v="187"/>
    <b v="1"/>
    <s v="theater/spaces"/>
    <n v="120"/>
    <n v="92.3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n v="1414015049"/>
    <b v="1"/>
    <n v="325"/>
    <b v="1"/>
    <s v="theater/spaces"/>
    <n v="120"/>
    <n v="125.98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n v="1459865945"/>
    <b v="1"/>
    <n v="148"/>
    <b v="1"/>
    <s v="theater/spaces"/>
    <n v="104"/>
    <n v="94.64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n v="1455756294"/>
    <b v="0"/>
    <n v="69"/>
    <b v="1"/>
    <s v="theater/spaces"/>
    <n v="109"/>
    <n v="170.7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n v="1476270653"/>
    <b v="0"/>
    <n v="173"/>
    <b v="1"/>
    <s v="theater/spaces"/>
    <n v="118"/>
    <n v="40.76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n v="1375880598"/>
    <b v="0"/>
    <n v="269"/>
    <b v="1"/>
    <s v="technology/hardware"/>
    <n v="1462"/>
    <n v="68.25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n v="1480538053"/>
    <b v="0"/>
    <n v="185"/>
    <b v="1"/>
    <s v="technology/hardware"/>
    <n v="253"/>
    <n v="95.49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n v="1414872488"/>
    <b v="0"/>
    <n v="176"/>
    <b v="1"/>
    <s v="technology/hardware"/>
    <n v="140"/>
    <n v="7.1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n v="1436860259"/>
    <b v="0"/>
    <n v="1019"/>
    <b v="1"/>
    <s v="technology/hardware"/>
    <n v="297"/>
    <n v="511.6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n v="1484070735"/>
    <b v="0"/>
    <n v="113"/>
    <b v="1"/>
    <s v="technology/hardware"/>
    <n v="145"/>
    <n v="261.75"/>
    <x v="2"/>
    <s v="hardware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x v="2722"/>
    <n v="1458741311"/>
    <b v="0"/>
    <n v="404"/>
    <b v="1"/>
    <s v="technology/hardware"/>
    <n v="106"/>
    <n v="69.76000000000000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n v="1436804063"/>
    <b v="0"/>
    <n v="707"/>
    <b v="1"/>
    <s v="technology/hardware"/>
    <n v="493"/>
    <n v="77.23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x v="2724"/>
    <n v="1448461434"/>
    <b v="0"/>
    <n v="392"/>
    <b v="1"/>
    <s v="technology/hardware"/>
    <n v="202"/>
    <n v="340.57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n v="1427867197"/>
    <b v="0"/>
    <n v="23"/>
    <b v="1"/>
    <s v="technology/hardware"/>
    <n v="104"/>
    <n v="67.4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n v="1363611575"/>
    <b v="0"/>
    <n v="682"/>
    <b v="1"/>
    <s v="technology/hardware"/>
    <n v="170"/>
    <n v="845.7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n v="1408624622"/>
    <b v="0"/>
    <n v="37"/>
    <b v="1"/>
    <s v="technology/hardware"/>
    <n v="104"/>
    <n v="97.19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n v="1366917828"/>
    <b v="0"/>
    <n v="146"/>
    <b v="1"/>
    <s v="technology/hardware"/>
    <n v="118"/>
    <n v="451.84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n v="1423463574"/>
    <b v="0"/>
    <n v="119"/>
    <b v="1"/>
    <s v="technology/hardware"/>
    <n v="108"/>
    <n v="138.66999999999999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n v="1473782592"/>
    <b v="0"/>
    <n v="163"/>
    <b v="1"/>
    <s v="technology/hardware"/>
    <n v="2260300"/>
    <n v="21.64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n v="1360551250"/>
    <b v="0"/>
    <n v="339"/>
    <b v="1"/>
    <s v="technology/hardware"/>
    <n v="978"/>
    <n v="169.52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n v="1395676773"/>
    <b v="0"/>
    <n v="58"/>
    <b v="1"/>
    <s v="technology/hardware"/>
    <n v="123"/>
    <n v="161.88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n v="1386108087"/>
    <b v="0"/>
    <n v="456"/>
    <b v="1"/>
    <s v="technology/hardware"/>
    <n v="246"/>
    <n v="493.13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n v="1473218804"/>
    <b v="0"/>
    <n v="15"/>
    <b v="1"/>
    <s v="technology/hardware"/>
    <n v="148"/>
    <n v="22.12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n v="1395436717"/>
    <b v="0"/>
    <n v="191"/>
    <b v="1"/>
    <s v="technology/hardware"/>
    <n v="384"/>
    <n v="18.239999999999998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n v="1423529152"/>
    <b v="0"/>
    <n v="17"/>
    <b v="1"/>
    <s v="technology/hardware"/>
    <n v="103"/>
    <n v="8.75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x v="2737"/>
    <n v="1412005602"/>
    <b v="0"/>
    <n v="4"/>
    <b v="0"/>
    <s v="publishing/children's books"/>
    <n v="0"/>
    <n v="40.61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n v="1335892587"/>
    <b v="0"/>
    <n v="18"/>
    <b v="0"/>
    <s v="publishing/children's books"/>
    <n v="29"/>
    <n v="0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n v="1474271607"/>
    <b v="0"/>
    <n v="0"/>
    <b v="0"/>
    <s v="publishing/children's books"/>
    <n v="0"/>
    <n v="37.950000000000003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n v="1327886998"/>
    <b v="0"/>
    <n v="22"/>
    <b v="0"/>
    <s v="publishing/children's books"/>
    <n v="5"/>
    <n v="35.729999999999997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n v="1337125368"/>
    <b v="0"/>
    <n v="49"/>
    <b v="0"/>
    <s v="publishing/children's books"/>
    <n v="22"/>
    <n v="42.16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n v="1406745911"/>
    <b v="0"/>
    <n v="19"/>
    <b v="0"/>
    <s v="publishing/children's books"/>
    <n v="27"/>
    <n v="35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n v="1337095997"/>
    <b v="0"/>
    <n v="4"/>
    <b v="0"/>
    <s v="publishing/children's books"/>
    <n v="28"/>
    <n v="13.2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n v="1470243802"/>
    <b v="0"/>
    <n v="4"/>
    <b v="0"/>
    <s v="publishing/children's books"/>
    <n v="1"/>
    <n v="55"/>
    <x v="3"/>
    <s v="children's books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x v="2745"/>
    <n v="1425582637"/>
    <b v="0"/>
    <n v="2"/>
    <b v="0"/>
    <s v="publishing/children's books"/>
    <n v="1"/>
    <n v="0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n v="1397855842"/>
    <b v="0"/>
    <n v="0"/>
    <b v="0"/>
    <s v="publishing/children's books"/>
    <n v="0"/>
    <n v="39.29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n v="1320776504"/>
    <b v="0"/>
    <n v="14"/>
    <b v="0"/>
    <s v="publishing/children's books"/>
    <n v="11"/>
    <n v="47.5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n v="1343425023"/>
    <b v="0"/>
    <n v="8"/>
    <b v="0"/>
    <s v="publishing/children's books"/>
    <n v="19"/>
    <n v="0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n v="1407856551"/>
    <b v="0"/>
    <n v="0"/>
    <b v="0"/>
    <s v="publishing/children's books"/>
    <n v="0"/>
    <n v="17.329999999999998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n v="1425927527"/>
    <b v="0"/>
    <n v="15"/>
    <b v="0"/>
    <s v="publishing/children's books"/>
    <n v="52"/>
    <n v="31.76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n v="1386884201"/>
    <b v="0"/>
    <n v="33"/>
    <b v="0"/>
    <s v="publishing/children's books"/>
    <n v="10"/>
    <n v="5"/>
    <x v="3"/>
    <s v="children's books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x v="2753"/>
    <n v="1469202332"/>
    <b v="0"/>
    <n v="2"/>
    <b v="0"/>
    <s v="publishing/children's books"/>
    <n v="1"/>
    <n v="39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n v="1474886183"/>
    <b v="0"/>
    <n v="6"/>
    <b v="0"/>
    <s v="publishing/children's books"/>
    <n v="12"/>
    <n v="52.5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n v="1464943666"/>
    <b v="0"/>
    <n v="2"/>
    <b v="0"/>
    <s v="publishing/children's books"/>
    <n v="11"/>
    <n v="0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n v="1369134258"/>
    <b v="0"/>
    <n v="0"/>
    <b v="0"/>
    <s v="publishing/children's books"/>
    <n v="0"/>
    <n v="9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n v="1354584693"/>
    <b v="0"/>
    <n v="4"/>
    <b v="0"/>
    <s v="publishing/children's books"/>
    <n v="1"/>
    <n v="25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n v="1326934395"/>
    <b v="0"/>
    <n v="1"/>
    <b v="0"/>
    <s v="publishing/children's books"/>
    <n v="1"/>
    <n v="30"/>
    <x v="3"/>
    <s v="children's books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x v="2759"/>
    <n v="1365515684"/>
    <b v="0"/>
    <n v="3"/>
    <b v="0"/>
    <s v="publishing/children's books"/>
    <n v="0"/>
    <n v="11.25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n v="1335855631"/>
    <b v="0"/>
    <n v="4"/>
    <b v="0"/>
    <s v="publishing/children's books"/>
    <n v="1"/>
    <n v="0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n v="1350050028"/>
    <b v="0"/>
    <n v="0"/>
    <b v="0"/>
    <s v="publishing/children's books"/>
    <n v="0"/>
    <n v="25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n v="1310486518"/>
    <b v="0"/>
    <n v="4"/>
    <b v="0"/>
    <s v="publishing/children's books"/>
    <n v="2"/>
    <n v="11.33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n v="1434582050"/>
    <b v="0"/>
    <n v="3"/>
    <b v="0"/>
    <s v="publishing/children's books"/>
    <n v="1"/>
    <n v="29.47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n v="1330440323"/>
    <b v="0"/>
    <n v="34"/>
    <b v="0"/>
    <s v="publishing/children's books"/>
    <n v="14"/>
    <n v="1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n v="1397677790"/>
    <b v="0"/>
    <n v="2"/>
    <b v="0"/>
    <s v="publishing/children's books"/>
    <n v="0"/>
    <n v="63.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n v="1392569730"/>
    <b v="0"/>
    <n v="33"/>
    <b v="0"/>
    <s v="publishing/children's books"/>
    <n v="10"/>
    <n v="0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n v="1379710294"/>
    <b v="0"/>
    <n v="0"/>
    <b v="0"/>
    <s v="publishing/children's books"/>
    <n v="0"/>
    <n v="1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n v="1460666721"/>
    <b v="0"/>
    <n v="1"/>
    <b v="0"/>
    <s v="publishing/children's books"/>
    <n v="0"/>
    <n v="43.85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n v="1360119728"/>
    <b v="0"/>
    <n v="13"/>
    <b v="0"/>
    <s v="publishing/children's books"/>
    <n v="14"/>
    <n v="7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n v="1321402754"/>
    <b v="0"/>
    <n v="2"/>
    <b v="0"/>
    <s v="publishing/children's books"/>
    <n v="3"/>
    <n v="45.97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n v="1431414476"/>
    <b v="0"/>
    <n v="36"/>
    <b v="0"/>
    <s v="publishing/children's books"/>
    <n v="8"/>
    <n v="10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n v="1434557004"/>
    <b v="0"/>
    <n v="1"/>
    <b v="0"/>
    <s v="publishing/children's books"/>
    <n v="0"/>
    <n v="93.67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n v="1406417306"/>
    <b v="0"/>
    <n v="15"/>
    <b v="0"/>
    <s v="publishing/children's books"/>
    <n v="26"/>
    <n v="53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n v="1445609021"/>
    <b v="0"/>
    <n v="1"/>
    <b v="0"/>
    <s v="publishing/children's books"/>
    <n v="2"/>
    <n v="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x v="2776"/>
    <n v="1486550688"/>
    <b v="0"/>
    <n v="0"/>
    <b v="0"/>
    <s v="publishing/children's books"/>
    <n v="0"/>
    <n v="47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n v="1421274954"/>
    <b v="0"/>
    <n v="28"/>
    <b v="1"/>
    <s v="theater/plays"/>
    <n v="105"/>
    <n v="66.6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n v="1421964718"/>
    <b v="0"/>
    <n v="18"/>
    <b v="1"/>
    <s v="theater/plays"/>
    <n v="120"/>
    <n v="18.7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n v="1428583846"/>
    <b v="0"/>
    <n v="61"/>
    <b v="1"/>
    <s v="theater/plays"/>
    <n v="115"/>
    <n v="66.11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n v="1412794443"/>
    <b v="0"/>
    <n v="108"/>
    <b v="1"/>
    <s v="theater/plays"/>
    <n v="119"/>
    <n v="36.86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n v="1467865967"/>
    <b v="0"/>
    <n v="142"/>
    <b v="1"/>
    <s v="theater/plays"/>
    <n v="105"/>
    <n v="39.81"/>
    <x v="1"/>
    <s v="plays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x v="2782"/>
    <n v="1403703580"/>
    <b v="0"/>
    <n v="74"/>
    <b v="1"/>
    <s v="theater/plays"/>
    <n v="118"/>
    <n v="31.5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n v="1403066752"/>
    <b v="0"/>
    <n v="38"/>
    <b v="1"/>
    <s v="theater/plays"/>
    <n v="120"/>
    <n v="102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n v="1467219043"/>
    <b v="0"/>
    <n v="20"/>
    <b v="1"/>
    <s v="theater/plays"/>
    <n v="103"/>
    <n v="126.46"/>
    <x v="1"/>
    <s v="plays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x v="2785"/>
    <n v="1424477934"/>
    <b v="0"/>
    <n v="24"/>
    <b v="1"/>
    <s v="theater/plays"/>
    <n v="101"/>
    <n v="47.88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n v="1421101903"/>
    <b v="0"/>
    <n v="66"/>
    <b v="1"/>
    <s v="theater/plays"/>
    <n v="105"/>
    <n v="73.209999999999994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n v="1470778559"/>
    <b v="0"/>
    <n v="28"/>
    <b v="1"/>
    <s v="theater/plays"/>
    <n v="103"/>
    <n v="89.67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n v="1435469559"/>
    <b v="0"/>
    <n v="24"/>
    <b v="1"/>
    <s v="theater/plays"/>
    <n v="108"/>
    <n v="151.4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n v="1434881005"/>
    <b v="0"/>
    <n v="73"/>
    <b v="1"/>
    <s v="theater/plays"/>
    <n v="111"/>
    <n v="25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n v="1455640559"/>
    <b v="0"/>
    <n v="3"/>
    <b v="1"/>
    <s v="theater/plays"/>
    <n v="150"/>
    <n v="36.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n v="1400675841"/>
    <b v="0"/>
    <n v="20"/>
    <b v="1"/>
    <s v="theater/plays"/>
    <n v="104"/>
    <n v="44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n v="1401972028"/>
    <b v="0"/>
    <n v="21"/>
    <b v="1"/>
    <s v="theater/plays"/>
    <n v="116"/>
    <n v="87.36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n v="1402266840"/>
    <b v="0"/>
    <n v="94"/>
    <b v="1"/>
    <s v="theater/plays"/>
    <n v="103"/>
    <n v="36.47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n v="1437063121"/>
    <b v="0"/>
    <n v="139"/>
    <b v="1"/>
    <s v="theater/plays"/>
    <n v="101"/>
    <n v="44.86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n v="1463466070"/>
    <b v="0"/>
    <n v="130"/>
    <b v="1"/>
    <s v="theater/plays"/>
    <n v="117"/>
    <n v="42.9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n v="1415193366"/>
    <b v="0"/>
    <n v="31"/>
    <b v="1"/>
    <s v="theater/plays"/>
    <n v="133"/>
    <n v="51.23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x v="2797"/>
    <n v="1411019409"/>
    <b v="0"/>
    <n v="13"/>
    <b v="1"/>
    <s v="theater/plays"/>
    <n v="133"/>
    <n v="33.94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n v="1436283107"/>
    <b v="0"/>
    <n v="90"/>
    <b v="1"/>
    <s v="theater/plays"/>
    <n v="102"/>
    <n v="90.7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n v="1433295276"/>
    <b v="0"/>
    <n v="141"/>
    <b v="1"/>
    <s v="theater/plays"/>
    <n v="128"/>
    <n v="50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n v="1409395990"/>
    <b v="0"/>
    <n v="23"/>
    <b v="1"/>
    <s v="theater/plays"/>
    <n v="115"/>
    <n v="24.44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n v="1438085273"/>
    <b v="0"/>
    <n v="18"/>
    <b v="1"/>
    <s v="theater/plays"/>
    <n v="110"/>
    <n v="44.25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n v="1435645490"/>
    <b v="0"/>
    <n v="76"/>
    <b v="1"/>
    <s v="theater/plays"/>
    <n v="112"/>
    <n v="67.73999999999999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x v="2803"/>
    <n v="1433019438"/>
    <b v="0"/>
    <n v="93"/>
    <b v="1"/>
    <s v="theater/plays"/>
    <n v="126"/>
    <n v="65.38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n v="1437682735"/>
    <b v="0"/>
    <n v="69"/>
    <b v="1"/>
    <s v="theater/plays"/>
    <n v="100"/>
    <n v="121.9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n v="1458647725"/>
    <b v="0"/>
    <n v="21"/>
    <b v="1"/>
    <s v="theater/plays"/>
    <n v="102"/>
    <n v="47.46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n v="1398828064"/>
    <b v="0"/>
    <n v="57"/>
    <b v="1"/>
    <s v="theater/plays"/>
    <n v="108"/>
    <n v="92.84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n v="1422100503"/>
    <b v="0"/>
    <n v="108"/>
    <b v="1"/>
    <s v="theater/plays"/>
    <n v="100"/>
    <n v="68.2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n v="1424368298"/>
    <b v="0"/>
    <n v="83"/>
    <b v="1"/>
    <s v="theater/plays"/>
    <n v="113"/>
    <n v="37.21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n v="1479577761"/>
    <b v="0"/>
    <n v="96"/>
    <b v="1"/>
    <s v="theater/plays"/>
    <n v="128"/>
    <n v="25.25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n v="1428572115"/>
    <b v="0"/>
    <n v="64"/>
    <b v="1"/>
    <s v="theater/plays"/>
    <n v="108"/>
    <n v="43.21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n v="1468003109"/>
    <b v="0"/>
    <n v="14"/>
    <b v="1"/>
    <s v="theater/plays"/>
    <n v="242"/>
    <n v="25.13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n v="1435921992"/>
    <b v="0"/>
    <n v="169"/>
    <b v="1"/>
    <s v="theater/plays"/>
    <n v="142"/>
    <n v="23.64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n v="1421680462"/>
    <b v="0"/>
    <n v="33"/>
    <b v="1"/>
    <s v="theater/plays"/>
    <n v="130"/>
    <n v="103.95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n v="1441290086"/>
    <b v="0"/>
    <n v="102"/>
    <b v="1"/>
    <s v="theater/plays"/>
    <n v="106"/>
    <n v="50.38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n v="1431693409"/>
    <b v="0"/>
    <n v="104"/>
    <b v="1"/>
    <s v="theater/plays"/>
    <n v="105"/>
    <n v="13.6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n v="1454337589"/>
    <b v="0"/>
    <n v="20"/>
    <b v="1"/>
    <s v="theater/plays"/>
    <n v="136"/>
    <n v="28.57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n v="1408918135"/>
    <b v="0"/>
    <n v="35"/>
    <b v="1"/>
    <s v="theater/plays"/>
    <n v="100"/>
    <n v="63.83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n v="1424881492"/>
    <b v="0"/>
    <n v="94"/>
    <b v="1"/>
    <s v="theater/plays"/>
    <n v="100"/>
    <n v="8.8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n v="1425428206"/>
    <b v="0"/>
    <n v="14"/>
    <b v="1"/>
    <s v="theater/plays"/>
    <n v="124"/>
    <n v="50.6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x v="2820"/>
    <n v="1431412196"/>
    <b v="0"/>
    <n v="15"/>
    <b v="1"/>
    <s v="theater/plays"/>
    <n v="117"/>
    <n v="60.78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n v="1446663686"/>
    <b v="0"/>
    <n v="51"/>
    <b v="1"/>
    <s v="theater/plays"/>
    <n v="103"/>
    <n v="113.4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n v="1434415812"/>
    <b v="0"/>
    <n v="19"/>
    <b v="1"/>
    <s v="theater/plays"/>
    <n v="108"/>
    <n v="104.57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n v="1462379066"/>
    <b v="0"/>
    <n v="23"/>
    <b v="1"/>
    <s v="theater/plays"/>
    <n v="120"/>
    <n v="98.31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n v="1441606869"/>
    <b v="0"/>
    <n v="97"/>
    <b v="1"/>
    <s v="theater/plays"/>
    <n v="100"/>
    <n v="35.04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n v="1462443918"/>
    <b v="0"/>
    <n v="76"/>
    <b v="1"/>
    <s v="theater/plays"/>
    <n v="107"/>
    <n v="272.73"/>
    <x v="1"/>
    <s v="plays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x v="2826"/>
    <n v="1398802148"/>
    <b v="0"/>
    <n v="11"/>
    <b v="1"/>
    <s v="theater/plays"/>
    <n v="100"/>
    <n v="63.85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n v="1434484070"/>
    <b v="0"/>
    <n v="52"/>
    <b v="1"/>
    <s v="theater/plays"/>
    <n v="111"/>
    <n v="30.19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n v="1414342894"/>
    <b v="0"/>
    <n v="95"/>
    <b v="1"/>
    <s v="theater/plays"/>
    <n v="115"/>
    <n v="83.51"/>
    <x v="1"/>
    <s v="plays"/>
    <x v="2832"/>
    <d v="2014-11-23T22:00:00"/>
    <x v="0"/>
  </r>
  <r>
    <n v="2833"/>
    <s v="Star Man Rocket Man"/>
    <s v="A new play about exploring outer space"/>
    <x v="200"/>
    <n v="2923"/>
    <x v="0"/>
    <s v="US"/>
    <s v="USD"/>
    <x v="2829"/>
    <n v="1442804633"/>
    <b v="0"/>
    <n v="35"/>
    <b v="1"/>
    <s v="theater/plays"/>
    <n v="108"/>
    <n v="64.760000000000005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n v="1421362930"/>
    <b v="0"/>
    <n v="21"/>
    <b v="1"/>
    <s v="theater/plays"/>
    <n v="170"/>
    <n v="20.12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n v="1446742417"/>
    <b v="0"/>
    <n v="93"/>
    <b v="1"/>
    <s v="theater/plays"/>
    <n v="187"/>
    <n v="44.09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n v="1484115418"/>
    <b v="0"/>
    <n v="11"/>
    <b v="1"/>
    <s v="theater/plays"/>
    <n v="108"/>
    <n v="40.479999999999997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n v="1446241684"/>
    <b v="0"/>
    <n v="21"/>
    <b v="1"/>
    <s v="theater/plays"/>
    <n v="100"/>
    <n v="44.5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n v="1406039696"/>
    <b v="0"/>
    <n v="54"/>
    <b v="1"/>
    <s v="theater/plays"/>
    <n v="120"/>
    <n v="125.81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n v="1406958354"/>
    <b v="0"/>
    <n v="31"/>
    <b v="1"/>
    <s v="theater/plays"/>
    <n v="111"/>
    <n v="19.7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n v="1424825479"/>
    <b v="0"/>
    <n v="132"/>
    <b v="1"/>
    <s v="theater/plays"/>
    <n v="104"/>
    <n v="10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n v="1444844697"/>
    <b v="0"/>
    <n v="1"/>
    <b v="0"/>
    <s v="theater/plays"/>
    <n v="1"/>
    <n v="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n v="1462210950"/>
    <b v="0"/>
    <n v="0"/>
    <b v="0"/>
    <s v="theater/plays"/>
    <n v="0"/>
    <n v="3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n v="1480943180"/>
    <b v="0"/>
    <n v="1"/>
    <b v="0"/>
    <s v="theater/plays"/>
    <n v="5"/>
    <n v="60.67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n v="1428539033"/>
    <b v="0"/>
    <n v="39"/>
    <b v="0"/>
    <s v="theater/plays"/>
    <n v="32"/>
    <n v="0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n v="1458847265"/>
    <b v="0"/>
    <n v="0"/>
    <b v="0"/>
    <s v="theater/plays"/>
    <n v="0"/>
    <n v="23.33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n v="1430321659"/>
    <b v="0"/>
    <n v="3"/>
    <b v="0"/>
    <s v="theater/plays"/>
    <n v="0"/>
    <n v="5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n v="1458814600"/>
    <b v="0"/>
    <n v="1"/>
    <b v="0"/>
    <s v="theater/plays"/>
    <n v="1"/>
    <n v="23.92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n v="1407370211"/>
    <b v="0"/>
    <n v="13"/>
    <b v="0"/>
    <s v="theater/plays"/>
    <n v="4"/>
    <n v="0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n v="1453334629"/>
    <b v="0"/>
    <n v="0"/>
    <b v="0"/>
    <s v="theater/plays"/>
    <n v="0"/>
    <n v="15.83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n v="1400720703"/>
    <b v="0"/>
    <n v="6"/>
    <b v="0"/>
    <s v="theater/plays"/>
    <n v="2"/>
    <n v="0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n v="1405485297"/>
    <b v="0"/>
    <n v="0"/>
    <b v="0"/>
    <s v="theater/plays"/>
    <n v="0"/>
    <n v="29.79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n v="1429290719"/>
    <b v="0"/>
    <n v="14"/>
    <b v="0"/>
    <s v="theater/plays"/>
    <n v="42"/>
    <n v="6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n v="1451607071"/>
    <b v="0"/>
    <n v="5"/>
    <b v="0"/>
    <s v="theater/plays"/>
    <n v="50"/>
    <n v="24.33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n v="1433897647"/>
    <b v="0"/>
    <n v="6"/>
    <b v="0"/>
    <s v="theater/plays"/>
    <n v="5"/>
    <n v="500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n v="1482444295"/>
    <b v="0"/>
    <n v="15"/>
    <b v="0"/>
    <s v="theater/plays"/>
    <n v="20"/>
    <n v="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n v="1415711095"/>
    <b v="0"/>
    <n v="0"/>
    <b v="0"/>
    <s v="theater/plays"/>
    <n v="0"/>
    <n v="35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n v="1439800904"/>
    <b v="0"/>
    <n v="1"/>
    <b v="0"/>
    <s v="theater/plays"/>
    <n v="2"/>
    <n v="29.56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n v="1461179576"/>
    <b v="0"/>
    <n v="9"/>
    <b v="0"/>
    <s v="theater/plays"/>
    <n v="7"/>
    <n v="26.67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n v="1441894248"/>
    <b v="0"/>
    <n v="3"/>
    <b v="0"/>
    <s v="theater/plays"/>
    <n v="32"/>
    <n v="18.32999999999999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n v="1401044229"/>
    <b v="0"/>
    <n v="3"/>
    <b v="0"/>
    <s v="theater/plays"/>
    <n v="0"/>
    <n v="20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n v="1405095123"/>
    <b v="0"/>
    <n v="1"/>
    <b v="0"/>
    <s v="theater/plays"/>
    <n v="0"/>
    <n v="13.33"/>
    <x v="1"/>
    <s v="plays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x v="2860"/>
    <n v="1434552207"/>
    <b v="0"/>
    <n v="3"/>
    <b v="0"/>
    <s v="theater/plays"/>
    <n v="2"/>
    <n v="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n v="1415328259"/>
    <b v="0"/>
    <n v="0"/>
    <b v="0"/>
    <s v="theater/plays"/>
    <n v="0"/>
    <n v="22.5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n v="1473893721"/>
    <b v="0"/>
    <n v="2"/>
    <b v="0"/>
    <s v="theater/plays"/>
    <n v="1"/>
    <n v="50.4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n v="1465533672"/>
    <b v="0"/>
    <n v="10"/>
    <b v="0"/>
    <s v="theater/plays"/>
    <n v="20"/>
    <n v="105.03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n v="1473105054"/>
    <b v="0"/>
    <n v="60"/>
    <b v="0"/>
    <s v="theater/plays"/>
    <n v="42"/>
    <n v="35.4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n v="1466345681"/>
    <b v="0"/>
    <n v="5"/>
    <b v="0"/>
    <s v="theater/plays"/>
    <n v="1"/>
    <n v="83.33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n v="1397709165"/>
    <b v="0"/>
    <n v="9"/>
    <b v="0"/>
    <s v="theater/plays"/>
    <n v="15"/>
    <n v="35.92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n v="1417455813"/>
    <b v="0"/>
    <n v="13"/>
    <b v="0"/>
    <s v="theater/plays"/>
    <n v="5"/>
    <n v="0"/>
    <x v="1"/>
    <s v="plays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x v="2868"/>
    <n v="1429584438"/>
    <b v="0"/>
    <n v="0"/>
    <b v="0"/>
    <s v="theater/plays"/>
    <n v="0"/>
    <n v="119.13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n v="1419881831"/>
    <b v="0"/>
    <n v="8"/>
    <b v="0"/>
    <s v="theater/plays"/>
    <n v="38"/>
    <n v="90.3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n v="1482092186"/>
    <b v="0"/>
    <n v="3"/>
    <b v="0"/>
    <s v="theater/plays"/>
    <n v="5"/>
    <n v="2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n v="1459825493"/>
    <b v="0"/>
    <n v="3"/>
    <b v="0"/>
    <s v="theater/plays"/>
    <n v="0"/>
    <n v="0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n v="1434477079"/>
    <b v="0"/>
    <n v="0"/>
    <b v="0"/>
    <s v="theater/plays"/>
    <n v="0"/>
    <n v="108.33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n v="1477781724"/>
    <b v="0"/>
    <n v="6"/>
    <b v="0"/>
    <s v="theater/plays"/>
    <n v="11"/>
    <n v="15.75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n v="1430750795"/>
    <b v="0"/>
    <n v="4"/>
    <b v="0"/>
    <s v="theater/plays"/>
    <n v="2"/>
    <n v="29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n v="1450718661"/>
    <b v="0"/>
    <n v="1"/>
    <b v="0"/>
    <s v="theater/plays"/>
    <n v="0"/>
    <n v="96.55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n v="1436305452"/>
    <b v="0"/>
    <n v="29"/>
    <b v="0"/>
    <s v="theater/plays"/>
    <n v="23"/>
    <n v="0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n v="1412432436"/>
    <b v="0"/>
    <n v="0"/>
    <b v="0"/>
    <s v="theater/plays"/>
    <n v="0"/>
    <n v="63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n v="1459520318"/>
    <b v="0"/>
    <n v="4"/>
    <b v="0"/>
    <s v="theater/plays"/>
    <n v="34"/>
    <n v="381.6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n v="1451684437"/>
    <b v="0"/>
    <n v="5"/>
    <b v="0"/>
    <s v="theater/plays"/>
    <n v="19"/>
    <n v="46.25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n v="1415208435"/>
    <b v="0"/>
    <n v="4"/>
    <b v="0"/>
    <s v="theater/plays"/>
    <n v="0"/>
    <n v="26"/>
    <x v="1"/>
    <s v="plays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x v="2881"/>
    <n v="1423705801"/>
    <b v="0"/>
    <n v="5"/>
    <b v="0"/>
    <s v="theater/plays"/>
    <n v="33"/>
    <n v="10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n v="1442243484"/>
    <b v="0"/>
    <n v="1"/>
    <b v="0"/>
    <s v="theater/plays"/>
    <n v="5"/>
    <n v="5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n v="1418379324"/>
    <b v="0"/>
    <n v="1"/>
    <b v="0"/>
    <s v="theater/plays"/>
    <n v="0"/>
    <n v="0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n v="1412945440"/>
    <b v="0"/>
    <n v="0"/>
    <b v="0"/>
    <s v="theater/plays"/>
    <n v="0"/>
    <n v="81.569999999999993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n v="1406752985"/>
    <b v="0"/>
    <n v="14"/>
    <b v="0"/>
    <s v="theater/plays"/>
    <n v="38"/>
    <n v="7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n v="1405100992"/>
    <b v="0"/>
    <n v="3"/>
    <b v="0"/>
    <s v="theater/plays"/>
    <n v="1"/>
    <n v="27.3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n v="1455570728"/>
    <b v="0"/>
    <n v="10"/>
    <b v="0"/>
    <s v="theater/plays"/>
    <n v="3"/>
    <n v="29.41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n v="1408381704"/>
    <b v="0"/>
    <n v="17"/>
    <b v="0"/>
    <s v="theater/plays"/>
    <n v="9"/>
    <n v="12.5"/>
    <x v="1"/>
    <s v="plays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x v="2889"/>
    <n v="1415644395"/>
    <b v="0"/>
    <n v="2"/>
    <b v="0"/>
    <s v="theater/plays"/>
    <n v="1"/>
    <n v="0"/>
    <x v="1"/>
    <s v="plays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x v="2890"/>
    <n v="1422920415"/>
    <b v="0"/>
    <n v="0"/>
    <b v="0"/>
    <s v="theater/plays"/>
    <n v="0"/>
    <n v="5.75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n v="1403356792"/>
    <b v="0"/>
    <n v="4"/>
    <b v="0"/>
    <s v="theater/plays"/>
    <n v="5"/>
    <n v="52.08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n v="1480283321"/>
    <b v="0"/>
    <n v="12"/>
    <b v="0"/>
    <s v="theater/plays"/>
    <n v="21"/>
    <n v="183.33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n v="1441985458"/>
    <b v="0"/>
    <n v="3"/>
    <b v="0"/>
    <s v="theater/plays"/>
    <n v="5"/>
    <n v="26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n v="1443715053"/>
    <b v="0"/>
    <n v="12"/>
    <b v="0"/>
    <s v="theater/plays"/>
    <n v="4"/>
    <n v="0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n v="1464141158"/>
    <b v="0"/>
    <n v="0"/>
    <b v="0"/>
    <s v="theater/plays"/>
    <n v="0"/>
    <n v="486.43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n v="1404970632"/>
    <b v="0"/>
    <n v="7"/>
    <b v="0"/>
    <s v="theater/plays"/>
    <n v="62"/>
    <n v="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n v="1418161339"/>
    <b v="0"/>
    <n v="2"/>
    <b v="0"/>
    <s v="theater/plays"/>
    <n v="1"/>
    <n v="25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n v="1437820396"/>
    <b v="0"/>
    <n v="1"/>
    <b v="0"/>
    <s v="theater/plays"/>
    <n v="0"/>
    <n v="9.7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n v="1436587218"/>
    <b v="0"/>
    <n v="4"/>
    <b v="0"/>
    <s v="theater/plays"/>
    <n v="1"/>
    <n v="18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n v="1414538031"/>
    <b v="0"/>
    <n v="4"/>
    <b v="0"/>
    <s v="theater/plays"/>
    <n v="5"/>
    <n v="36.590000000000003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n v="1472001713"/>
    <b v="0"/>
    <n v="17"/>
    <b v="0"/>
    <s v="theater/plays"/>
    <n v="18"/>
    <n v="80.709999999999994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n v="1436888066"/>
    <b v="0"/>
    <n v="7"/>
    <b v="0"/>
    <s v="theater/plays"/>
    <n v="9"/>
    <n v="1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n v="1458075837"/>
    <b v="0"/>
    <n v="2"/>
    <b v="0"/>
    <s v="theater/plays"/>
    <n v="0"/>
    <n v="52.8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n v="1462815219"/>
    <b v="0"/>
    <n v="5"/>
    <b v="0"/>
    <s v="theater/plays"/>
    <n v="3"/>
    <n v="20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n v="1413527001"/>
    <b v="0"/>
    <n v="1"/>
    <b v="0"/>
    <s v="theater/plays"/>
    <n v="0"/>
    <n v="1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n v="1428955887"/>
    <b v="0"/>
    <n v="1"/>
    <b v="0"/>
    <s v="theater/plays"/>
    <n v="0"/>
    <n v="46.93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n v="1431973626"/>
    <b v="0"/>
    <n v="14"/>
    <b v="0"/>
    <s v="theater/plays"/>
    <n v="37"/>
    <n v="78.08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n v="1450235374"/>
    <b v="0"/>
    <n v="26"/>
    <b v="0"/>
    <s v="theater/plays"/>
    <n v="14"/>
    <n v="1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x v="2910"/>
    <n v="1421185594"/>
    <b v="0"/>
    <n v="1"/>
    <b v="0"/>
    <s v="theater/plays"/>
    <n v="0"/>
    <n v="203.67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n v="1455528790"/>
    <b v="0"/>
    <n v="3"/>
    <b v="0"/>
    <s v="theater/plays"/>
    <n v="61"/>
    <n v="20.71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n v="1398511589"/>
    <b v="0"/>
    <n v="7"/>
    <b v="0"/>
    <s v="theater/plays"/>
    <n v="8"/>
    <n v="48.56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n v="1440826647"/>
    <b v="0"/>
    <n v="9"/>
    <b v="0"/>
    <s v="theater/plays"/>
    <n v="22"/>
    <n v="68.099999999999994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n v="1443712007"/>
    <b v="0"/>
    <n v="20"/>
    <b v="0"/>
    <s v="theater/plays"/>
    <n v="27"/>
    <n v="8.5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n v="1404658329"/>
    <b v="0"/>
    <n v="6"/>
    <b v="0"/>
    <s v="theater/plays"/>
    <n v="9"/>
    <n v="51.62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n v="1424718070"/>
    <b v="0"/>
    <n v="13"/>
    <b v="0"/>
    <s v="theater/plays"/>
    <n v="27"/>
    <n v="4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n v="1409087804"/>
    <b v="0"/>
    <n v="3"/>
    <b v="1"/>
    <s v="theater/musical"/>
    <n v="129"/>
    <n v="83.3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n v="1428094727"/>
    <b v="0"/>
    <n v="6"/>
    <b v="1"/>
    <s v="theater/musical"/>
    <n v="100"/>
    <n v="30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n v="1420774779"/>
    <b v="0"/>
    <n v="10"/>
    <b v="1"/>
    <s v="theater/musical"/>
    <n v="100"/>
    <n v="175.51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n v="1428585710"/>
    <b v="0"/>
    <n v="147"/>
    <b v="1"/>
    <s v="theater/musical"/>
    <n v="103"/>
    <n v="231.66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n v="1407852068"/>
    <b v="0"/>
    <n v="199"/>
    <b v="1"/>
    <s v="theater/musical"/>
    <n v="102"/>
    <n v="75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n v="1423506179"/>
    <b v="0"/>
    <n v="50"/>
    <b v="1"/>
    <s v="theater/musical"/>
    <n v="125"/>
    <n v="112.14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n v="1402934629"/>
    <b v="0"/>
    <n v="21"/>
    <b v="1"/>
    <s v="theater/musical"/>
    <n v="131"/>
    <n v="41.67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n v="1454543846"/>
    <b v="0"/>
    <n v="24"/>
    <b v="1"/>
    <s v="theater/musical"/>
    <n v="100"/>
    <n v="255.1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n v="1398432758"/>
    <b v="0"/>
    <n v="32"/>
    <b v="1"/>
    <s v="theater/musical"/>
    <n v="102"/>
    <n v="162.77000000000001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n v="1428415264"/>
    <b v="0"/>
    <n v="62"/>
    <b v="1"/>
    <s v="theater/musical"/>
    <n v="101"/>
    <n v="88.33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n v="1408604363"/>
    <b v="0"/>
    <n v="9"/>
    <b v="1"/>
    <s v="theater/musical"/>
    <n v="106"/>
    <n v="85.74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n v="1421812637"/>
    <b v="0"/>
    <n v="38"/>
    <b v="1"/>
    <s v="theater/musical"/>
    <n v="105"/>
    <n v="47.57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n v="1462489053"/>
    <b v="0"/>
    <n v="54"/>
    <b v="1"/>
    <s v="theater/musical"/>
    <n v="103"/>
    <n v="72.9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n v="1400253364"/>
    <b v="0"/>
    <n v="37"/>
    <b v="1"/>
    <s v="theater/musical"/>
    <n v="108"/>
    <n v="90.54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n v="1467468008"/>
    <b v="0"/>
    <n v="39"/>
    <b v="1"/>
    <s v="theater/musical"/>
    <n v="101"/>
    <n v="37.65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n v="1412091423"/>
    <b v="0"/>
    <n v="34"/>
    <b v="1"/>
    <s v="theater/musical"/>
    <n v="128"/>
    <n v="36.36"/>
    <x v="1"/>
    <s v="musical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x v="2933"/>
    <n v="1402657113"/>
    <b v="0"/>
    <n v="55"/>
    <b v="1"/>
    <s v="theater/musical"/>
    <n v="133"/>
    <n v="126.72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n v="1420044814"/>
    <b v="0"/>
    <n v="32"/>
    <b v="1"/>
    <s v="theater/musical"/>
    <n v="101"/>
    <n v="329.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n v="1406316312"/>
    <b v="0"/>
    <n v="25"/>
    <b v="1"/>
    <s v="theater/musical"/>
    <n v="103"/>
    <n v="81.239999999999995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n v="1418150018"/>
    <b v="0"/>
    <n v="33"/>
    <b v="1"/>
    <s v="theater/musical"/>
    <n v="107"/>
    <n v="1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n v="1422658955"/>
    <b v="0"/>
    <n v="1"/>
    <b v="0"/>
    <s v="theater/spaces"/>
    <n v="0"/>
    <n v="202.23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n v="1448565459"/>
    <b v="0"/>
    <n v="202"/>
    <b v="0"/>
    <s v="theater/spaces"/>
    <n v="20"/>
    <n v="0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n v="1426302380"/>
    <b v="0"/>
    <n v="0"/>
    <b v="0"/>
    <s v="theater/spaces"/>
    <n v="0"/>
    <n v="10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n v="1431122198"/>
    <b v="0"/>
    <n v="1"/>
    <b v="0"/>
    <s v="theater/spaces"/>
    <n v="1"/>
    <n v="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n v="1429845660"/>
    <b v="0"/>
    <n v="0"/>
    <b v="0"/>
    <s v="theater/spaces"/>
    <n v="0"/>
    <n v="1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n v="1468673092"/>
    <b v="0"/>
    <n v="2"/>
    <b v="0"/>
    <s v="theater/spaces"/>
    <n v="0"/>
    <n v="82.46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n v="1475760567"/>
    <b v="0"/>
    <n v="13"/>
    <b v="0"/>
    <s v="theater/spaces"/>
    <n v="4"/>
    <n v="2.67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n v="1428075293"/>
    <b v="0"/>
    <n v="9"/>
    <b v="0"/>
    <s v="theater/spaces"/>
    <n v="0"/>
    <n v="12.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n v="1445370317"/>
    <b v="0"/>
    <n v="2"/>
    <b v="0"/>
    <s v="theater/spaces"/>
    <n v="3"/>
    <n v="0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n v="1450946752"/>
    <b v="0"/>
    <n v="0"/>
    <b v="0"/>
    <s v="theater/spaces"/>
    <n v="0"/>
    <n v="18.899999999999999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n v="1408648573"/>
    <b v="0"/>
    <n v="58"/>
    <b v="0"/>
    <s v="theater/spaces"/>
    <n v="2"/>
    <n v="200.63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n v="1473957239"/>
    <b v="0"/>
    <n v="8"/>
    <b v="0"/>
    <s v="theater/spaces"/>
    <n v="8"/>
    <n v="201.67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n v="1441738821"/>
    <b v="0"/>
    <n v="3"/>
    <b v="0"/>
    <s v="theater/spaces"/>
    <n v="0"/>
    <n v="0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n v="1487944803"/>
    <b v="0"/>
    <n v="0"/>
    <b v="0"/>
    <s v="theater/spaces"/>
    <n v="0"/>
    <n v="65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n v="1431884849"/>
    <b v="0"/>
    <n v="11"/>
    <b v="0"/>
    <s v="theater/spaces"/>
    <n v="60"/>
    <n v="66.099999999999994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n v="1459810850"/>
    <b v="0"/>
    <n v="20"/>
    <b v="0"/>
    <s v="theater/spaces"/>
    <n v="17"/>
    <n v="93.33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n v="1422317772"/>
    <b v="0"/>
    <n v="3"/>
    <b v="0"/>
    <s v="theater/spaces"/>
    <n v="2"/>
    <n v="0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n v="1407867023"/>
    <b v="0"/>
    <n v="0"/>
    <b v="0"/>
    <s v="theater/spaces"/>
    <n v="0"/>
    <n v="50.75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n v="1424927159"/>
    <b v="0"/>
    <n v="108"/>
    <b v="1"/>
    <s v="theater/plays"/>
    <n v="110"/>
    <n v="60.9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n v="1422769906"/>
    <b v="0"/>
    <n v="20"/>
    <b v="1"/>
    <s v="theater/plays"/>
    <n v="122"/>
    <n v="109.03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n v="1433243824"/>
    <b v="0"/>
    <n v="98"/>
    <b v="1"/>
    <s v="theater/plays"/>
    <n v="107"/>
    <n v="25.69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n v="1404769819"/>
    <b v="0"/>
    <n v="196"/>
    <b v="1"/>
    <s v="theater/plays"/>
    <n v="101"/>
    <n v="41.92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n v="1433698233"/>
    <b v="0"/>
    <n v="39"/>
    <b v="1"/>
    <s v="theater/plays"/>
    <n v="109"/>
    <n v="88.77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n v="1439833412"/>
    <b v="0"/>
    <n v="128"/>
    <b v="1"/>
    <s v="theater/plays"/>
    <n v="114"/>
    <n v="80.23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n v="1423284292"/>
    <b v="0"/>
    <n v="71"/>
    <b v="1"/>
    <s v="theater/plays"/>
    <n v="114"/>
    <n v="78.94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n v="1470227660"/>
    <b v="0"/>
    <n v="47"/>
    <b v="1"/>
    <s v="theater/plays"/>
    <n v="106"/>
    <n v="95.59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n v="1428087153"/>
    <b v="0"/>
    <n v="17"/>
    <b v="1"/>
    <s v="theater/plays"/>
    <n v="163"/>
    <n v="69.8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n v="1403107451"/>
    <b v="0"/>
    <n v="91"/>
    <b v="1"/>
    <s v="theater/plays"/>
    <n v="106"/>
    <n v="74.53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n v="1406908078"/>
    <b v="0"/>
    <n v="43"/>
    <b v="1"/>
    <s v="theater/plays"/>
    <n v="100"/>
    <n v="123.94"/>
    <x v="1"/>
    <s v="plays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x v="2968"/>
    <n v="1479609520"/>
    <b v="0"/>
    <n v="17"/>
    <b v="1"/>
    <s v="theater/plays"/>
    <n v="105"/>
    <n v="264.85000000000002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n v="1449171508"/>
    <b v="0"/>
    <n v="33"/>
    <b v="1"/>
    <s v="theater/plays"/>
    <n v="175"/>
    <n v="58.6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n v="1409275671"/>
    <b v="0"/>
    <n v="87"/>
    <b v="1"/>
    <s v="theater/plays"/>
    <n v="102"/>
    <n v="70.88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n v="1414599886"/>
    <b v="0"/>
    <n v="113"/>
    <b v="1"/>
    <s v="theater/plays"/>
    <n v="100"/>
    <n v="8.57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n v="1456421530"/>
    <b v="0"/>
    <n v="14"/>
    <b v="1"/>
    <s v="theater/plays"/>
    <n v="171"/>
    <n v="113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n v="1421960934"/>
    <b v="0"/>
    <n v="30"/>
    <b v="1"/>
    <s v="theater/plays"/>
    <n v="114"/>
    <n v="60.69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n v="1412954547"/>
    <b v="0"/>
    <n v="16"/>
    <b v="1"/>
    <s v="theater/plays"/>
    <n v="129"/>
    <n v="110.22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n v="1419104823"/>
    <b v="0"/>
    <n v="46"/>
    <b v="1"/>
    <s v="theater/plays"/>
    <n v="101"/>
    <n v="136.46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n v="1438639130"/>
    <b v="0"/>
    <n v="24"/>
    <b v="1"/>
    <s v="theater/plays"/>
    <n v="109"/>
    <n v="53.1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n v="1439126756"/>
    <b v="1"/>
    <n v="97"/>
    <b v="1"/>
    <s v="theater/spaces"/>
    <n v="129"/>
    <n v="86.4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n v="1452616143"/>
    <b v="1"/>
    <n v="59"/>
    <b v="1"/>
    <s v="theater/spaces"/>
    <n v="102"/>
    <n v="155.24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n v="1410534636"/>
    <b v="1"/>
    <n v="1095"/>
    <b v="1"/>
    <s v="theater/spaces"/>
    <n v="147"/>
    <n v="115.08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n v="1469428881"/>
    <b v="1"/>
    <n v="218"/>
    <b v="1"/>
    <s v="theater/spaces"/>
    <n v="100"/>
    <n v="109.59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n v="1476228128"/>
    <b v="0"/>
    <n v="111"/>
    <b v="1"/>
    <s v="theater/spaces"/>
    <n v="122"/>
    <n v="45.21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n v="1456920006"/>
    <b v="0"/>
    <n v="56"/>
    <b v="1"/>
    <s v="theater/spaces"/>
    <n v="106"/>
    <n v="104.15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n v="1473837751"/>
    <b v="0"/>
    <n v="265"/>
    <b v="1"/>
    <s v="theater/spaces"/>
    <n v="110"/>
    <n v="35.71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n v="1463820081"/>
    <b v="0"/>
    <n v="28"/>
    <b v="1"/>
    <s v="theater/spaces"/>
    <n v="100"/>
    <n v="97"/>
    <x v="1"/>
    <s v="spaces"/>
    <x v="2988"/>
    <d v="2016-06-20T08:41:21"/>
    <x v="0"/>
  </r>
  <r>
    <n v="2989"/>
    <s v="Let's Light Up The Gem!"/>
    <s v="Bring the movies back to Bethel, Maine."/>
    <x v="22"/>
    <n v="35307"/>
    <x v="0"/>
    <s v="US"/>
    <s v="USD"/>
    <x v="2985"/>
    <n v="1448756962"/>
    <b v="0"/>
    <n v="364"/>
    <b v="1"/>
    <s v="theater/spaces"/>
    <n v="177"/>
    <n v="370.3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n v="1449150420"/>
    <b v="0"/>
    <n v="27"/>
    <b v="1"/>
    <s v="theater/spaces"/>
    <n v="100"/>
    <n v="94.41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n v="1483646730"/>
    <b v="0"/>
    <n v="93"/>
    <b v="1"/>
    <s v="theater/spaces"/>
    <n v="103"/>
    <n v="48.98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n v="1473445510"/>
    <b v="0"/>
    <n v="64"/>
    <b v="1"/>
    <s v="theater/spaces"/>
    <n v="105"/>
    <n v="45.59"/>
    <x v="1"/>
    <s v="spaces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x v="2989"/>
    <n v="1453406867"/>
    <b v="0"/>
    <n v="22"/>
    <b v="1"/>
    <s v="theater/spaces"/>
    <n v="100"/>
    <n v="23.28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n v="1409743772"/>
    <b v="0"/>
    <n v="59"/>
    <b v="1"/>
    <s v="theater/spaces"/>
    <n v="458"/>
    <n v="63.23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n v="1482249471"/>
    <b v="0"/>
    <n v="249"/>
    <b v="1"/>
    <s v="theater/spaces"/>
    <n v="105"/>
    <n v="153.52000000000001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n v="1427493240"/>
    <b v="0"/>
    <n v="392"/>
    <b v="1"/>
    <s v="theater/spaces"/>
    <n v="172"/>
    <n v="90.2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n v="1486661793"/>
    <b v="0"/>
    <n v="115"/>
    <b v="1"/>
    <s v="theater/spaces"/>
    <n v="104"/>
    <n v="118.97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n v="1400474329"/>
    <b v="0"/>
    <n v="433"/>
    <b v="1"/>
    <s v="theater/spaces"/>
    <n v="103"/>
    <n v="80.25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n v="1487094360"/>
    <b v="0"/>
    <n v="20"/>
    <b v="1"/>
    <s v="theater/spaces"/>
    <n v="119"/>
    <n v="62.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n v="1484682670"/>
    <b v="0"/>
    <n v="8"/>
    <b v="1"/>
    <s v="theater/spaces"/>
    <n v="100"/>
    <n v="131.38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n v="1465853382"/>
    <b v="0"/>
    <n v="175"/>
    <b v="1"/>
    <s v="theater/spaces"/>
    <n v="319"/>
    <n v="73.03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n v="1353960252"/>
    <b v="0"/>
    <n v="104"/>
    <b v="1"/>
    <s v="theater/spaces"/>
    <n v="109"/>
    <n v="178.5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n v="1454098976"/>
    <b v="0"/>
    <n v="17"/>
    <b v="1"/>
    <s v="theater/spaces"/>
    <n v="101"/>
    <n v="162.91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n v="1413493724"/>
    <b v="0"/>
    <n v="277"/>
    <b v="1"/>
    <s v="theater/spaces"/>
    <n v="113"/>
    <n v="108.24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n v="1410019905"/>
    <b v="0"/>
    <n v="118"/>
    <b v="1"/>
    <s v="theater/spaces"/>
    <n v="120"/>
    <n v="88.87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n v="1415988591"/>
    <b v="0"/>
    <n v="97"/>
    <b v="1"/>
    <s v="theater/spaces"/>
    <n v="108"/>
    <n v="54"/>
    <x v="1"/>
    <s v="spaces"/>
    <x v="3006"/>
    <d v="2014-12-14T18:09:51"/>
    <x v="0"/>
  </r>
  <r>
    <n v="3007"/>
    <s v="Bethlem"/>
    <s v="Consuite for 2015 CoreCon.  An adventure into insanity."/>
    <x v="20"/>
    <n v="1080"/>
    <x v="0"/>
    <s v="US"/>
    <s v="USD"/>
    <x v="3002"/>
    <n v="1428124283"/>
    <b v="0"/>
    <n v="20"/>
    <b v="1"/>
    <s v="theater/spaces"/>
    <n v="180"/>
    <n v="116.73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n v="1450760719"/>
    <b v="0"/>
    <n v="26"/>
    <b v="1"/>
    <s v="theater/spaces"/>
    <n v="101"/>
    <n v="233.9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n v="1414417240"/>
    <b v="0"/>
    <n v="128"/>
    <b v="1"/>
    <s v="theater/spaces"/>
    <n v="120"/>
    <n v="158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n v="1419364719"/>
    <b v="0"/>
    <n v="15"/>
    <b v="1"/>
    <s v="theater/spaces"/>
    <n v="158"/>
    <n v="14.84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n v="1448536516"/>
    <b v="0"/>
    <n v="25"/>
    <b v="1"/>
    <s v="theater/spaces"/>
    <n v="124"/>
    <n v="85.18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n v="1421772730"/>
    <b v="0"/>
    <n v="55"/>
    <b v="1"/>
    <s v="theater/spaces"/>
    <n v="117"/>
    <n v="146.69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n v="1432325049"/>
    <b v="0"/>
    <n v="107"/>
    <b v="1"/>
    <s v="theater/spaces"/>
    <n v="157"/>
    <n v="50.76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n v="1412737080"/>
    <b v="0"/>
    <n v="557"/>
    <b v="1"/>
    <s v="theater/spaces"/>
    <n v="113"/>
    <n v="87.7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n v="1401125238"/>
    <b v="0"/>
    <n v="40"/>
    <b v="1"/>
    <s v="theater/spaces"/>
    <n v="103"/>
    <n v="242.28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n v="1400504952"/>
    <b v="0"/>
    <n v="36"/>
    <b v="1"/>
    <s v="theater/spaces"/>
    <n v="103"/>
    <n v="146.44999999999999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n v="1405974243"/>
    <b v="0"/>
    <n v="159"/>
    <b v="1"/>
    <s v="theater/spaces"/>
    <n v="106"/>
    <n v="103.17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n v="1433747376"/>
    <b v="0"/>
    <n v="41"/>
    <b v="1"/>
    <s v="theater/spaces"/>
    <n v="101"/>
    <n v="80.459999999999994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n v="1398801620"/>
    <b v="0"/>
    <n v="226"/>
    <b v="1"/>
    <s v="theater/spaces"/>
    <n v="121"/>
    <n v="234.67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n v="1434399533"/>
    <b v="0"/>
    <n v="30"/>
    <b v="1"/>
    <s v="theater/spaces"/>
    <n v="101"/>
    <n v="50.6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n v="1476715869"/>
    <b v="0"/>
    <n v="103"/>
    <b v="1"/>
    <s v="theater/spaces"/>
    <n v="116"/>
    <n v="162.71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n v="1468450409"/>
    <b v="0"/>
    <n v="62"/>
    <b v="1"/>
    <s v="theater/spaces"/>
    <n v="101"/>
    <n v="120.17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n v="1430151186"/>
    <b v="0"/>
    <n v="6"/>
    <b v="1"/>
    <s v="theater/spaces"/>
    <n v="103"/>
    <n v="67.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n v="1346975475"/>
    <b v="0"/>
    <n v="182"/>
    <b v="1"/>
    <s v="theater/spaces"/>
    <n v="246"/>
    <n v="52.1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n v="1399032813"/>
    <b v="0"/>
    <n v="145"/>
    <b v="1"/>
    <s v="theater/spaces"/>
    <n v="302"/>
    <n v="51.6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n v="1487329292"/>
    <b v="0"/>
    <n v="25"/>
    <b v="1"/>
    <s v="theater/spaces"/>
    <n v="143"/>
    <n v="164.3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n v="1424278451"/>
    <b v="0"/>
    <n v="320"/>
    <b v="1"/>
    <s v="theater/spaces"/>
    <n v="131"/>
    <n v="84.86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n v="1468650025"/>
    <b v="0"/>
    <n v="99"/>
    <b v="1"/>
    <s v="theater/spaces"/>
    <n v="168"/>
    <n v="94.55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n v="1413824447"/>
    <b v="0"/>
    <n v="348"/>
    <b v="1"/>
    <s v="theater/spaces"/>
    <n v="110"/>
    <n v="45.54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n v="1439834171"/>
    <b v="0"/>
    <n v="41"/>
    <b v="1"/>
    <s v="theater/spaces"/>
    <n v="107"/>
    <n v="51.72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n v="1471295447"/>
    <b v="0"/>
    <n v="29"/>
    <b v="1"/>
    <s v="theater/spaces"/>
    <n v="100"/>
    <n v="50.88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n v="1439341459"/>
    <b v="0"/>
    <n v="25"/>
    <b v="1"/>
    <s v="theater/spaces"/>
    <n v="127"/>
    <n v="191.13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n v="1468895925"/>
    <b v="0"/>
    <n v="23"/>
    <b v="1"/>
    <s v="theater/spaces"/>
    <n v="147"/>
    <n v="89.31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n v="1475326255"/>
    <b v="0"/>
    <n v="1260"/>
    <b v="1"/>
    <s v="theater/spaces"/>
    <n v="113"/>
    <n v="88.59"/>
    <x v="1"/>
    <s v="spaces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x v="3030"/>
    <n v="1365082009"/>
    <b v="0"/>
    <n v="307"/>
    <b v="1"/>
    <s v="theater/spaces"/>
    <n v="109"/>
    <n v="96.3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n v="1373568644"/>
    <b v="0"/>
    <n v="329"/>
    <b v="1"/>
    <s v="theater/spaces"/>
    <n v="127"/>
    <n v="33.31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n v="1279574773"/>
    <b v="0"/>
    <n v="32"/>
    <b v="1"/>
    <s v="theater/spaces"/>
    <n v="213"/>
    <n v="37.22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n v="1451887397"/>
    <b v="0"/>
    <n v="27"/>
    <b v="1"/>
    <s v="theater/spaces"/>
    <n v="101"/>
    <n v="92.13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n v="1386011038"/>
    <b v="0"/>
    <n v="236"/>
    <b v="1"/>
    <s v="theater/spaces"/>
    <n v="109"/>
    <n v="76.790000000000006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n v="1434999621"/>
    <b v="0"/>
    <n v="42"/>
    <b v="1"/>
    <s v="theater/spaces"/>
    <n v="108"/>
    <n v="96.53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x v="3036"/>
    <n v="1450731048"/>
    <b v="0"/>
    <n v="95"/>
    <b v="1"/>
    <s v="theater/spaces"/>
    <n v="110"/>
    <n v="51.89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n v="1441557047"/>
    <b v="0"/>
    <n v="37"/>
    <b v="1"/>
    <s v="theater/spaces"/>
    <n v="128"/>
    <n v="128.91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n v="1426815699"/>
    <b v="0"/>
    <n v="128"/>
    <b v="1"/>
    <s v="theater/spaces"/>
    <n v="110"/>
    <n v="84.1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n v="1453137998"/>
    <b v="0"/>
    <n v="156"/>
    <b v="1"/>
    <s v="theater/spaces"/>
    <n v="109"/>
    <n v="82.94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n v="1406087055"/>
    <b v="0"/>
    <n v="64"/>
    <b v="1"/>
    <s v="theater/spaces"/>
    <n v="133"/>
    <n v="259.95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n v="1407784586"/>
    <b v="0"/>
    <n v="58"/>
    <b v="1"/>
    <s v="theater/spaces"/>
    <n v="191"/>
    <n v="37.2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n v="1457999054"/>
    <b v="0"/>
    <n v="20"/>
    <b v="1"/>
    <s v="theater/spaces"/>
    <n v="149"/>
    <n v="177.02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n v="1417556262"/>
    <b v="0"/>
    <n v="47"/>
    <b v="1"/>
    <s v="theater/spaces"/>
    <n v="166"/>
    <n v="74.069999999999993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n v="1431649255"/>
    <b v="0"/>
    <n v="54"/>
    <b v="1"/>
    <s v="theater/spaces"/>
    <n v="107"/>
    <n v="70.67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n v="1459828960"/>
    <b v="0"/>
    <n v="9"/>
    <b v="1"/>
    <s v="theater/spaces"/>
    <n v="106"/>
    <n v="23.63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n v="1483955945"/>
    <b v="1"/>
    <n v="35"/>
    <b v="0"/>
    <s v="theater/spaces"/>
    <n v="24"/>
    <n v="37.5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n v="1430237094"/>
    <b v="0"/>
    <n v="2"/>
    <b v="0"/>
    <s v="theater/spaces"/>
    <n v="0"/>
    <n v="13.33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n v="1407781013"/>
    <b v="0"/>
    <n v="3"/>
    <b v="0"/>
    <s v="theater/spaces"/>
    <n v="0"/>
    <n v="0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n v="1422043154"/>
    <b v="0"/>
    <n v="0"/>
    <b v="0"/>
    <s v="theater/spaces"/>
    <n v="0"/>
    <n v="1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n v="1415660390"/>
    <b v="0"/>
    <n v="1"/>
    <b v="0"/>
    <s v="theater/spaces"/>
    <n v="0"/>
    <n v="0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n v="1457105811"/>
    <b v="0"/>
    <n v="0"/>
    <b v="0"/>
    <s v="theater/spaces"/>
    <n v="0"/>
    <n v="1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n v="1459414740"/>
    <b v="0"/>
    <n v="3"/>
    <b v="0"/>
    <s v="theater/spaces"/>
    <n v="0"/>
    <n v="4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n v="1404944846"/>
    <b v="0"/>
    <n v="11"/>
    <b v="0"/>
    <s v="theater/spaces"/>
    <n v="3"/>
    <n v="55.83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n v="1440830134"/>
    <b v="0"/>
    <n v="6"/>
    <b v="0"/>
    <s v="theater/spaces"/>
    <n v="0"/>
    <n v="0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x v="3056"/>
    <n v="1405363748"/>
    <b v="0"/>
    <n v="0"/>
    <b v="0"/>
    <s v="theater/spaces"/>
    <n v="0"/>
    <n v="99.76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n v="1441111892"/>
    <b v="0"/>
    <n v="67"/>
    <b v="0"/>
    <s v="theater/spaces"/>
    <n v="67"/>
    <n v="25.52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x v="3058"/>
    <n v="1474150138"/>
    <b v="0"/>
    <n v="23"/>
    <b v="0"/>
    <s v="theater/spaces"/>
    <n v="20"/>
    <n v="117.65"/>
    <x v="1"/>
    <s v="spaces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x v="3059"/>
    <n v="1445483246"/>
    <b v="0"/>
    <n v="72"/>
    <b v="0"/>
    <s v="theater/spaces"/>
    <n v="11"/>
    <n v="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n v="1404523172"/>
    <b v="0"/>
    <n v="2"/>
    <b v="0"/>
    <s v="theater/spaces"/>
    <n v="0"/>
    <n v="2796.67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n v="1465536537"/>
    <b v="0"/>
    <n v="15"/>
    <b v="0"/>
    <s v="theater/spaces"/>
    <n v="12"/>
    <n v="200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n v="1439245879"/>
    <b v="0"/>
    <n v="1"/>
    <b v="0"/>
    <s v="theater/spaces"/>
    <n v="3"/>
    <n v="87.5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n v="1442421352"/>
    <b v="0"/>
    <n v="2"/>
    <b v="0"/>
    <s v="theater/spaces"/>
    <n v="0"/>
    <n v="20.14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n v="1415995234"/>
    <b v="0"/>
    <n v="7"/>
    <b v="0"/>
    <s v="theater/spaces"/>
    <n v="14"/>
    <n v="20.88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n v="1479317769"/>
    <b v="0"/>
    <n v="16"/>
    <b v="0"/>
    <s v="theater/spaces"/>
    <n v="3"/>
    <n v="61.31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n v="1428082481"/>
    <b v="0"/>
    <n v="117"/>
    <b v="0"/>
    <s v="theater/spaces"/>
    <n v="60"/>
    <n v="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n v="1476549262"/>
    <b v="0"/>
    <n v="2"/>
    <b v="0"/>
    <s v="theater/spaces"/>
    <n v="0"/>
    <n v="92.14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n v="1429287900"/>
    <b v="0"/>
    <n v="7"/>
    <b v="0"/>
    <s v="theater/spaces"/>
    <n v="0"/>
    <n v="7.33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n v="1455025359"/>
    <b v="0"/>
    <n v="3"/>
    <b v="0"/>
    <s v="theater/spaces"/>
    <n v="0"/>
    <n v="64.8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n v="1467253640"/>
    <b v="0"/>
    <n v="20"/>
    <b v="0"/>
    <s v="theater/spaces"/>
    <n v="9"/>
    <n v="30.12"/>
    <x v="1"/>
    <s v="spaces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x v="3071"/>
    <n v="1439221123"/>
    <b v="0"/>
    <n v="50"/>
    <b v="0"/>
    <s v="theater/spaces"/>
    <n v="15"/>
    <n v="52.5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n v="1485903478"/>
    <b v="0"/>
    <n v="2"/>
    <b v="0"/>
    <s v="theater/spaces"/>
    <n v="0"/>
    <n v="23.67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n v="1422328795"/>
    <b v="0"/>
    <n v="3"/>
    <b v="0"/>
    <s v="theater/spaces"/>
    <n v="0"/>
    <n v="415.7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n v="1424452035"/>
    <b v="0"/>
    <n v="27"/>
    <b v="0"/>
    <s v="theater/spaces"/>
    <n v="1"/>
    <n v="53.7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n v="1414456844"/>
    <b v="0"/>
    <n v="7"/>
    <b v="0"/>
    <s v="theater/spaces"/>
    <n v="0"/>
    <n v="420.6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n v="1440130891"/>
    <b v="0"/>
    <n v="5"/>
    <b v="0"/>
    <s v="theater/spaces"/>
    <n v="0"/>
    <n v="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n v="1445033346"/>
    <b v="0"/>
    <n v="0"/>
    <b v="0"/>
    <s v="theater/spaces"/>
    <n v="0"/>
    <n v="18.670000000000002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n v="1406986278"/>
    <b v="0"/>
    <n v="3"/>
    <b v="0"/>
    <s v="theater/spaces"/>
    <n v="0"/>
    <n v="78.33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n v="1428340931"/>
    <b v="0"/>
    <n v="6"/>
    <b v="0"/>
    <s v="theater/spaces"/>
    <n v="12"/>
    <n v="67.78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n v="1440969159"/>
    <b v="0"/>
    <n v="9"/>
    <b v="0"/>
    <s v="theater/spaces"/>
    <n v="2"/>
    <n v="16.670000000000002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n v="1434643559"/>
    <b v="0"/>
    <n v="3"/>
    <b v="0"/>
    <s v="theater/spaces"/>
    <n v="0"/>
    <n v="62.5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n v="1477107390"/>
    <b v="0"/>
    <n v="2"/>
    <b v="0"/>
    <s v="theater/spaces"/>
    <n v="1"/>
    <n v="42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n v="1418046247"/>
    <b v="0"/>
    <n v="3"/>
    <b v="0"/>
    <s v="theater/spaces"/>
    <n v="0"/>
    <n v="130.09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n v="1465304483"/>
    <b v="0"/>
    <n v="45"/>
    <b v="0"/>
    <s v="theater/spaces"/>
    <n v="23"/>
    <n v="1270.22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n v="1425325145"/>
    <b v="0"/>
    <n v="9"/>
    <b v="0"/>
    <s v="theater/spaces"/>
    <n v="5"/>
    <n v="88.44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n v="1468622743"/>
    <b v="0"/>
    <n v="9"/>
    <b v="0"/>
    <s v="theater/spaces"/>
    <n v="16"/>
    <n v="56.3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n v="1441723912"/>
    <b v="0"/>
    <n v="21"/>
    <b v="0"/>
    <s v="theater/spaces"/>
    <n v="1"/>
    <n v="53.53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n v="1398980941"/>
    <b v="0"/>
    <n v="17"/>
    <b v="0"/>
    <s v="theater/spaces"/>
    <n v="23"/>
    <n v="25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n v="1437591956"/>
    <b v="0"/>
    <n v="1"/>
    <b v="0"/>
    <s v="theater/spaces"/>
    <n v="0"/>
    <n v="5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n v="1464827780"/>
    <b v="0"/>
    <n v="1"/>
    <b v="0"/>
    <s v="theater/spaces"/>
    <n v="0"/>
    <n v="56.79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n v="1429559326"/>
    <b v="0"/>
    <n v="14"/>
    <b v="0"/>
    <s v="theater/spaces"/>
    <n v="4"/>
    <n v="40.83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n v="1474027501"/>
    <b v="0"/>
    <n v="42"/>
    <b v="0"/>
    <s v="theater/spaces"/>
    <n v="17"/>
    <n v="65.11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n v="1450724449"/>
    <b v="0"/>
    <n v="27"/>
    <b v="0"/>
    <s v="theater/spaces"/>
    <n v="4"/>
    <n v="55.6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n v="1452659591"/>
    <b v="0"/>
    <n v="5"/>
    <b v="0"/>
    <s v="theater/spaces"/>
    <n v="14"/>
    <n v="140.54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n v="1411224975"/>
    <b v="0"/>
    <n v="13"/>
    <b v="0"/>
    <s v="theater/spaces"/>
    <n v="15"/>
    <n v="25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n v="1434445937"/>
    <b v="0"/>
    <n v="12"/>
    <b v="0"/>
    <s v="theater/spaces"/>
    <n v="12"/>
    <n v="69.53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n v="1467619818"/>
    <b v="0"/>
    <n v="90"/>
    <b v="0"/>
    <s v="theater/spaces"/>
    <n v="39"/>
    <n v="5.5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n v="1428896706"/>
    <b v="0"/>
    <n v="2"/>
    <b v="0"/>
    <s v="theater/spaces"/>
    <n v="0"/>
    <n v="237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n v="1420235311"/>
    <b v="0"/>
    <n v="5"/>
    <b v="0"/>
    <s v="theater/spaces"/>
    <n v="30"/>
    <n v="79.8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n v="1408986916"/>
    <b v="0"/>
    <n v="31"/>
    <b v="0"/>
    <s v="theater/spaces"/>
    <n v="42"/>
    <n v="10.25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n v="1440497876"/>
    <b v="0"/>
    <n v="4"/>
    <b v="0"/>
    <s v="theater/spaces"/>
    <n v="4"/>
    <n v="272.58999999999997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n v="1430767951"/>
    <b v="0"/>
    <n v="29"/>
    <b v="0"/>
    <s v="theater/spaces"/>
    <n v="20"/>
    <n v="13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x v="3102"/>
    <n v="1425053994"/>
    <b v="0"/>
    <n v="2"/>
    <b v="0"/>
    <s v="theater/spaces"/>
    <n v="0"/>
    <n v="58.18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n v="1406170810"/>
    <b v="0"/>
    <n v="114"/>
    <b v="0"/>
    <s v="theater/spaces"/>
    <n v="25"/>
    <n v="10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n v="1484009119"/>
    <b v="0"/>
    <n v="1"/>
    <b v="0"/>
    <s v="theater/spaces"/>
    <n v="0"/>
    <n v="70.11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n v="1409753820"/>
    <b v="0"/>
    <n v="76"/>
    <b v="0"/>
    <s v="theater/spaces"/>
    <n v="27"/>
    <n v="57.89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n v="1472784934"/>
    <b v="0"/>
    <n v="9"/>
    <b v="0"/>
    <s v="theater/spaces"/>
    <n v="5"/>
    <n v="125.27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n v="1426699982"/>
    <b v="0"/>
    <n v="37"/>
    <b v="0"/>
    <s v="theater/spaces"/>
    <n v="4"/>
    <n v="0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n v="1406128250"/>
    <b v="0"/>
    <n v="0"/>
    <b v="0"/>
    <s v="theater/spaces"/>
    <n v="0"/>
    <n v="30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n v="1462531427"/>
    <b v="0"/>
    <n v="1"/>
    <b v="0"/>
    <s v="theater/spaces"/>
    <n v="3"/>
    <n v="43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n v="1426681325"/>
    <b v="0"/>
    <n v="10"/>
    <b v="0"/>
    <s v="theater/spaces"/>
    <n v="57"/>
    <n v="1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n v="1463648360"/>
    <b v="0"/>
    <n v="1"/>
    <b v="0"/>
    <s v="theater/spaces"/>
    <n v="0"/>
    <n v="775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n v="1465832123"/>
    <b v="0"/>
    <n v="2"/>
    <b v="0"/>
    <s v="theater/spaces"/>
    <n v="0"/>
    <n v="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n v="1424826332"/>
    <b v="0"/>
    <n v="1"/>
    <b v="0"/>
    <s v="theater/spaces"/>
    <n v="0"/>
    <n v="12.8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n v="1457303796"/>
    <b v="0"/>
    <n v="10"/>
    <b v="0"/>
    <s v="theater/spaces"/>
    <n v="0"/>
    <n v="10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n v="1406564335"/>
    <b v="0"/>
    <n v="1"/>
    <b v="0"/>
    <s v="theater/spaces"/>
    <n v="1"/>
    <n v="58"/>
    <x v="1"/>
    <s v="spaces"/>
    <x v="3121"/>
    <d v="2014-09-26T16:18:55"/>
    <x v="0"/>
  </r>
  <r>
    <n v="3122"/>
    <s v="be back soon (Canceled)"/>
    <s v="cancelled until further notice"/>
    <x v="212"/>
    <n v="116"/>
    <x v="1"/>
    <s v="US"/>
    <s v="USD"/>
    <x v="3116"/>
    <n v="1478298132"/>
    <b v="0"/>
    <n v="2"/>
    <b v="0"/>
    <s v="theater/spaces"/>
    <n v="58"/>
    <n v="244.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n v="1465516198"/>
    <b v="0"/>
    <n v="348"/>
    <b v="0"/>
    <s v="theater/spaces"/>
    <n v="68"/>
    <n v="6.5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n v="1417718601"/>
    <b v="0"/>
    <n v="4"/>
    <b v="0"/>
    <s v="theater/spaces"/>
    <n v="0"/>
    <n v="0"/>
    <x v="1"/>
    <s v="spaces"/>
    <x v="3124"/>
    <d v="2015-02-02T18:43:21"/>
    <x v="0"/>
  </r>
  <r>
    <n v="3125"/>
    <s v="N/A (Canceled)"/>
    <s v="N/A"/>
    <x v="86"/>
    <n v="0"/>
    <x v="1"/>
    <s v="US"/>
    <s v="USD"/>
    <x v="3119"/>
    <n v="1449550672"/>
    <b v="0"/>
    <n v="0"/>
    <b v="0"/>
    <s v="theater/spaces"/>
    <n v="0"/>
    <n v="61.18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n v="1456532762"/>
    <b v="0"/>
    <n v="17"/>
    <b v="0"/>
    <s v="theater/spaces"/>
    <n v="4"/>
    <n v="0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n v="1422650029"/>
    <b v="0"/>
    <n v="0"/>
    <b v="0"/>
    <s v="theater/spaces"/>
    <n v="0"/>
    <n v="139.24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n v="1487101741"/>
    <b v="0"/>
    <n v="117"/>
    <b v="0"/>
    <s v="theater/plays"/>
    <n v="109"/>
    <n v="10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n v="1489090419"/>
    <b v="0"/>
    <n v="1"/>
    <b v="0"/>
    <s v="theater/plays"/>
    <n v="1"/>
    <n v="93.75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n v="1489504916"/>
    <b v="0"/>
    <n v="4"/>
    <b v="0"/>
    <s v="theater/plays"/>
    <n v="4"/>
    <n v="53.75"/>
    <x v="1"/>
    <s v="plays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x v="3125"/>
    <n v="1489067645"/>
    <b v="0"/>
    <n v="12"/>
    <b v="0"/>
    <s v="theater/plays"/>
    <n v="16"/>
    <n v="10"/>
    <x v="1"/>
    <s v="plays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x v="3126"/>
    <n v="1487579060"/>
    <b v="0"/>
    <n v="1"/>
    <b v="0"/>
    <s v="theater/plays"/>
    <n v="0"/>
    <n v="33.75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n v="1487770434"/>
    <b v="0"/>
    <n v="16"/>
    <b v="0"/>
    <s v="theater/plays"/>
    <n v="108"/>
    <n v="18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n v="1488820619"/>
    <b v="0"/>
    <n v="12"/>
    <b v="0"/>
    <s v="theater/plays"/>
    <n v="23"/>
    <n v="23.14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n v="1489376321"/>
    <b v="0"/>
    <n v="7"/>
    <b v="0"/>
    <s v="theater/plays"/>
    <n v="21"/>
    <n v="29.05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n v="1487847954"/>
    <b v="0"/>
    <n v="22"/>
    <b v="0"/>
    <s v="theater/plays"/>
    <n v="128"/>
    <n v="50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n v="1489439669"/>
    <b v="0"/>
    <n v="1"/>
    <b v="0"/>
    <s v="theater/plays"/>
    <n v="3"/>
    <n v="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n v="1489591807"/>
    <b v="0"/>
    <n v="0"/>
    <b v="0"/>
    <s v="theater/plays"/>
    <n v="0"/>
    <n v="45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n v="1487485760"/>
    <b v="0"/>
    <n v="6"/>
    <b v="0"/>
    <s v="theater/plays"/>
    <n v="5"/>
    <n v="24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n v="1488993303"/>
    <b v="0"/>
    <n v="4"/>
    <b v="0"/>
    <s v="theater/plays"/>
    <n v="1"/>
    <n v="32.25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n v="1488823488"/>
    <b v="0"/>
    <n v="8"/>
    <b v="0"/>
    <s v="theater/plays"/>
    <n v="52"/>
    <n v="1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n v="1487333939"/>
    <b v="0"/>
    <n v="3"/>
    <b v="0"/>
    <s v="theater/plays"/>
    <n v="2"/>
    <n v="0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n v="1489480556"/>
    <b v="0"/>
    <n v="0"/>
    <b v="0"/>
    <s v="theater/plays"/>
    <n v="0"/>
    <n v="251.33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n v="1488459307"/>
    <b v="0"/>
    <n v="30"/>
    <b v="0"/>
    <s v="theater/plays"/>
    <n v="75"/>
    <n v="0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n v="1485478734"/>
    <b v="0"/>
    <n v="0"/>
    <b v="0"/>
    <s v="theater/plays"/>
    <n v="0"/>
    <n v="437.5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n v="1488471766"/>
    <b v="0"/>
    <n v="12"/>
    <b v="0"/>
    <s v="theater/plays"/>
    <n v="11"/>
    <n v="110.3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n v="1411859755"/>
    <b v="1"/>
    <n v="213"/>
    <b v="1"/>
    <s v="theater/plays"/>
    <n v="118"/>
    <n v="41.42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n v="1410278284"/>
    <b v="1"/>
    <n v="57"/>
    <b v="1"/>
    <s v="theater/plays"/>
    <n v="131"/>
    <n v="5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n v="1352766300"/>
    <b v="1"/>
    <n v="25"/>
    <b v="1"/>
    <s v="theater/plays"/>
    <n v="104"/>
    <n v="33.99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n v="1288160403"/>
    <b v="1"/>
    <n v="104"/>
    <b v="1"/>
    <s v="theater/plays"/>
    <n v="101"/>
    <n v="103.35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n v="1407787774"/>
    <b v="1"/>
    <n v="34"/>
    <b v="1"/>
    <s v="theater/plays"/>
    <n v="100"/>
    <n v="34.79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n v="1380833367"/>
    <b v="1"/>
    <n v="67"/>
    <b v="1"/>
    <s v="theater/plays"/>
    <n v="106"/>
    <n v="41.77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n v="1301542937"/>
    <b v="1"/>
    <n v="241"/>
    <b v="1"/>
    <s v="theater/plays"/>
    <n v="336"/>
    <n v="64.2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n v="1330722058"/>
    <b v="1"/>
    <n v="123"/>
    <b v="1"/>
    <s v="theater/plays"/>
    <n v="113"/>
    <n v="31.21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n v="1353412725"/>
    <b v="1"/>
    <n v="302"/>
    <b v="1"/>
    <s v="theater/plays"/>
    <n v="189"/>
    <n v="62.92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n v="1335567144"/>
    <b v="1"/>
    <n v="89"/>
    <b v="1"/>
    <s v="theater/plays"/>
    <n v="102"/>
    <n v="98.54"/>
    <x v="1"/>
    <s v="plays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x v="3151"/>
    <n v="1404932105"/>
    <b v="1"/>
    <n v="41"/>
    <b v="1"/>
    <s v="theater/plays"/>
    <n v="101"/>
    <n v="82.61"/>
    <x v="1"/>
    <s v="plays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x v="3152"/>
    <n v="1371931752"/>
    <b v="1"/>
    <n v="69"/>
    <b v="1"/>
    <s v="theater/plays"/>
    <n v="114"/>
    <n v="38.5"/>
    <x v="1"/>
    <s v="plays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n v="1323221761"/>
    <b v="1"/>
    <n v="52"/>
    <b v="1"/>
    <s v="theater/plays"/>
    <n v="133"/>
    <n v="80.16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n v="1405923687"/>
    <b v="1"/>
    <n v="57"/>
    <b v="1"/>
    <s v="theater/plays"/>
    <n v="102"/>
    <n v="28.41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n v="1410785522"/>
    <b v="1"/>
    <n v="74"/>
    <b v="1"/>
    <s v="theater/plays"/>
    <n v="105"/>
    <n v="80.73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n v="1402331262"/>
    <b v="1"/>
    <n v="63"/>
    <b v="1"/>
    <s v="theater/plays"/>
    <n v="127"/>
    <n v="200.69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n v="1400263525"/>
    <b v="1"/>
    <n v="72"/>
    <b v="1"/>
    <s v="theater/plays"/>
    <n v="111"/>
    <n v="37.590000000000003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n v="1399490415"/>
    <b v="1"/>
    <n v="71"/>
    <b v="1"/>
    <s v="theater/plays"/>
    <n v="107"/>
    <n v="58.1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n v="1302493760"/>
    <b v="1"/>
    <n v="21"/>
    <b v="1"/>
    <s v="theater/plays"/>
    <n v="163"/>
    <n v="60.3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n v="1414514153"/>
    <b v="1"/>
    <n v="930"/>
    <b v="1"/>
    <s v="theater/plays"/>
    <n v="160"/>
    <n v="63.36"/>
    <x v="1"/>
    <s v="plays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x v="3160"/>
    <n v="1405743181"/>
    <b v="1"/>
    <n v="55"/>
    <b v="1"/>
    <s v="theater/plays"/>
    <n v="116"/>
    <n v="50.9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n v="1399948353"/>
    <b v="1"/>
    <n v="61"/>
    <b v="1"/>
    <s v="theater/plays"/>
    <n v="124"/>
    <n v="100.5"/>
    <x v="1"/>
    <s v="plays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x v="3162"/>
    <n v="1384364561"/>
    <b v="1"/>
    <n v="82"/>
    <b v="1"/>
    <s v="theater/plays"/>
    <n v="103"/>
    <n v="31.62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n v="1401414944"/>
    <b v="1"/>
    <n v="71"/>
    <b v="1"/>
    <s v="theater/plays"/>
    <n v="112"/>
    <n v="65.099999999999994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n v="1459953358"/>
    <b v="1"/>
    <n v="117"/>
    <b v="1"/>
    <s v="theater/plays"/>
    <n v="109"/>
    <n v="79.31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n v="1326648668"/>
    <b v="1"/>
    <n v="29"/>
    <b v="1"/>
    <s v="theater/plays"/>
    <n v="115"/>
    <n v="139.19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n v="1409173492"/>
    <b v="1"/>
    <n v="74"/>
    <b v="1"/>
    <s v="theater/plays"/>
    <n v="103"/>
    <n v="131.91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n v="1407789908"/>
    <b v="1"/>
    <n v="23"/>
    <b v="1"/>
    <s v="theater/plays"/>
    <n v="101"/>
    <n v="91.3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n v="1292793427"/>
    <b v="1"/>
    <n v="60"/>
    <b v="1"/>
    <s v="theater/plays"/>
    <n v="110"/>
    <n v="39.67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n v="1374531631"/>
    <b v="1"/>
    <n v="55"/>
    <b v="1"/>
    <s v="theater/plays"/>
    <n v="115"/>
    <n v="57.55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n v="1400774409"/>
    <b v="1"/>
    <n v="51"/>
    <b v="1"/>
    <s v="theater/plays"/>
    <n v="117"/>
    <n v="33.03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n v="1402929075"/>
    <b v="1"/>
    <n v="78"/>
    <b v="1"/>
    <s v="theater/plays"/>
    <n v="172"/>
    <n v="77.34"/>
    <x v="1"/>
    <s v="plays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n v="1365699071"/>
    <b v="1"/>
    <n v="62"/>
    <b v="1"/>
    <s v="theater/plays"/>
    <n v="114"/>
    <n v="31.93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n v="1400666049"/>
    <b v="1"/>
    <n v="45"/>
    <b v="1"/>
    <s v="theater/plays"/>
    <n v="120"/>
    <n v="36.3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n v="1400570787"/>
    <b v="1"/>
    <n v="15"/>
    <b v="1"/>
    <s v="theater/plays"/>
    <n v="109"/>
    <n v="46.77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n v="1323211621"/>
    <b v="1"/>
    <n v="151"/>
    <b v="1"/>
    <s v="theater/plays"/>
    <n v="101"/>
    <n v="40.0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n v="1375729469"/>
    <b v="1"/>
    <n v="68"/>
    <b v="1"/>
    <s v="theater/plays"/>
    <n v="109"/>
    <n v="100.22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n v="1401666631"/>
    <b v="1"/>
    <n v="46"/>
    <b v="1"/>
    <s v="theater/plays"/>
    <n v="107"/>
    <n v="41.67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n v="1404948441"/>
    <b v="1"/>
    <n v="24"/>
    <b v="1"/>
    <s v="theater/plays"/>
    <n v="100"/>
    <n v="46.71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n v="1408313438"/>
    <b v="1"/>
    <n v="70"/>
    <b v="1"/>
    <s v="theater/plays"/>
    <n v="102"/>
    <n v="71.489999999999995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n v="1405439973"/>
    <b v="1"/>
    <n v="244"/>
    <b v="1"/>
    <s v="theater/plays"/>
    <n v="116"/>
    <n v="14.44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n v="1432115902"/>
    <b v="0"/>
    <n v="9"/>
    <b v="0"/>
    <s v="theater/musical"/>
    <n v="65"/>
    <n v="356.8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n v="1429863532"/>
    <b v="0"/>
    <n v="19"/>
    <b v="0"/>
    <s v="theater/musical"/>
    <n v="12"/>
    <n v="0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n v="1478662675"/>
    <b v="0"/>
    <n v="0"/>
    <b v="0"/>
    <s v="theater/musical"/>
    <n v="0"/>
    <n v="37.75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n v="1466186869"/>
    <b v="0"/>
    <n v="4"/>
    <b v="0"/>
    <s v="theater/musical"/>
    <n v="4"/>
    <n v="12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n v="1421274859"/>
    <b v="0"/>
    <n v="8"/>
    <b v="0"/>
    <s v="theater/musical"/>
    <n v="1"/>
    <n v="24.46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n v="1420586056"/>
    <b v="0"/>
    <n v="24"/>
    <b v="0"/>
    <s v="theater/musical"/>
    <n v="12"/>
    <n v="0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n v="1435368598"/>
    <b v="0"/>
    <n v="0"/>
    <b v="0"/>
    <s v="theater/musical"/>
    <n v="0"/>
    <n v="53.08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n v="1421158542"/>
    <b v="0"/>
    <n v="39"/>
    <b v="0"/>
    <s v="theater/musical"/>
    <n v="59"/>
    <n v="300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n v="1433254875"/>
    <b v="0"/>
    <n v="6"/>
    <b v="0"/>
    <s v="theater/musical"/>
    <n v="0"/>
    <n v="286.25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n v="1420458618"/>
    <b v="0"/>
    <n v="4"/>
    <b v="0"/>
    <s v="theater/musical"/>
    <n v="11"/>
    <n v="36.67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n v="1420798277"/>
    <b v="0"/>
    <n v="3"/>
    <b v="0"/>
    <s v="theater/musical"/>
    <n v="0"/>
    <n v="49.21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n v="1407435418"/>
    <b v="0"/>
    <n v="53"/>
    <b v="0"/>
    <s v="theater/musical"/>
    <n v="52"/>
    <n v="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n v="1459410101"/>
    <b v="0"/>
    <n v="1"/>
    <b v="0"/>
    <s v="theater/musical"/>
    <n v="0"/>
    <n v="12.5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n v="1407695077"/>
    <b v="0"/>
    <n v="2"/>
    <b v="0"/>
    <s v="theater/musical"/>
    <n v="1"/>
    <n v="109.04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n v="1445027346"/>
    <b v="0"/>
    <n v="25"/>
    <b v="0"/>
    <s v="theater/musical"/>
    <n v="55"/>
    <n v="41.67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n v="1440632622"/>
    <b v="0"/>
    <n v="6"/>
    <b v="0"/>
    <s v="theater/musical"/>
    <n v="25"/>
    <n v="0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n v="1434558479"/>
    <b v="0"/>
    <n v="0"/>
    <b v="0"/>
    <s v="theater/musical"/>
    <n v="0"/>
    <n v="22.75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n v="1427878772"/>
    <b v="0"/>
    <n v="12"/>
    <b v="0"/>
    <s v="theater/musical"/>
    <n v="3"/>
    <n v="0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n v="1440052651"/>
    <b v="0"/>
    <n v="0"/>
    <b v="0"/>
    <s v="theater/musical"/>
    <n v="0"/>
    <n v="70.83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n v="1424587207"/>
    <b v="0"/>
    <n v="36"/>
    <b v="0"/>
    <s v="theater/musical"/>
    <n v="46"/>
    <n v="63.11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n v="1404743477"/>
    <b v="1"/>
    <n v="82"/>
    <b v="1"/>
    <s v="theater/plays"/>
    <n v="104"/>
    <n v="50.16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n v="1400512658"/>
    <b v="1"/>
    <n v="226"/>
    <b v="1"/>
    <s v="theater/plays"/>
    <n v="119"/>
    <n v="62.88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n v="1334442519"/>
    <b v="1"/>
    <n v="60"/>
    <b v="1"/>
    <s v="theater/plays"/>
    <n v="126"/>
    <n v="85.53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n v="1405346680"/>
    <b v="1"/>
    <n v="322"/>
    <b v="1"/>
    <s v="theater/plays"/>
    <n v="120"/>
    <n v="53.72"/>
    <x v="1"/>
    <s v="plays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x v="3205"/>
    <n v="1404932751"/>
    <b v="1"/>
    <n v="94"/>
    <b v="1"/>
    <s v="theater/plays"/>
    <n v="126"/>
    <n v="127.81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n v="1434478759"/>
    <b v="1"/>
    <n v="47"/>
    <b v="1"/>
    <s v="theater/plays"/>
    <n v="100"/>
    <n v="106.57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n v="1448823673"/>
    <b v="1"/>
    <n v="115"/>
    <b v="1"/>
    <s v="theater/plays"/>
    <n v="102"/>
    <n v="262.1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n v="1438617471"/>
    <b v="1"/>
    <n v="134"/>
    <b v="1"/>
    <s v="theater/plays"/>
    <n v="100"/>
    <n v="57.17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n v="1433934371"/>
    <b v="1"/>
    <n v="35"/>
    <b v="1"/>
    <s v="theater/plays"/>
    <n v="100"/>
    <n v="50.2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n v="1475672784"/>
    <b v="1"/>
    <n v="104"/>
    <b v="1"/>
    <s v="theater/plays"/>
    <n v="116"/>
    <n v="66.59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n v="1417132986"/>
    <b v="1"/>
    <n v="184"/>
    <b v="1"/>
    <s v="theater/plays"/>
    <n v="102"/>
    <n v="168.25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n v="1424043347"/>
    <b v="1"/>
    <n v="119"/>
    <b v="1"/>
    <s v="theater/plays"/>
    <n v="100"/>
    <n v="256.37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x v="3213"/>
    <n v="1486411204"/>
    <b v="1"/>
    <n v="59"/>
    <b v="1"/>
    <s v="theater/plays"/>
    <n v="101"/>
    <n v="36.61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n v="1433090603"/>
    <b v="1"/>
    <n v="113"/>
    <b v="1"/>
    <s v="theater/plays"/>
    <n v="103"/>
    <n v="37.14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n v="1443016697"/>
    <b v="1"/>
    <n v="84"/>
    <b v="1"/>
    <s v="theater/plays"/>
    <n v="125"/>
    <n v="45.88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n v="1437508976"/>
    <b v="1"/>
    <n v="74"/>
    <b v="1"/>
    <s v="theater/plays"/>
    <n v="110"/>
    <n v="141.71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n v="1479932713"/>
    <b v="1"/>
    <n v="216"/>
    <b v="1"/>
    <s v="theater/plays"/>
    <n v="102"/>
    <n v="52.49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n v="1463145938"/>
    <b v="1"/>
    <n v="39"/>
    <b v="1"/>
    <s v="theater/plays"/>
    <n v="102"/>
    <n v="59.52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n v="1443621612"/>
    <b v="1"/>
    <n v="21"/>
    <b v="1"/>
    <s v="theater/plays"/>
    <n v="104"/>
    <n v="50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n v="1482095436"/>
    <b v="0"/>
    <n v="30"/>
    <b v="1"/>
    <s v="theater/plays"/>
    <n v="125"/>
    <n v="193.62"/>
    <x v="1"/>
    <s v="plays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x v="3221"/>
    <n v="1447606884"/>
    <b v="1"/>
    <n v="37"/>
    <b v="1"/>
    <s v="theater/plays"/>
    <n v="102"/>
    <n v="106.8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n v="1413874798"/>
    <b v="1"/>
    <n v="202"/>
    <b v="1"/>
    <s v="theater/plays"/>
    <n v="108"/>
    <n v="77.22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n v="1410840126"/>
    <b v="1"/>
    <n v="37"/>
    <b v="1"/>
    <s v="theater/plays"/>
    <n v="110"/>
    <n v="57.5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n v="1458254347"/>
    <b v="0"/>
    <n v="28"/>
    <b v="1"/>
    <s v="theater/plays"/>
    <n v="161"/>
    <n v="50.46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n v="1459711917"/>
    <b v="1"/>
    <n v="26"/>
    <b v="1"/>
    <s v="theater/plays"/>
    <n v="131"/>
    <n v="97.38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n v="1485890355"/>
    <b v="0"/>
    <n v="61"/>
    <b v="1"/>
    <s v="theater/plays"/>
    <n v="119"/>
    <n v="34.92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n v="1483124208"/>
    <b v="0"/>
    <n v="115"/>
    <b v="1"/>
    <s v="theater/plays"/>
    <n v="100"/>
    <n v="85.53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n v="1464769251"/>
    <b v="1"/>
    <n v="181"/>
    <b v="1"/>
    <s v="theater/plays"/>
    <n v="103"/>
    <n v="182.91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n v="1480370433"/>
    <b v="0"/>
    <n v="110"/>
    <b v="1"/>
    <s v="theater/plays"/>
    <n v="101"/>
    <n v="131.13999999999999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n v="1441452184"/>
    <b v="1"/>
    <n v="269"/>
    <b v="1"/>
    <s v="theater/plays"/>
    <n v="101"/>
    <n v="39.8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n v="1433160898"/>
    <b v="1"/>
    <n v="79"/>
    <b v="1"/>
    <s v="theater/plays"/>
    <n v="112"/>
    <n v="59.7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n v="1443665293"/>
    <b v="1"/>
    <n v="104"/>
    <b v="1"/>
    <s v="theater/plays"/>
    <n v="106"/>
    <n v="88.7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n v="1484843948"/>
    <b v="0"/>
    <n v="34"/>
    <b v="1"/>
    <s v="theater/plays"/>
    <n v="101"/>
    <n v="58.69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n v="1410421670"/>
    <b v="1"/>
    <n v="167"/>
    <b v="1"/>
    <s v="theater/plays"/>
    <n v="115"/>
    <n v="69.569999999999993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n v="1408558092"/>
    <b v="1"/>
    <n v="183"/>
    <b v="1"/>
    <s v="theater/plays"/>
    <n v="127"/>
    <n v="115.87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n v="1442283562"/>
    <b v="1"/>
    <n v="71"/>
    <b v="1"/>
    <s v="theater/plays"/>
    <n v="103"/>
    <n v="23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n v="1478018382"/>
    <b v="0"/>
    <n v="69"/>
    <b v="1"/>
    <s v="theater/plays"/>
    <n v="103"/>
    <n v="81.13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n v="1431354258"/>
    <b v="0"/>
    <n v="270"/>
    <b v="1"/>
    <s v="theater/plays"/>
    <n v="104"/>
    <n v="57.6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n v="1439551200"/>
    <b v="1"/>
    <n v="193"/>
    <b v="1"/>
    <s v="theater/plays"/>
    <n v="111"/>
    <n v="46.4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n v="1434104712"/>
    <b v="1"/>
    <n v="57"/>
    <b v="1"/>
    <s v="theater/plays"/>
    <n v="106"/>
    <n v="60.48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x v="3240"/>
    <n v="1425590357"/>
    <b v="1"/>
    <n v="200"/>
    <b v="1"/>
    <s v="theater/plays"/>
    <n v="101"/>
    <n v="65.5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n v="1432230914"/>
    <b v="1"/>
    <n v="88"/>
    <b v="1"/>
    <s v="theater/plays"/>
    <n v="105"/>
    <n v="119.19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n v="1412617724"/>
    <b v="1"/>
    <n v="213"/>
    <b v="1"/>
    <s v="theater/plays"/>
    <n v="102"/>
    <n v="83.05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n v="1432315966"/>
    <b v="1"/>
    <n v="20"/>
    <b v="1"/>
    <s v="theater/plays"/>
    <n v="111"/>
    <n v="57.52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x v="3244"/>
    <n v="1470655240"/>
    <b v="1"/>
    <n v="50"/>
    <b v="1"/>
    <s v="theater/plays"/>
    <n v="128"/>
    <n v="177.09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n v="1471701028"/>
    <b v="1"/>
    <n v="115"/>
    <b v="1"/>
    <s v="theater/plays"/>
    <n v="102"/>
    <n v="70.77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n v="1424743409"/>
    <b v="1"/>
    <n v="186"/>
    <b v="1"/>
    <s v="theater/plays"/>
    <n v="101"/>
    <n v="29.1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n v="1410114375"/>
    <b v="1"/>
    <n v="18"/>
    <b v="1"/>
    <s v="theater/plays"/>
    <n v="175"/>
    <n v="72.760000000000005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n v="1432129577"/>
    <b v="1"/>
    <n v="176"/>
    <b v="1"/>
    <s v="theater/plays"/>
    <n v="128"/>
    <n v="51.8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n v="1485177952"/>
    <b v="0"/>
    <n v="41"/>
    <b v="1"/>
    <s v="theater/plays"/>
    <n v="106"/>
    <n v="98.2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n v="1418159861"/>
    <b v="1"/>
    <n v="75"/>
    <b v="1"/>
    <s v="theater/plays"/>
    <n v="105"/>
    <n v="251.74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n v="1472753745"/>
    <b v="1"/>
    <n v="97"/>
    <b v="1"/>
    <s v="theater/plays"/>
    <n v="106"/>
    <n v="74.819999999999993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n v="1445875718"/>
    <b v="1"/>
    <n v="73"/>
    <b v="1"/>
    <s v="theater/plays"/>
    <n v="109"/>
    <n v="67.650000000000006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n v="1434475476"/>
    <b v="1"/>
    <n v="49"/>
    <b v="1"/>
    <s v="theater/plays"/>
    <n v="100"/>
    <n v="93.8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n v="1416555262"/>
    <b v="1"/>
    <n v="134"/>
    <b v="1"/>
    <s v="theater/plays"/>
    <n v="103"/>
    <n v="41.24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n v="1444220588"/>
    <b v="1"/>
    <n v="68"/>
    <b v="1"/>
    <s v="theater/plays"/>
    <n v="112"/>
    <n v="52.55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x v="3256"/>
    <n v="1421089938"/>
    <b v="1"/>
    <n v="49"/>
    <b v="1"/>
    <s v="theater/plays"/>
    <n v="103"/>
    <n v="70.290000000000006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n v="1446570315"/>
    <b v="1"/>
    <n v="63"/>
    <b v="1"/>
    <s v="theater/plays"/>
    <n v="164"/>
    <n v="48.33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n v="1431435122"/>
    <b v="1"/>
    <n v="163"/>
    <b v="1"/>
    <s v="theater/plays"/>
    <n v="131"/>
    <n v="53.18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n v="1434564660"/>
    <b v="1"/>
    <n v="288"/>
    <b v="1"/>
    <s v="theater/plays"/>
    <n v="102"/>
    <n v="60.95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n v="1470692528"/>
    <b v="1"/>
    <n v="42"/>
    <b v="1"/>
    <s v="theater/plays"/>
    <n v="128"/>
    <n v="116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n v="1431509397"/>
    <b v="1"/>
    <n v="70"/>
    <b v="1"/>
    <s v="theater/plays"/>
    <n v="102"/>
    <n v="61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n v="1434113265"/>
    <b v="1"/>
    <n v="30"/>
    <b v="1"/>
    <s v="theater/plays"/>
    <n v="102"/>
    <n v="38.24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x v="3263"/>
    <n v="1412332175"/>
    <b v="1"/>
    <n v="51"/>
    <b v="1"/>
    <s v="theater/plays"/>
    <n v="130"/>
    <n v="106.5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n v="1444219209"/>
    <b v="1"/>
    <n v="145"/>
    <b v="1"/>
    <s v="theater/plays"/>
    <n v="154"/>
    <n v="204.5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n v="1472498042"/>
    <b v="1"/>
    <n v="21"/>
    <b v="1"/>
    <s v="theater/plays"/>
    <n v="107"/>
    <n v="54.91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n v="1454259272"/>
    <b v="1"/>
    <n v="286"/>
    <b v="1"/>
    <s v="theater/plays"/>
    <n v="101"/>
    <n v="150.41999999999999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n v="1421183271"/>
    <b v="1"/>
    <n v="12"/>
    <b v="1"/>
    <s v="theater/plays"/>
    <n v="100"/>
    <n v="52.58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n v="1456526879"/>
    <b v="1"/>
    <n v="100"/>
    <b v="1"/>
    <s v="theater/plays"/>
    <n v="117"/>
    <n v="54.3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n v="1413735806"/>
    <b v="1"/>
    <n v="100"/>
    <b v="1"/>
    <s v="theater/plays"/>
    <n v="109"/>
    <n v="76.0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n v="1430425303"/>
    <b v="1"/>
    <n v="34"/>
    <b v="1"/>
    <s v="theater/plays"/>
    <n v="103"/>
    <n v="105.21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n v="1456885659"/>
    <b v="0"/>
    <n v="63"/>
    <b v="1"/>
    <s v="theater/plays"/>
    <n v="114"/>
    <n v="68.67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n v="1430158198"/>
    <b v="0"/>
    <n v="30"/>
    <b v="1"/>
    <s v="theater/plays"/>
    <n v="103"/>
    <n v="129.3600000000000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n v="1438561705"/>
    <b v="0"/>
    <n v="47"/>
    <b v="1"/>
    <s v="theater/plays"/>
    <n v="122"/>
    <n v="134.26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n v="1458103188"/>
    <b v="0"/>
    <n v="237"/>
    <b v="1"/>
    <s v="theater/plays"/>
    <n v="103"/>
    <n v="17.829999999999998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n v="1452448298"/>
    <b v="0"/>
    <n v="47"/>
    <b v="1"/>
    <s v="theater/plays"/>
    <n v="105"/>
    <n v="203.2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n v="1452546853"/>
    <b v="0"/>
    <n v="15"/>
    <b v="1"/>
    <s v="theater/plays"/>
    <n v="102"/>
    <n v="69.19"/>
    <x v="1"/>
    <s v="plays"/>
    <x v="3284"/>
    <d v="2016-01-29T05:59:00"/>
    <x v="0"/>
  </r>
  <r>
    <n v="3285"/>
    <s v="By Morning"/>
    <s v="A new play by Matthew Gasda"/>
    <x v="402"/>
    <n v="5604"/>
    <x v="0"/>
    <s v="US"/>
    <s v="USD"/>
    <x v="3277"/>
    <n v="1485556626"/>
    <b v="0"/>
    <n v="81"/>
    <b v="1"/>
    <s v="theater/plays"/>
    <n v="112"/>
    <n v="125.12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n v="1468699782"/>
    <b v="0"/>
    <n v="122"/>
    <b v="1"/>
    <s v="theater/plays"/>
    <n v="102"/>
    <n v="73.53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n v="1446573628"/>
    <b v="0"/>
    <n v="34"/>
    <b v="1"/>
    <s v="theater/plays"/>
    <n v="100"/>
    <n v="48.4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n v="1463337315"/>
    <b v="0"/>
    <n v="207"/>
    <b v="1"/>
    <s v="theater/plays"/>
    <n v="100"/>
    <n v="26.61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n v="1485161402"/>
    <b v="0"/>
    <n v="25"/>
    <b v="1"/>
    <s v="theater/plays"/>
    <n v="133"/>
    <n v="33.67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n v="1486642891"/>
    <b v="0"/>
    <n v="72"/>
    <b v="1"/>
    <s v="theater/plays"/>
    <n v="121"/>
    <n v="40.71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n v="1439743900"/>
    <b v="0"/>
    <n v="14"/>
    <b v="1"/>
    <s v="theater/plays"/>
    <n v="114"/>
    <n v="19.27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n v="1444069748"/>
    <b v="0"/>
    <n v="15"/>
    <b v="1"/>
    <s v="theater/plays"/>
    <n v="286"/>
    <n v="84.29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n v="1486030352"/>
    <b v="0"/>
    <n v="91"/>
    <b v="1"/>
    <s v="theater/plays"/>
    <n v="170"/>
    <n v="29.58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n v="1431867554"/>
    <b v="0"/>
    <n v="24"/>
    <b v="1"/>
    <s v="theater/plays"/>
    <n v="118"/>
    <n v="26.67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n v="1472294229"/>
    <b v="0"/>
    <n v="27"/>
    <b v="1"/>
    <s v="theater/plays"/>
    <n v="103"/>
    <n v="45.98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n v="1446401372"/>
    <b v="0"/>
    <n v="47"/>
    <b v="1"/>
    <s v="theater/plays"/>
    <n v="144"/>
    <n v="125.0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n v="1436380256"/>
    <b v="0"/>
    <n v="44"/>
    <b v="1"/>
    <s v="theater/plays"/>
    <n v="100"/>
    <n v="141.2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n v="1440370768"/>
    <b v="0"/>
    <n v="72"/>
    <b v="1"/>
    <s v="theater/plays"/>
    <n v="102"/>
    <n v="55.33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n v="1442268063"/>
    <b v="0"/>
    <n v="63"/>
    <b v="1"/>
    <s v="theater/plays"/>
    <n v="116"/>
    <n v="46.42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n v="1428515462"/>
    <b v="0"/>
    <n v="88"/>
    <b v="1"/>
    <s v="theater/plays"/>
    <n v="136"/>
    <n v="57.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n v="1466185176"/>
    <b v="0"/>
    <n v="70"/>
    <b v="1"/>
    <s v="theater/plays"/>
    <n v="133"/>
    <n v="173.7"/>
    <x v="1"/>
    <s v="plays"/>
    <x v="3301"/>
    <d v="2016-08-01T06:59:00"/>
    <x v="0"/>
  </r>
  <r>
    <n v="3302"/>
    <s v="El muro de BorÃ­s KiÃ©n"/>
    <s v="FilosofÃ­a de los anÃ³nimos"/>
    <x v="33"/>
    <n v="8685"/>
    <x v="0"/>
    <s v="ES"/>
    <s v="EUR"/>
    <x v="3294"/>
    <n v="1478507176"/>
    <b v="0"/>
    <n v="50"/>
    <b v="1"/>
    <s v="theater/plays"/>
    <n v="103"/>
    <n v="59.6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n v="1424533084"/>
    <b v="0"/>
    <n v="35"/>
    <b v="1"/>
    <s v="theater/plays"/>
    <n v="116"/>
    <n v="89.59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n v="1479826752"/>
    <b v="0"/>
    <n v="175"/>
    <b v="1"/>
    <s v="theater/plays"/>
    <n v="105"/>
    <n v="204.05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n v="1435782748"/>
    <b v="0"/>
    <n v="20"/>
    <b v="1"/>
    <s v="theater/plays"/>
    <n v="102"/>
    <n v="48.7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n v="1462252542"/>
    <b v="0"/>
    <n v="54"/>
    <b v="1"/>
    <s v="theater/plays"/>
    <n v="175"/>
    <n v="53.34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n v="1460683339"/>
    <b v="0"/>
    <n v="20"/>
    <b v="1"/>
    <s v="theater/plays"/>
    <n v="107"/>
    <n v="75.09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n v="1458766965"/>
    <b v="0"/>
    <n v="57"/>
    <b v="1"/>
    <s v="theater/plays"/>
    <n v="122"/>
    <n v="18"/>
    <x v="1"/>
    <s v="plays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x v="3301"/>
    <n v="1473953778"/>
    <b v="0"/>
    <n v="31"/>
    <b v="1"/>
    <s v="theater/plays"/>
    <n v="159"/>
    <n v="209.84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n v="1441577825"/>
    <b v="0"/>
    <n v="31"/>
    <b v="1"/>
    <s v="theater/plays"/>
    <n v="100"/>
    <n v="61.02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n v="1442473210"/>
    <b v="0"/>
    <n v="45"/>
    <b v="1"/>
    <s v="theater/plays"/>
    <n v="110"/>
    <n v="6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n v="1477077946"/>
    <b v="0"/>
    <n v="41"/>
    <b v="1"/>
    <s v="theater/plays"/>
    <n v="100"/>
    <n v="80.03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n v="1452664317"/>
    <b v="0"/>
    <n v="29"/>
    <b v="1"/>
    <s v="theater/plays"/>
    <n v="116"/>
    <n v="29.07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n v="1428733511"/>
    <b v="0"/>
    <n v="58"/>
    <b v="1"/>
    <s v="theater/plays"/>
    <n v="211"/>
    <n v="49.44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n v="1459927041"/>
    <b v="0"/>
    <n v="89"/>
    <b v="1"/>
    <s v="theater/plays"/>
    <n v="110"/>
    <n v="93.98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n v="1404680075"/>
    <b v="0"/>
    <n v="125"/>
    <b v="1"/>
    <s v="theater/plays"/>
    <n v="100"/>
    <n v="61.94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n v="1462755424"/>
    <b v="0"/>
    <n v="18"/>
    <b v="1"/>
    <s v="theater/plays"/>
    <n v="106"/>
    <n v="78.5"/>
    <x v="1"/>
    <s v="plays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x v="3310"/>
    <n v="1456902893"/>
    <b v="0"/>
    <n v="32"/>
    <b v="1"/>
    <s v="theater/plays"/>
    <n v="126"/>
    <n v="33.7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n v="1418824986"/>
    <b v="0"/>
    <n v="16"/>
    <b v="1"/>
    <s v="theater/plays"/>
    <n v="108"/>
    <n v="66.4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n v="1463965557"/>
    <b v="0"/>
    <n v="38"/>
    <b v="1"/>
    <s v="theater/plays"/>
    <n v="101"/>
    <n v="35.799999999999997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n v="1412216665"/>
    <b v="0"/>
    <n v="15"/>
    <b v="1"/>
    <s v="theater/plays"/>
    <n v="107"/>
    <n v="145.65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n v="1464653696"/>
    <b v="0"/>
    <n v="23"/>
    <b v="1"/>
    <s v="theater/plays"/>
    <n v="102"/>
    <n v="25.69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n v="1472201208"/>
    <b v="0"/>
    <n v="49"/>
    <b v="1"/>
    <s v="theater/plays"/>
    <n v="126"/>
    <n v="152.5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n v="1463925590"/>
    <b v="0"/>
    <n v="10"/>
    <b v="1"/>
    <s v="theater/plays"/>
    <n v="102"/>
    <n v="30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n v="1425235877"/>
    <b v="0"/>
    <n v="15"/>
    <b v="1"/>
    <s v="theater/plays"/>
    <n v="113"/>
    <n v="142.28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n v="1423242505"/>
    <b v="0"/>
    <n v="57"/>
    <b v="1"/>
    <s v="theater/plays"/>
    <n v="101"/>
    <n v="24.55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n v="1460105966"/>
    <b v="0"/>
    <n v="33"/>
    <b v="1"/>
    <s v="theater/plays"/>
    <n v="101"/>
    <n v="292.77999999999997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n v="1404308883"/>
    <b v="0"/>
    <n v="9"/>
    <b v="1"/>
    <s v="theater/plays"/>
    <n v="146"/>
    <n v="44.92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n v="1405583108"/>
    <b v="0"/>
    <n v="26"/>
    <b v="1"/>
    <s v="theater/plays"/>
    <n v="117"/>
    <n v="23.1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n v="1425331068"/>
    <b v="0"/>
    <n v="69"/>
    <b v="1"/>
    <s v="theater/plays"/>
    <n v="106"/>
    <n v="80.400000000000006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n v="1441125886"/>
    <b v="0"/>
    <n v="65"/>
    <b v="1"/>
    <s v="theater/plays"/>
    <n v="105"/>
    <n v="72.29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n v="1403210330"/>
    <b v="0"/>
    <n v="83"/>
    <b v="1"/>
    <s v="theater/plays"/>
    <n v="100"/>
    <n v="32.97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n v="1432484080"/>
    <b v="0"/>
    <n v="111"/>
    <b v="1"/>
    <s v="theater/plays"/>
    <n v="105"/>
    <n v="116.6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n v="1435667422"/>
    <b v="0"/>
    <n v="46"/>
    <b v="1"/>
    <s v="theater/plays"/>
    <n v="139"/>
    <n v="79.62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n v="1404749446"/>
    <b v="0"/>
    <n v="63"/>
    <b v="1"/>
    <s v="theater/plays"/>
    <n v="100"/>
    <n v="27.78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n v="1457429646"/>
    <b v="0"/>
    <n v="9"/>
    <b v="1"/>
    <s v="theater/plays"/>
    <n v="100"/>
    <n v="81.03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n v="1411109167"/>
    <b v="0"/>
    <n v="34"/>
    <b v="1"/>
    <s v="theater/plays"/>
    <n v="110"/>
    <n v="136.85"/>
    <x v="1"/>
    <s v="plays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x v="3330"/>
    <n v="1486129680"/>
    <b v="0"/>
    <n v="112"/>
    <b v="1"/>
    <s v="theater/plays"/>
    <n v="102"/>
    <n v="177.62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n v="1467129518"/>
    <b v="0"/>
    <n v="47"/>
    <b v="1"/>
    <s v="theater/plays"/>
    <n v="104"/>
    <n v="109.08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n v="1478906554"/>
    <b v="0"/>
    <n v="38"/>
    <b v="1"/>
    <s v="theater/plays"/>
    <n v="138"/>
    <n v="119.64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n v="1463771421"/>
    <b v="0"/>
    <n v="28"/>
    <b v="1"/>
    <s v="theater/plays"/>
    <n v="100"/>
    <n v="78.20999999999999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n v="1425020810"/>
    <b v="0"/>
    <n v="78"/>
    <b v="1"/>
    <s v="theater/plays"/>
    <n v="102"/>
    <n v="52.17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n v="1458770384"/>
    <b v="0"/>
    <n v="23"/>
    <b v="1"/>
    <s v="theater/plays"/>
    <n v="171"/>
    <n v="114.13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n v="1406782093"/>
    <b v="0"/>
    <n v="40"/>
    <b v="1"/>
    <s v="theater/plays"/>
    <n v="101"/>
    <n v="50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n v="1424226768"/>
    <b v="0"/>
    <n v="13"/>
    <b v="1"/>
    <s v="theater/plays"/>
    <n v="130"/>
    <n v="91.67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n v="1424306110"/>
    <b v="0"/>
    <n v="18"/>
    <b v="1"/>
    <s v="theater/plays"/>
    <n v="110"/>
    <n v="108.59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n v="1461503654"/>
    <b v="0"/>
    <n v="22"/>
    <b v="1"/>
    <s v="theater/plays"/>
    <n v="119"/>
    <n v="69.819999999999993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n v="1459949080"/>
    <b v="0"/>
    <n v="79"/>
    <b v="1"/>
    <s v="theater/plays"/>
    <n v="100"/>
    <n v="109.57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n v="1463971172"/>
    <b v="0"/>
    <n v="14"/>
    <b v="1"/>
    <s v="theater/plays"/>
    <n v="153"/>
    <n v="71.6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n v="1445791811"/>
    <b v="0"/>
    <n v="51"/>
    <b v="1"/>
    <s v="theater/plays"/>
    <n v="104"/>
    <n v="93.6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n v="1402910965"/>
    <b v="0"/>
    <n v="54"/>
    <b v="1"/>
    <s v="theater/plays"/>
    <n v="101"/>
    <n v="76.8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n v="1462492178"/>
    <b v="0"/>
    <n v="70"/>
    <b v="1"/>
    <s v="theater/plays"/>
    <n v="108"/>
    <n v="35.799999999999997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n v="1461061350"/>
    <b v="0"/>
    <n v="44"/>
    <b v="1"/>
    <s v="theater/plays"/>
    <n v="315"/>
    <n v="55.6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n v="1443029206"/>
    <b v="0"/>
    <n v="55"/>
    <b v="1"/>
    <s v="theater/plays"/>
    <n v="102"/>
    <n v="147.33000000000001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n v="1461941527"/>
    <b v="0"/>
    <n v="15"/>
    <b v="1"/>
    <s v="theater/plays"/>
    <n v="126"/>
    <n v="56.33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n v="1466019272"/>
    <b v="0"/>
    <n v="27"/>
    <b v="1"/>
    <s v="theater/plays"/>
    <n v="101"/>
    <n v="96.19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n v="1404295310"/>
    <b v="0"/>
    <n v="21"/>
    <b v="1"/>
    <s v="theater/plays"/>
    <n v="101"/>
    <n v="63.57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n v="1413790079"/>
    <b v="0"/>
    <n v="162"/>
    <b v="1"/>
    <s v="theater/plays"/>
    <n v="103"/>
    <n v="184.78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n v="1484097734"/>
    <b v="0"/>
    <n v="23"/>
    <b v="1"/>
    <s v="theater/plays"/>
    <n v="106"/>
    <n v="126.72"/>
    <x v="1"/>
    <s v="plays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x v="3352"/>
    <n v="1479866343"/>
    <b v="0"/>
    <n v="72"/>
    <b v="1"/>
    <s v="theater/plays"/>
    <n v="101"/>
    <n v="83.43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n v="1408062990"/>
    <b v="0"/>
    <n v="68"/>
    <b v="1"/>
    <s v="theater/plays"/>
    <n v="113"/>
    <n v="54.5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n v="1424484717"/>
    <b v="0"/>
    <n v="20"/>
    <b v="1"/>
    <s v="theater/plays"/>
    <n v="218"/>
    <n v="302.31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n v="1406831445"/>
    <b v="0"/>
    <n v="26"/>
    <b v="1"/>
    <s v="theater/plays"/>
    <n v="101"/>
    <n v="44.14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n v="1456183649"/>
    <b v="0"/>
    <n v="72"/>
    <b v="1"/>
    <s v="theater/plays"/>
    <n v="106"/>
    <n v="866.67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n v="1447381592"/>
    <b v="0"/>
    <n v="3"/>
    <b v="1"/>
    <s v="theater/plays"/>
    <n v="104"/>
    <n v="61.3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n v="1428889037"/>
    <b v="0"/>
    <n v="18"/>
    <b v="1"/>
    <s v="theater/plays"/>
    <n v="221"/>
    <n v="29.67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n v="1436307894"/>
    <b v="0"/>
    <n v="30"/>
    <b v="1"/>
    <s v="theater/plays"/>
    <n v="119"/>
    <n v="45.4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n v="1416977259"/>
    <b v="0"/>
    <n v="23"/>
    <b v="1"/>
    <s v="theater/plays"/>
    <n v="105"/>
    <n v="96.2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n v="1479257980"/>
    <b v="0"/>
    <n v="54"/>
    <b v="1"/>
    <s v="theater/plays"/>
    <n v="104"/>
    <n v="67.9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n v="1479283285"/>
    <b v="0"/>
    <n v="26"/>
    <b v="1"/>
    <s v="theater/plays"/>
    <n v="118"/>
    <n v="30.78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n v="1446670765"/>
    <b v="0"/>
    <n v="9"/>
    <b v="1"/>
    <s v="theater/plays"/>
    <n v="139"/>
    <n v="38.33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n v="1407157756"/>
    <b v="0"/>
    <n v="27"/>
    <b v="1"/>
    <s v="theater/plays"/>
    <n v="104"/>
    <n v="66.8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n v="1435177840"/>
    <b v="0"/>
    <n v="30"/>
    <b v="1"/>
    <s v="theater/plays"/>
    <n v="100"/>
    <n v="71.7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n v="1443461616"/>
    <b v="0"/>
    <n v="52"/>
    <b v="1"/>
    <s v="theater/plays"/>
    <n v="107"/>
    <n v="176.47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n v="1399387173"/>
    <b v="0"/>
    <n v="17"/>
    <b v="1"/>
    <s v="theater/plays"/>
    <n v="100"/>
    <n v="421.11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n v="1424796594"/>
    <b v="0"/>
    <n v="19"/>
    <b v="1"/>
    <s v="theater/plays"/>
    <n v="100"/>
    <n v="104.99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n v="1424280899"/>
    <b v="0"/>
    <n v="77"/>
    <b v="1"/>
    <s v="theater/plays"/>
    <n v="101"/>
    <n v="28.1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n v="1407400306"/>
    <b v="0"/>
    <n v="21"/>
    <b v="1"/>
    <s v="theater/plays"/>
    <n v="108"/>
    <n v="54.55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n v="1439122800"/>
    <b v="0"/>
    <n v="38"/>
    <b v="1"/>
    <s v="theater/plays"/>
    <n v="104"/>
    <n v="111.89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n v="1414277578"/>
    <b v="0"/>
    <n v="28"/>
    <b v="1"/>
    <s v="theater/plays"/>
    <n v="104"/>
    <n v="85.21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n v="1423455983"/>
    <b v="0"/>
    <n v="48"/>
    <b v="1"/>
    <s v="theater/plays"/>
    <n v="102"/>
    <n v="76.650000000000006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n v="1467973256"/>
    <b v="0"/>
    <n v="46"/>
    <b v="1"/>
    <s v="theater/plays"/>
    <n v="101"/>
    <n v="65.17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n v="1464979620"/>
    <b v="0"/>
    <n v="30"/>
    <b v="1"/>
    <s v="theater/plays"/>
    <n v="112"/>
    <n v="93.76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n v="1444874768"/>
    <b v="0"/>
    <n v="64"/>
    <b v="1"/>
    <s v="theater/plays"/>
    <n v="100"/>
    <n v="133.330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n v="1415652552"/>
    <b v="0"/>
    <n v="15"/>
    <b v="1"/>
    <s v="theater/plays"/>
    <n v="100"/>
    <n v="51.22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n v="1415028506"/>
    <b v="0"/>
    <n v="41"/>
    <b v="1"/>
    <s v="theater/plays"/>
    <n v="105"/>
    <n v="100.17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n v="1415125088"/>
    <b v="0"/>
    <n v="35"/>
    <b v="1"/>
    <s v="theater/plays"/>
    <n v="117"/>
    <n v="34.6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n v="1432033441"/>
    <b v="0"/>
    <n v="45"/>
    <b v="1"/>
    <s v="theater/plays"/>
    <n v="104"/>
    <n v="184.68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n v="1462368682"/>
    <b v="0"/>
    <n v="62"/>
    <b v="1"/>
    <s v="theater/plays"/>
    <n v="115"/>
    <n v="69.819999999999993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n v="1403721345"/>
    <b v="0"/>
    <n v="22"/>
    <b v="1"/>
    <s v="theater/plays"/>
    <n v="102"/>
    <n v="61.94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n v="1404997548"/>
    <b v="0"/>
    <n v="18"/>
    <b v="1"/>
    <s v="theater/plays"/>
    <n v="223"/>
    <n v="41.67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n v="1458245855"/>
    <b v="0"/>
    <n v="12"/>
    <b v="1"/>
    <s v="theater/plays"/>
    <n v="100"/>
    <n v="36.0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n v="1413065230"/>
    <b v="0"/>
    <n v="44"/>
    <b v="1"/>
    <s v="theater/plays"/>
    <n v="106"/>
    <n v="29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n v="1403878645"/>
    <b v="0"/>
    <n v="27"/>
    <b v="1"/>
    <s v="theater/plays"/>
    <n v="142"/>
    <n v="24.21"/>
    <x v="1"/>
    <s v="plays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x v="3385"/>
    <n v="1431795944"/>
    <b v="0"/>
    <n v="38"/>
    <b v="1"/>
    <s v="theater/plays"/>
    <n v="184"/>
    <n v="55.89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n v="1399286589"/>
    <b v="0"/>
    <n v="28"/>
    <b v="1"/>
    <s v="theater/plays"/>
    <n v="104"/>
    <n v="11.67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n v="1452338929"/>
    <b v="0"/>
    <n v="24"/>
    <b v="1"/>
    <s v="theater/plays"/>
    <n v="112"/>
    <n v="68.349999999999994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n v="1414605776"/>
    <b v="0"/>
    <n v="65"/>
    <b v="1"/>
    <s v="theater/plays"/>
    <n v="111"/>
    <n v="27.07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n v="1421964325"/>
    <b v="0"/>
    <n v="46"/>
    <b v="1"/>
    <s v="theater/plays"/>
    <n v="104"/>
    <n v="118.13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n v="1405378414"/>
    <b v="0"/>
    <n v="85"/>
    <b v="1"/>
    <s v="theater/plays"/>
    <n v="100"/>
    <n v="44.76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n v="1436376146"/>
    <b v="0"/>
    <n v="66"/>
    <b v="1"/>
    <s v="theater/plays"/>
    <n v="102"/>
    <n v="99.79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n v="1444747843"/>
    <b v="0"/>
    <n v="165"/>
    <b v="1"/>
    <s v="theater/plays"/>
    <n v="110"/>
    <n v="117.65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n v="1432638324"/>
    <b v="0"/>
    <n v="17"/>
    <b v="1"/>
    <s v="theater/plays"/>
    <n v="100"/>
    <n v="203.33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n v="1432814702"/>
    <b v="0"/>
    <n v="3"/>
    <b v="1"/>
    <s v="theater/plays"/>
    <n v="122"/>
    <n v="28.3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n v="1455063886"/>
    <b v="0"/>
    <n v="17"/>
    <b v="1"/>
    <s v="theater/plays"/>
    <n v="138"/>
    <n v="110.23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n v="1401623376"/>
    <b v="0"/>
    <n v="91"/>
    <b v="1"/>
    <s v="theater/plays"/>
    <n v="100"/>
    <n v="31.97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n v="1402049289"/>
    <b v="0"/>
    <n v="67"/>
    <b v="1"/>
    <s v="theater/plays"/>
    <n v="107"/>
    <n v="58.61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n v="1403135304"/>
    <b v="0"/>
    <n v="18"/>
    <b v="1"/>
    <s v="theater/plays"/>
    <n v="211"/>
    <n v="29.43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n v="1466710358"/>
    <b v="0"/>
    <n v="21"/>
    <b v="1"/>
    <s v="theater/plays"/>
    <n v="124"/>
    <n v="81.38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n v="1462841990"/>
    <b v="0"/>
    <n v="40"/>
    <b v="1"/>
    <s v="theater/plays"/>
    <n v="109"/>
    <n v="199.17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n v="1442536372"/>
    <b v="0"/>
    <n v="78"/>
    <b v="1"/>
    <s v="theater/plays"/>
    <n v="104"/>
    <n v="115.38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n v="1409266862"/>
    <b v="0"/>
    <n v="26"/>
    <b v="1"/>
    <s v="theater/plays"/>
    <n v="100"/>
    <n v="46.43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n v="1424280938"/>
    <b v="0"/>
    <n v="14"/>
    <b v="1"/>
    <s v="theater/plays"/>
    <n v="130"/>
    <n v="70.56999999999999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n v="1478030325"/>
    <b v="0"/>
    <n v="44"/>
    <b v="1"/>
    <s v="theater/plays"/>
    <n v="104"/>
    <n v="22.22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n v="1459999656"/>
    <b v="0"/>
    <n v="9"/>
    <b v="1"/>
    <s v="theater/plays"/>
    <n v="100"/>
    <n v="159.47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n v="1427363645"/>
    <b v="0"/>
    <n v="30"/>
    <b v="1"/>
    <s v="theater/plays"/>
    <n v="120"/>
    <n v="37.78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n v="1410558948"/>
    <b v="0"/>
    <n v="45"/>
    <b v="1"/>
    <s v="theater/plays"/>
    <n v="100"/>
    <n v="72.05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n v="1398283307"/>
    <b v="0"/>
    <n v="56"/>
    <b v="1"/>
    <s v="theater/plays"/>
    <n v="101"/>
    <n v="63.7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n v="1458416585"/>
    <b v="0"/>
    <n v="46"/>
    <b v="1"/>
    <s v="theater/plays"/>
    <n v="107"/>
    <n v="28.41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n v="1454638202"/>
    <b v="0"/>
    <n v="34"/>
    <b v="1"/>
    <s v="theater/plays"/>
    <n v="138"/>
    <n v="103.2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n v="1422903563"/>
    <b v="0"/>
    <n v="98"/>
    <b v="1"/>
    <s v="theater/plays"/>
    <n v="101"/>
    <n v="71.150000000000006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n v="1447594176"/>
    <b v="0"/>
    <n v="46"/>
    <b v="1"/>
    <s v="theater/plays"/>
    <n v="109"/>
    <n v="35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n v="1427320341"/>
    <b v="0"/>
    <n v="10"/>
    <b v="1"/>
    <s v="theater/plays"/>
    <n v="140"/>
    <n v="81.78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n v="1421252084"/>
    <b v="0"/>
    <n v="76"/>
    <b v="1"/>
    <s v="theater/plays"/>
    <n v="104"/>
    <n v="297.02999999999997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n v="1409669336"/>
    <b v="0"/>
    <n v="104"/>
    <b v="1"/>
    <s v="theater/plays"/>
    <n v="103"/>
    <n v="46.61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n v="1409620903"/>
    <b v="0"/>
    <n v="87"/>
    <b v="1"/>
    <s v="theater/plays"/>
    <n v="108"/>
    <n v="51.72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n v="1401722952"/>
    <b v="0"/>
    <n v="29"/>
    <b v="1"/>
    <s v="theater/plays"/>
    <n v="100"/>
    <n v="40.29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n v="1422983847"/>
    <b v="0"/>
    <n v="51"/>
    <b v="1"/>
    <s v="theater/plays"/>
    <n v="103"/>
    <n v="16.25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n v="1476837061"/>
    <b v="0"/>
    <n v="12"/>
    <b v="1"/>
    <s v="theater/plays"/>
    <n v="130"/>
    <n v="30.1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n v="1404168101"/>
    <b v="0"/>
    <n v="72"/>
    <b v="1"/>
    <s v="theater/plays"/>
    <n v="109"/>
    <n v="95.24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n v="1405791153"/>
    <b v="0"/>
    <n v="21"/>
    <b v="1"/>
    <s v="theater/plays"/>
    <n v="100"/>
    <n v="52.21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n v="1452520614"/>
    <b v="0"/>
    <n v="42"/>
    <b v="1"/>
    <s v="theater/plays"/>
    <n v="110"/>
    <n v="134.15"/>
    <x v="1"/>
    <s v="plays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x v="3421"/>
    <n v="1400290255"/>
    <b v="0"/>
    <n v="71"/>
    <b v="1"/>
    <s v="theater/plays"/>
    <n v="100"/>
    <n v="62.83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n v="1402391269"/>
    <b v="0"/>
    <n v="168"/>
    <b v="1"/>
    <s v="theater/plays"/>
    <n v="106"/>
    <n v="58.95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n v="1469112493"/>
    <b v="0"/>
    <n v="19"/>
    <b v="1"/>
    <s v="theater/plays"/>
    <n v="112"/>
    <n v="143.11000000000001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n v="1406811593"/>
    <b v="0"/>
    <n v="37"/>
    <b v="1"/>
    <s v="theater/plays"/>
    <n v="106"/>
    <n v="84.17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n v="1437411820"/>
    <b v="0"/>
    <n v="36"/>
    <b v="1"/>
    <s v="theater/plays"/>
    <n v="101"/>
    <n v="186.0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n v="1428358567"/>
    <b v="0"/>
    <n v="14"/>
    <b v="1"/>
    <s v="theater/plays"/>
    <n v="104"/>
    <n v="89.79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n v="1452030730"/>
    <b v="0"/>
    <n v="18"/>
    <b v="1"/>
    <s v="theater/plays"/>
    <n v="135"/>
    <n v="64.16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n v="1403146628"/>
    <b v="0"/>
    <n v="82"/>
    <b v="1"/>
    <s v="theater/plays"/>
    <n v="105"/>
    <n v="59.65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n v="1445077121"/>
    <b v="0"/>
    <n v="43"/>
    <b v="1"/>
    <s v="theater/plays"/>
    <n v="103"/>
    <n v="31.2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n v="1430424672"/>
    <b v="0"/>
    <n v="8"/>
    <b v="1"/>
    <s v="theater/plays"/>
    <n v="100"/>
    <n v="41.22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n v="1407674146"/>
    <b v="0"/>
    <n v="45"/>
    <b v="1"/>
    <s v="theater/plays"/>
    <n v="186"/>
    <n v="43.35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n v="1464677986"/>
    <b v="0"/>
    <n v="20"/>
    <b v="1"/>
    <s v="theater/plays"/>
    <n v="289"/>
    <n v="64.52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n v="1443185036"/>
    <b v="0"/>
    <n v="31"/>
    <b v="1"/>
    <s v="theater/plays"/>
    <n v="100"/>
    <n v="43.28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n v="1421092725"/>
    <b v="0"/>
    <n v="25"/>
    <b v="1"/>
    <s v="theater/plays"/>
    <n v="108"/>
    <n v="77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x v="3435"/>
    <n v="1454448012"/>
    <b v="0"/>
    <n v="14"/>
    <b v="1"/>
    <s v="theater/plays"/>
    <n v="108"/>
    <n v="51.22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n v="1416192689"/>
    <b v="0"/>
    <n v="45"/>
    <b v="1"/>
    <s v="theater/plays"/>
    <n v="110"/>
    <n v="68.25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n v="1465607738"/>
    <b v="0"/>
    <n v="20"/>
    <b v="1"/>
    <s v="theater/plays"/>
    <n v="171"/>
    <n v="19.489999999999998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n v="1422809671"/>
    <b v="0"/>
    <n v="39"/>
    <b v="1"/>
    <s v="theater/plays"/>
    <n v="152"/>
    <n v="41.13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n v="1427304127"/>
    <b v="0"/>
    <n v="16"/>
    <b v="1"/>
    <s v="theater/plays"/>
    <n v="101"/>
    <n v="41.4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n v="1404141626"/>
    <b v="0"/>
    <n v="37"/>
    <b v="1"/>
    <s v="theater/plays"/>
    <n v="153"/>
    <n v="27.5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n v="1465946956"/>
    <b v="0"/>
    <n v="14"/>
    <b v="1"/>
    <s v="theater/plays"/>
    <n v="128"/>
    <n v="33.57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n v="1404233159"/>
    <b v="0"/>
    <n v="21"/>
    <b v="1"/>
    <s v="theater/plays"/>
    <n v="101"/>
    <n v="145.8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n v="1473789627"/>
    <b v="0"/>
    <n v="69"/>
    <b v="1"/>
    <s v="theater/plays"/>
    <n v="101"/>
    <n v="358.69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n v="1404190567"/>
    <b v="0"/>
    <n v="16"/>
    <b v="1"/>
    <s v="theater/plays"/>
    <n v="191"/>
    <n v="50.98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n v="1421081857"/>
    <b v="0"/>
    <n v="55"/>
    <b v="1"/>
    <s v="theater/plays"/>
    <n v="140"/>
    <n v="45.0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n v="1420606303"/>
    <b v="0"/>
    <n v="27"/>
    <b v="1"/>
    <s v="theater/plays"/>
    <n v="124"/>
    <n v="17.53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n v="1461151860"/>
    <b v="0"/>
    <n v="36"/>
    <b v="1"/>
    <s v="theater/plays"/>
    <n v="126"/>
    <n v="50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n v="1406896752"/>
    <b v="0"/>
    <n v="19"/>
    <b v="1"/>
    <s v="theater/plays"/>
    <n v="190"/>
    <n v="57.92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n v="1475248279"/>
    <b v="0"/>
    <n v="12"/>
    <b v="1"/>
    <s v="theater/plays"/>
    <n v="139"/>
    <n v="29.71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n v="1435181628"/>
    <b v="0"/>
    <n v="17"/>
    <b v="1"/>
    <s v="theater/plays"/>
    <n v="202"/>
    <n v="90.6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n v="1472594585"/>
    <b v="0"/>
    <n v="114"/>
    <b v="1"/>
    <s v="theater/plays"/>
    <n v="103"/>
    <n v="55.01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n v="1469329637"/>
    <b v="0"/>
    <n v="93"/>
    <b v="1"/>
    <s v="theater/plays"/>
    <n v="102"/>
    <n v="57.22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n v="1436972472"/>
    <b v="0"/>
    <n v="36"/>
    <b v="1"/>
    <s v="theater/plays"/>
    <n v="103"/>
    <n v="72.95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n v="1455928050"/>
    <b v="0"/>
    <n v="61"/>
    <b v="1"/>
    <s v="theater/plays"/>
    <n v="127"/>
    <n v="64.47"/>
    <x v="1"/>
    <s v="plays"/>
    <x v="3466"/>
    <d v="2016-04-19T23:27:30"/>
    <x v="0"/>
  </r>
  <r>
    <n v="3467"/>
    <s v="Venus in Fur, Los Angeles."/>
    <s v="Venus in Fur, By David Ives."/>
    <x v="9"/>
    <n v="3030"/>
    <x v="0"/>
    <s v="US"/>
    <s v="USD"/>
    <x v="3455"/>
    <n v="1424275632"/>
    <b v="0"/>
    <n v="47"/>
    <b v="1"/>
    <s v="theater/plays"/>
    <n v="101"/>
    <n v="716.35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n v="1471976529"/>
    <b v="0"/>
    <n v="17"/>
    <b v="1"/>
    <s v="theater/plays"/>
    <n v="122"/>
    <n v="50.4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n v="1459265045"/>
    <b v="0"/>
    <n v="63"/>
    <b v="1"/>
    <s v="theater/plays"/>
    <n v="113"/>
    <n v="41.67"/>
    <x v="1"/>
    <s v="plays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x v="3458"/>
    <n v="1465345902"/>
    <b v="0"/>
    <n v="9"/>
    <b v="1"/>
    <s v="theater/plays"/>
    <n v="150"/>
    <n v="35.770000000000003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n v="1405971690"/>
    <b v="0"/>
    <n v="30"/>
    <b v="1"/>
    <s v="theater/plays"/>
    <n v="215"/>
    <n v="88.74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n v="1413432331"/>
    <b v="0"/>
    <n v="23"/>
    <b v="1"/>
    <s v="theater/plays"/>
    <n v="102"/>
    <n v="148.47999999999999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n v="1425067296"/>
    <b v="0"/>
    <n v="33"/>
    <b v="1"/>
    <s v="theater/plays"/>
    <n v="100"/>
    <n v="51.7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n v="1466424131"/>
    <b v="0"/>
    <n v="39"/>
    <b v="1"/>
    <s v="theater/plays"/>
    <n v="101"/>
    <n v="20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n v="1412629704"/>
    <b v="0"/>
    <n v="17"/>
    <b v="1"/>
    <s v="theater/plays"/>
    <n v="113"/>
    <n v="52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n v="1412836990"/>
    <b v="0"/>
    <n v="6"/>
    <b v="1"/>
    <s v="theater/plays"/>
    <n v="104"/>
    <n v="53.23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n v="1430761243"/>
    <b v="0"/>
    <n v="39"/>
    <b v="1"/>
    <s v="theater/plays"/>
    <n v="115"/>
    <n v="39.6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n v="1424296822"/>
    <b v="0"/>
    <n v="57"/>
    <b v="1"/>
    <s v="theater/plays"/>
    <n v="113"/>
    <n v="34.25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n v="1400790680"/>
    <b v="0"/>
    <n v="56"/>
    <b v="1"/>
    <s v="theater/plays"/>
    <n v="128"/>
    <n v="164.62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n v="1434440227"/>
    <b v="0"/>
    <n v="13"/>
    <b v="1"/>
    <s v="theater/plays"/>
    <n v="143"/>
    <n v="125.05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n v="1418709388"/>
    <b v="0"/>
    <n v="95"/>
    <b v="1"/>
    <s v="theater/plays"/>
    <n v="119"/>
    <n v="51.88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n v="1402079466"/>
    <b v="0"/>
    <n v="80"/>
    <b v="1"/>
    <s v="theater/plays"/>
    <n v="138"/>
    <n v="40.29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n v="1401811381"/>
    <b v="0"/>
    <n v="133"/>
    <b v="1"/>
    <s v="theater/plays"/>
    <n v="160"/>
    <n v="64.91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n v="1463422499"/>
    <b v="0"/>
    <n v="44"/>
    <b v="1"/>
    <s v="theater/plays"/>
    <n v="114"/>
    <n v="55.33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n v="1451839080"/>
    <b v="0"/>
    <n v="30"/>
    <b v="1"/>
    <s v="theater/plays"/>
    <n v="101"/>
    <n v="83.14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n v="1430600401"/>
    <b v="0"/>
    <n v="56"/>
    <b v="1"/>
    <s v="theater/plays"/>
    <n v="155"/>
    <n v="38.71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n v="1432593252"/>
    <b v="0"/>
    <n v="66"/>
    <b v="1"/>
    <s v="theater/plays"/>
    <n v="128"/>
    <n v="125.38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n v="1427221560"/>
    <b v="0"/>
    <n v="29"/>
    <b v="1"/>
    <s v="theater/plays"/>
    <n v="121"/>
    <n v="78.26000000000000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n v="1398352531"/>
    <b v="0"/>
    <n v="72"/>
    <b v="1"/>
    <s v="theater/plays"/>
    <n v="113"/>
    <n v="47.22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n v="1457982924"/>
    <b v="0"/>
    <n v="27"/>
    <b v="1"/>
    <s v="theater/plays"/>
    <n v="128"/>
    <n v="79.099999999999994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n v="1430114384"/>
    <b v="0"/>
    <n v="10"/>
    <b v="1"/>
    <s v="theater/plays"/>
    <n v="158"/>
    <n v="114.29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n v="1442794397"/>
    <b v="0"/>
    <n v="35"/>
    <b v="1"/>
    <s v="theater/plays"/>
    <n v="105"/>
    <n v="51.7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n v="1406580436"/>
    <b v="0"/>
    <n v="29"/>
    <b v="1"/>
    <s v="theater/plays"/>
    <n v="100"/>
    <n v="30.77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n v="1479186575"/>
    <b v="0"/>
    <n v="13"/>
    <b v="1"/>
    <s v="theater/plays"/>
    <n v="100"/>
    <n v="74.209999999999994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n v="1412360309"/>
    <b v="0"/>
    <n v="72"/>
    <b v="1"/>
    <s v="theater/plays"/>
    <n v="107"/>
    <n v="47.85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n v="1470169166"/>
    <b v="0"/>
    <n v="78"/>
    <b v="1"/>
    <s v="theater/plays"/>
    <n v="124"/>
    <n v="34.409999999999997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n v="1463852904"/>
    <b v="0"/>
    <n v="49"/>
    <b v="1"/>
    <s v="theater/plays"/>
    <n v="109"/>
    <n v="40.24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n v="1459309704"/>
    <b v="0"/>
    <n v="42"/>
    <b v="1"/>
    <s v="theater/plays"/>
    <n v="102"/>
    <n v="60.29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n v="1431046325"/>
    <b v="0"/>
    <n v="35"/>
    <b v="1"/>
    <s v="theater/plays"/>
    <n v="106"/>
    <n v="25.3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n v="1455919438"/>
    <b v="0"/>
    <n v="42"/>
    <b v="1"/>
    <s v="theater/plays"/>
    <n v="106"/>
    <n v="35.950000000000003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n v="1439835595"/>
    <b v="0"/>
    <n v="42"/>
    <b v="1"/>
    <s v="theater/plays"/>
    <n v="101"/>
    <n v="13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n v="1456862924"/>
    <b v="0"/>
    <n v="31"/>
    <b v="1"/>
    <s v="theater/plays"/>
    <n v="105"/>
    <n v="70.760000000000005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n v="1466767728"/>
    <b v="0"/>
    <n v="38"/>
    <b v="1"/>
    <s v="theater/plays"/>
    <n v="108"/>
    <n v="12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n v="1445363891"/>
    <b v="0"/>
    <n v="8"/>
    <b v="1"/>
    <s v="theater/plays"/>
    <n v="100"/>
    <n v="66.51000000000000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n v="1398983245"/>
    <b v="0"/>
    <n v="39"/>
    <b v="1"/>
    <s v="theater/plays"/>
    <n v="104"/>
    <n v="1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n v="1404927440"/>
    <b v="0"/>
    <n v="29"/>
    <b v="1"/>
    <s v="theater/plays"/>
    <n v="102"/>
    <n v="14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n v="1462140537"/>
    <b v="0"/>
    <n v="72"/>
    <b v="1"/>
    <s v="theater/plays"/>
    <n v="104"/>
    <n v="12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n v="1460914253"/>
    <b v="0"/>
    <n v="15"/>
    <b v="1"/>
    <s v="theater/plays"/>
    <n v="180"/>
    <n v="96.67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n v="1415392666"/>
    <b v="0"/>
    <n v="33"/>
    <b v="1"/>
    <s v="theater/plays"/>
    <n v="106"/>
    <n v="60.33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n v="1402584846"/>
    <b v="0"/>
    <n v="15"/>
    <b v="1"/>
    <s v="theater/plays"/>
    <n v="101"/>
    <n v="79.89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n v="1413406695"/>
    <b v="0"/>
    <n v="19"/>
    <b v="1"/>
    <s v="theater/plays"/>
    <n v="101"/>
    <n v="58.82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n v="1424609592"/>
    <b v="0"/>
    <n v="17"/>
    <b v="1"/>
    <s v="theater/plays"/>
    <n v="100"/>
    <n v="75.34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n v="1400725112"/>
    <b v="0"/>
    <n v="44"/>
    <b v="1"/>
    <s v="theater/plays"/>
    <n v="118"/>
    <n v="55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n v="1421439552"/>
    <b v="0"/>
    <n v="10"/>
    <b v="1"/>
    <s v="theater/plays"/>
    <n v="110"/>
    <n v="66.959999999999994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n v="1430505171"/>
    <b v="0"/>
    <n v="46"/>
    <b v="1"/>
    <s v="theater/plays"/>
    <n v="103"/>
    <n v="227.2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n v="1407197670"/>
    <b v="0"/>
    <n v="11"/>
    <b v="1"/>
    <s v="theater/plays"/>
    <n v="100"/>
    <n v="307.69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n v="1401910634"/>
    <b v="0"/>
    <n v="13"/>
    <b v="1"/>
    <s v="theater/plays"/>
    <n v="100"/>
    <n v="50.02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n v="1410461299"/>
    <b v="0"/>
    <n v="33"/>
    <b v="1"/>
    <s v="theater/plays"/>
    <n v="110"/>
    <n v="72.39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n v="1422886950"/>
    <b v="0"/>
    <n v="28"/>
    <b v="1"/>
    <s v="theater/plays"/>
    <n v="101"/>
    <n v="95.95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n v="1439322412"/>
    <b v="0"/>
    <n v="21"/>
    <b v="1"/>
    <s v="theater/plays"/>
    <n v="101"/>
    <n v="45.62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n v="1409388020"/>
    <b v="0"/>
    <n v="13"/>
    <b v="1"/>
    <s v="theater/plays"/>
    <n v="169"/>
    <n v="41.03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n v="1439924246"/>
    <b v="0"/>
    <n v="34"/>
    <b v="1"/>
    <s v="theater/plays"/>
    <n v="100"/>
    <n v="56.8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n v="1469871148"/>
    <b v="0"/>
    <n v="80"/>
    <b v="1"/>
    <s v="theater/plays"/>
    <n v="114"/>
    <n v="137.24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n v="1409336373"/>
    <b v="0"/>
    <n v="74"/>
    <b v="1"/>
    <s v="theater/plays"/>
    <n v="102"/>
    <n v="75.70999999999999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n v="1438188106"/>
    <b v="0"/>
    <n v="7"/>
    <b v="1"/>
    <s v="theater/plays"/>
    <n v="106"/>
    <n v="99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n v="1459411371"/>
    <b v="0"/>
    <n v="34"/>
    <b v="1"/>
    <s v="theater/plays"/>
    <n v="102"/>
    <n v="81.569999999999993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n v="1434069205"/>
    <b v="0"/>
    <n v="86"/>
    <b v="1"/>
    <s v="theater/plays"/>
    <n v="117"/>
    <n v="45.1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n v="1483012918"/>
    <b v="0"/>
    <n v="37"/>
    <b v="1"/>
    <s v="theater/plays"/>
    <n v="101"/>
    <n v="36.67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n v="1434997018"/>
    <b v="0"/>
    <n v="18"/>
    <b v="1"/>
    <s v="theater/plays"/>
    <n v="132"/>
    <n v="125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n v="1457881057"/>
    <b v="0"/>
    <n v="22"/>
    <b v="1"/>
    <s v="theater/plays"/>
    <n v="100"/>
    <n v="49.23"/>
    <x v="1"/>
    <s v="plays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x v="3518"/>
    <n v="1464709334"/>
    <b v="0"/>
    <n v="26"/>
    <b v="1"/>
    <s v="theater/plays"/>
    <n v="128"/>
    <n v="42.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n v="1409667827"/>
    <b v="0"/>
    <n v="27"/>
    <b v="1"/>
    <s v="theater/plays"/>
    <n v="119"/>
    <n v="78.88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n v="1444673767"/>
    <b v="0"/>
    <n v="8"/>
    <b v="1"/>
    <s v="theater/plays"/>
    <n v="126"/>
    <n v="38.2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n v="1440687623"/>
    <b v="0"/>
    <n v="204"/>
    <b v="1"/>
    <s v="theater/plays"/>
    <n v="156"/>
    <n v="44.85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n v="1441120910"/>
    <b v="0"/>
    <n v="46"/>
    <b v="1"/>
    <s v="theater/plays"/>
    <n v="103"/>
    <n v="13.5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n v="1448040425"/>
    <b v="0"/>
    <n v="17"/>
    <b v="1"/>
    <s v="theater/plays"/>
    <n v="153"/>
    <n v="43.5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n v="1413016216"/>
    <b v="0"/>
    <n v="28"/>
    <b v="1"/>
    <s v="theater/plays"/>
    <n v="180"/>
    <n v="30.9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n v="1469009140"/>
    <b v="0"/>
    <n v="83"/>
    <b v="1"/>
    <s v="theater/plays"/>
    <n v="128"/>
    <n v="55.23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n v="1471543722"/>
    <b v="0"/>
    <n v="13"/>
    <b v="1"/>
    <s v="theater/plays"/>
    <n v="120"/>
    <n v="46.1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n v="1464307491"/>
    <b v="0"/>
    <n v="8"/>
    <b v="1"/>
    <s v="theater/plays"/>
    <n v="123"/>
    <n v="39.38000000000000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n v="1438882275"/>
    <b v="0"/>
    <n v="32"/>
    <b v="1"/>
    <s v="theater/plays"/>
    <n v="105"/>
    <n v="66.150000000000006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n v="1404915822"/>
    <b v="0"/>
    <n v="85"/>
    <b v="1"/>
    <s v="theater/plays"/>
    <n v="102"/>
    <n v="54.14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n v="1432663659"/>
    <b v="0"/>
    <n v="29"/>
    <b v="1"/>
    <s v="theater/plays"/>
    <n v="105"/>
    <n v="104.17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n v="1423166257"/>
    <b v="0"/>
    <n v="24"/>
    <b v="1"/>
    <s v="theater/plays"/>
    <n v="100"/>
    <n v="31.38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n v="1426188159"/>
    <b v="0"/>
    <n v="8"/>
    <b v="1"/>
    <s v="theater/plays"/>
    <n v="100"/>
    <n v="59.21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n v="1426002684"/>
    <b v="0"/>
    <n v="19"/>
    <b v="1"/>
    <s v="theater/plays"/>
    <n v="102"/>
    <n v="119.18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n v="1461117201"/>
    <b v="0"/>
    <n v="336"/>
    <b v="1"/>
    <s v="theater/plays"/>
    <n v="114"/>
    <n v="164.62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n v="1455230214"/>
    <b v="0"/>
    <n v="13"/>
    <b v="1"/>
    <s v="theater/plays"/>
    <n v="102"/>
    <n v="24.29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n v="1438939673"/>
    <b v="0"/>
    <n v="42"/>
    <b v="1"/>
    <s v="theater/plays"/>
    <n v="102"/>
    <n v="40.94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n v="1459632398"/>
    <b v="0"/>
    <n v="64"/>
    <b v="1"/>
    <s v="theater/plays"/>
    <n v="105"/>
    <n v="61.1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n v="1398342170"/>
    <b v="0"/>
    <n v="25"/>
    <b v="1"/>
    <s v="theater/plays"/>
    <n v="102"/>
    <n v="38.65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n v="1401372324"/>
    <b v="0"/>
    <n v="20"/>
    <b v="1"/>
    <s v="theater/plays"/>
    <n v="100"/>
    <n v="56.2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n v="1436575280"/>
    <b v="0"/>
    <n v="104"/>
    <b v="1"/>
    <s v="theater/plays"/>
    <n v="106"/>
    <n v="107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n v="1421025159"/>
    <b v="0"/>
    <n v="53"/>
    <b v="1"/>
    <s v="theater/plays"/>
    <n v="113"/>
    <n v="171.43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n v="1476786994"/>
    <b v="0"/>
    <n v="14"/>
    <b v="1"/>
    <s v="theater/plays"/>
    <n v="100"/>
    <n v="110.5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n v="1403105724"/>
    <b v="0"/>
    <n v="20"/>
    <b v="1"/>
    <s v="theater/plays"/>
    <n v="100"/>
    <n v="179.28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n v="1396334311"/>
    <b v="0"/>
    <n v="558"/>
    <b v="1"/>
    <s v="theater/plays"/>
    <n v="100"/>
    <n v="22.91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n v="1431718575"/>
    <b v="0"/>
    <n v="22"/>
    <b v="1"/>
    <s v="theater/plays"/>
    <n v="144"/>
    <n v="43.13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n v="1436408308"/>
    <b v="0"/>
    <n v="24"/>
    <b v="1"/>
    <s v="theater/plays"/>
    <n v="104"/>
    <n v="46.89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n v="1429651266"/>
    <b v="0"/>
    <n v="74"/>
    <b v="1"/>
    <s v="theater/plays"/>
    <n v="108"/>
    <n v="47.41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n v="1437236378"/>
    <b v="0"/>
    <n v="54"/>
    <b v="1"/>
    <s v="theater/plays"/>
    <n v="102"/>
    <n v="15.1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n v="1457115427"/>
    <b v="0"/>
    <n v="31"/>
    <b v="1"/>
    <s v="theater/plays"/>
    <n v="149"/>
    <n v="21.1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n v="1467648456"/>
    <b v="0"/>
    <n v="25"/>
    <b v="1"/>
    <s v="theater/plays"/>
    <n v="105"/>
    <n v="59.12"/>
    <x v="1"/>
    <s v="plays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x v="3550"/>
    <n v="1440082649"/>
    <b v="0"/>
    <n v="17"/>
    <b v="1"/>
    <s v="theater/plays"/>
    <n v="101"/>
    <n v="97.9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n v="1417456208"/>
    <b v="0"/>
    <n v="12"/>
    <b v="1"/>
    <s v="theater/plays"/>
    <n v="131"/>
    <n v="55.13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n v="1419423083"/>
    <b v="0"/>
    <n v="38"/>
    <b v="1"/>
    <s v="theater/plays"/>
    <n v="105"/>
    <n v="26.54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n v="1431372444"/>
    <b v="0"/>
    <n v="41"/>
    <b v="1"/>
    <s v="theater/plays"/>
    <n v="109"/>
    <n v="58.42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n v="1408383994"/>
    <b v="0"/>
    <n v="19"/>
    <b v="1"/>
    <s v="theater/plays"/>
    <n v="111"/>
    <n v="122.54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n v="1418142696"/>
    <b v="0"/>
    <n v="41"/>
    <b v="1"/>
    <s v="theater/plays"/>
    <n v="100"/>
    <n v="87.96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n v="1417593483"/>
    <b v="0"/>
    <n v="26"/>
    <b v="1"/>
    <s v="theater/plays"/>
    <n v="114"/>
    <n v="73.239999999999995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n v="1412109413"/>
    <b v="0"/>
    <n v="25"/>
    <b v="1"/>
    <s v="theater/plays"/>
    <n v="122"/>
    <n v="55.56"/>
    <x v="1"/>
    <s v="plays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x v="3558"/>
    <n v="1432302082"/>
    <b v="0"/>
    <n v="9"/>
    <b v="1"/>
    <s v="theater/plays"/>
    <n v="100"/>
    <n v="39.54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x v="3559"/>
    <n v="1412845246"/>
    <b v="0"/>
    <n v="78"/>
    <b v="1"/>
    <s v="theater/plays"/>
    <n v="103"/>
    <n v="136.78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n v="1413326248"/>
    <b v="0"/>
    <n v="45"/>
    <b v="1"/>
    <s v="theater/plays"/>
    <n v="106"/>
    <n v="99.34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n v="1468176527"/>
    <b v="0"/>
    <n v="102"/>
    <b v="1"/>
    <s v="theater/plays"/>
    <n v="101"/>
    <n v="20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n v="1475759454"/>
    <b v="0"/>
    <n v="5"/>
    <b v="1"/>
    <s v="theater/plays"/>
    <n v="100"/>
    <n v="28.89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n v="1427741583"/>
    <b v="0"/>
    <n v="27"/>
    <b v="1"/>
    <s v="theater/plays"/>
    <n v="130"/>
    <n v="40.549999999999997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n v="1459445777"/>
    <b v="0"/>
    <n v="37"/>
    <b v="1"/>
    <s v="theater/plays"/>
    <n v="100"/>
    <n v="35.71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n v="1456856256"/>
    <b v="0"/>
    <n v="14"/>
    <b v="1"/>
    <s v="theater/plays"/>
    <n v="100"/>
    <n v="37.96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n v="1421900022"/>
    <b v="0"/>
    <n v="27"/>
    <b v="1"/>
    <s v="theater/plays"/>
    <n v="114"/>
    <n v="33.33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n v="1405509510"/>
    <b v="0"/>
    <n v="45"/>
    <b v="1"/>
    <s v="theater/plays"/>
    <n v="100"/>
    <n v="58.57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n v="1458613082"/>
    <b v="0"/>
    <n v="49"/>
    <b v="1"/>
    <s v="theater/plays"/>
    <n v="287"/>
    <n v="135.63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n v="1455790405"/>
    <b v="0"/>
    <n v="24"/>
    <b v="1"/>
    <s v="theater/plays"/>
    <n v="109"/>
    <n v="30.94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n v="1434180944"/>
    <b v="0"/>
    <n v="112"/>
    <b v="1"/>
    <s v="theater/plays"/>
    <n v="116"/>
    <n v="176.09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n v="1416589890"/>
    <b v="0"/>
    <n v="23"/>
    <b v="1"/>
    <s v="theater/plays"/>
    <n v="119"/>
    <n v="151.97999999999999"/>
    <x v="1"/>
    <s v="plays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x v="3572"/>
    <n v="1469465070"/>
    <b v="0"/>
    <n v="54"/>
    <b v="1"/>
    <s v="theater/plays"/>
    <n v="109"/>
    <n v="22.61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n v="1463144254"/>
    <b v="0"/>
    <n v="28"/>
    <b v="1"/>
    <s v="theater/plays"/>
    <n v="127"/>
    <n v="18.27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n v="1428436410"/>
    <b v="0"/>
    <n v="11"/>
    <b v="1"/>
    <s v="theater/plays"/>
    <n v="101"/>
    <n v="82.26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n v="1430494347"/>
    <b v="0"/>
    <n v="62"/>
    <b v="1"/>
    <s v="theater/plays"/>
    <n v="128"/>
    <n v="68.53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n v="1411200034"/>
    <b v="0"/>
    <n v="73"/>
    <b v="1"/>
    <s v="theater/plays"/>
    <n v="100"/>
    <n v="68.06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n v="1419979544"/>
    <b v="0"/>
    <n v="18"/>
    <b v="1"/>
    <s v="theater/plays"/>
    <n v="175"/>
    <n v="72.709999999999994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n v="1418673307"/>
    <b v="0"/>
    <n v="35"/>
    <b v="1"/>
    <s v="theater/plays"/>
    <n v="127"/>
    <n v="77.19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n v="1417469639"/>
    <b v="0"/>
    <n v="43"/>
    <b v="1"/>
    <s v="theater/plays"/>
    <n v="111"/>
    <n v="55.97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n v="1470792982"/>
    <b v="0"/>
    <n v="36"/>
    <b v="1"/>
    <s v="theater/plays"/>
    <n v="126"/>
    <n v="49.69"/>
    <x v="1"/>
    <s v="plays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x v="3581"/>
    <n v="1423959123"/>
    <b v="0"/>
    <n v="62"/>
    <b v="1"/>
    <s v="theater/plays"/>
    <n v="119"/>
    <n v="7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n v="1407258582"/>
    <b v="0"/>
    <n v="15"/>
    <b v="1"/>
    <s v="theater/plays"/>
    <n v="108"/>
    <n v="77.73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n v="1455717790"/>
    <b v="0"/>
    <n v="33"/>
    <b v="1"/>
    <s v="theater/plays"/>
    <n v="103"/>
    <n v="40.78"/>
    <x v="1"/>
    <s v="plays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x v="3584"/>
    <n v="1408129822"/>
    <b v="0"/>
    <n v="27"/>
    <b v="1"/>
    <s v="theater/plays"/>
    <n v="110"/>
    <n v="59.41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n v="1438715077"/>
    <b v="0"/>
    <n v="17"/>
    <b v="1"/>
    <s v="theater/plays"/>
    <n v="202"/>
    <n v="3.25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x v="3586"/>
    <n v="1473970964"/>
    <b v="0"/>
    <n v="4"/>
    <b v="1"/>
    <s v="theater/plays"/>
    <n v="130"/>
    <n v="39.380000000000003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n v="1418860682"/>
    <b v="0"/>
    <n v="53"/>
    <b v="1"/>
    <s v="theater/plays"/>
    <n v="104"/>
    <n v="81.67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n v="1458336479"/>
    <b v="0"/>
    <n v="49"/>
    <b v="1"/>
    <s v="theater/plays"/>
    <n v="100"/>
    <n v="44.91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n v="1444164280"/>
    <b v="0"/>
    <n v="57"/>
    <b v="1"/>
    <s v="theater/plays"/>
    <n v="171"/>
    <n v="49.06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n v="1461370956"/>
    <b v="0"/>
    <n v="69"/>
    <b v="1"/>
    <s v="theater/plays"/>
    <n v="113"/>
    <n v="30.67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n v="1452798126"/>
    <b v="0"/>
    <n v="15"/>
    <b v="1"/>
    <s v="theater/plays"/>
    <n v="184"/>
    <n v="61.06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n v="1468593057"/>
    <b v="0"/>
    <n v="64"/>
    <b v="1"/>
    <s v="theater/plays"/>
    <n v="130"/>
    <n v="29"/>
    <x v="1"/>
    <s v="plays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x v="3593"/>
    <n v="1448924882"/>
    <b v="0"/>
    <n v="20"/>
    <b v="1"/>
    <s v="theater/plays"/>
    <n v="105"/>
    <n v="29.63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n v="1463418090"/>
    <b v="0"/>
    <n v="27"/>
    <b v="1"/>
    <s v="theater/plays"/>
    <n v="100"/>
    <n v="143.1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n v="1456789685"/>
    <b v="0"/>
    <n v="21"/>
    <b v="1"/>
    <s v="theater/plays"/>
    <n v="153"/>
    <n v="52.35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n v="1437214936"/>
    <b v="0"/>
    <n v="31"/>
    <b v="1"/>
    <s v="theater/plays"/>
    <n v="162"/>
    <n v="66.6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n v="1425891201"/>
    <b v="0"/>
    <n v="51"/>
    <b v="1"/>
    <s v="theater/plays"/>
    <n v="136"/>
    <n v="12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n v="1401470811"/>
    <b v="0"/>
    <n v="57"/>
    <b v="1"/>
    <s v="theater/plays"/>
    <n v="144"/>
    <n v="62.5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n v="1401372574"/>
    <b v="0"/>
    <n v="20"/>
    <b v="1"/>
    <s v="theater/plays"/>
    <n v="100"/>
    <n v="35.49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n v="1432083616"/>
    <b v="0"/>
    <n v="71"/>
    <b v="1"/>
    <s v="theater/plays"/>
    <n v="101"/>
    <n v="37.08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n v="1447164896"/>
    <b v="0"/>
    <n v="72"/>
    <b v="1"/>
    <s v="theater/plays"/>
    <n v="107"/>
    <n v="69.33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n v="1424213264"/>
    <b v="0"/>
    <n v="45"/>
    <b v="1"/>
    <s v="theater/plays"/>
    <n v="125"/>
    <n v="17.25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n v="1486996729"/>
    <b v="0"/>
    <n v="51"/>
    <b v="1"/>
    <s v="theater/plays"/>
    <n v="119"/>
    <n v="36.07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n v="1430751850"/>
    <b v="0"/>
    <n v="56"/>
    <b v="1"/>
    <s v="theater/plays"/>
    <n v="101"/>
    <n v="66.4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n v="1476760226"/>
    <b v="0"/>
    <n v="17"/>
    <b v="1"/>
    <s v="theater/plays"/>
    <n v="113"/>
    <n v="56.0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n v="1422916261"/>
    <b v="0"/>
    <n v="197"/>
    <b v="1"/>
    <s v="theater/plays"/>
    <n v="105"/>
    <n v="47.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n v="1473200844"/>
    <b v="0"/>
    <n v="70"/>
    <b v="1"/>
    <s v="theater/plays"/>
    <n v="110"/>
    <n v="47.67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n v="1409030371"/>
    <b v="0"/>
    <n v="21"/>
    <b v="1"/>
    <s v="theater/plays"/>
    <n v="100"/>
    <n v="88.24"/>
    <x v="1"/>
    <s v="plays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x v="3609"/>
    <n v="1404841270"/>
    <b v="0"/>
    <n v="34"/>
    <b v="1"/>
    <s v="theater/plays"/>
    <n v="120"/>
    <n v="80.72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n v="1466793290"/>
    <b v="0"/>
    <n v="39"/>
    <b v="1"/>
    <s v="theater/plays"/>
    <n v="105"/>
    <n v="39.49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n v="1433259577"/>
    <b v="0"/>
    <n v="78"/>
    <b v="1"/>
    <s v="theater/plays"/>
    <n v="103"/>
    <n v="84.85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n v="1406390457"/>
    <b v="0"/>
    <n v="48"/>
    <b v="1"/>
    <s v="theater/plays"/>
    <n v="102"/>
    <n v="68.97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n v="1459446487"/>
    <b v="0"/>
    <n v="29"/>
    <b v="1"/>
    <s v="theater/plays"/>
    <n v="100"/>
    <n v="0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n v="1444852796"/>
    <b v="0"/>
    <n v="0"/>
    <b v="0"/>
    <s v="theater/musical"/>
    <n v="0"/>
    <n v="1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n v="1414700390"/>
    <b v="0"/>
    <n v="1"/>
    <b v="0"/>
    <s v="theater/musical"/>
    <n v="0"/>
    <n v="147.88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n v="1409335497"/>
    <b v="0"/>
    <n v="59"/>
    <b v="0"/>
    <s v="theater/musical"/>
    <n v="51"/>
    <n v="100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n v="1415053749"/>
    <b v="0"/>
    <n v="1"/>
    <b v="0"/>
    <s v="theater/musical"/>
    <n v="20"/>
    <n v="56.84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n v="1475765867"/>
    <b v="0"/>
    <n v="31"/>
    <b v="0"/>
    <s v="theater/musical"/>
    <n v="35"/>
    <n v="176.9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n v="1480219174"/>
    <b v="0"/>
    <n v="18"/>
    <b v="0"/>
    <s v="theater/musical"/>
    <n v="4"/>
    <n v="127.6"/>
    <x v="1"/>
    <s v="musical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x v="3621"/>
    <n v="1458594676"/>
    <b v="0"/>
    <n v="10"/>
    <b v="0"/>
    <s v="theater/musical"/>
    <n v="36"/>
    <n v="0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n v="1439224829"/>
    <b v="0"/>
    <n v="0"/>
    <b v="0"/>
    <s v="theater/musical"/>
    <n v="0"/>
    <n v="66.14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n v="1417538935"/>
    <b v="0"/>
    <n v="14"/>
    <b v="0"/>
    <s v="theater/musical"/>
    <n v="31"/>
    <n v="108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n v="1424275732"/>
    <b v="0"/>
    <n v="2"/>
    <b v="0"/>
    <s v="theater/musical"/>
    <n v="7"/>
    <n v="1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n v="1470672906"/>
    <b v="0"/>
    <n v="1"/>
    <b v="0"/>
    <s v="theater/musical"/>
    <n v="0"/>
    <n v="18.329999999999998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n v="1428691530"/>
    <b v="0"/>
    <n v="3"/>
    <b v="0"/>
    <s v="theater/musical"/>
    <n v="6"/>
    <n v="0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n v="1410966179"/>
    <b v="0"/>
    <n v="0"/>
    <b v="0"/>
    <s v="theater/musical"/>
    <n v="0"/>
    <n v="7.5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n v="1445369727"/>
    <b v="0"/>
    <n v="2"/>
    <b v="0"/>
    <s v="theater/musical"/>
    <n v="2"/>
    <n v="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n v="1444274839"/>
    <b v="0"/>
    <n v="0"/>
    <b v="0"/>
    <s v="theater/musical"/>
    <n v="0"/>
    <n v="68.42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n v="1454996887"/>
    <b v="0"/>
    <n v="12"/>
    <b v="0"/>
    <s v="theater/musical"/>
    <n v="16"/>
    <n v="1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n v="1477178238"/>
    <b v="0"/>
    <n v="1"/>
    <b v="0"/>
    <s v="theater/musical"/>
    <n v="0"/>
    <n v="60.13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n v="1431770802"/>
    <b v="0"/>
    <n v="8"/>
    <b v="0"/>
    <s v="theater/musical"/>
    <n v="5"/>
    <n v="1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n v="1471370327"/>
    <b v="0"/>
    <n v="2"/>
    <b v="0"/>
    <s v="theater/musical"/>
    <n v="6"/>
    <n v="550.04"/>
    <x v="1"/>
    <s v="musical"/>
    <x v="3647"/>
    <d v="2016-09-30T17:58:47"/>
    <x v="3"/>
  </r>
  <r>
    <n v="3648"/>
    <s v="Moth Theater Lives"/>
    <s v="Help Moth Live! Support Moth and its artist collective to achieve its 2014/15 season."/>
    <x v="79"/>
    <n v="40153"/>
    <x v="0"/>
    <s v="US"/>
    <s v="USD"/>
    <x v="3634"/>
    <n v="1409900445"/>
    <b v="0"/>
    <n v="73"/>
    <b v="1"/>
    <s v="theater/plays"/>
    <n v="100"/>
    <n v="97.5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n v="1400691994"/>
    <b v="0"/>
    <n v="8"/>
    <b v="1"/>
    <s v="theater/plays"/>
    <n v="104"/>
    <n v="29.41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n v="1452598184"/>
    <b v="0"/>
    <n v="17"/>
    <b v="1"/>
    <s v="theater/plays"/>
    <n v="100"/>
    <n v="57.78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n v="1404833442"/>
    <b v="0"/>
    <n v="9"/>
    <b v="1"/>
    <s v="theater/plays"/>
    <n v="104"/>
    <n v="44.24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n v="1471188502"/>
    <b v="0"/>
    <n v="17"/>
    <b v="1"/>
    <s v="theater/plays"/>
    <n v="251"/>
    <n v="60.91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n v="1436172207"/>
    <b v="0"/>
    <n v="33"/>
    <b v="1"/>
    <s v="theater/plays"/>
    <n v="101"/>
    <n v="68.84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n v="1457690386"/>
    <b v="0"/>
    <n v="38"/>
    <b v="1"/>
    <s v="theater/plays"/>
    <n v="174"/>
    <n v="73.58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n v="1434654998"/>
    <b v="0"/>
    <n v="79"/>
    <b v="1"/>
    <s v="theater/plays"/>
    <n v="116"/>
    <n v="115.02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n v="1483393836"/>
    <b v="0"/>
    <n v="46"/>
    <b v="1"/>
    <s v="theater/plays"/>
    <n v="106"/>
    <n v="110.75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n v="1462806419"/>
    <b v="0"/>
    <n v="20"/>
    <b v="1"/>
    <s v="theater/plays"/>
    <n v="111"/>
    <n v="75.5"/>
    <x v="1"/>
    <s v="plays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x v="3644"/>
    <n v="1400272580"/>
    <b v="0"/>
    <n v="20"/>
    <b v="1"/>
    <s v="theater/plays"/>
    <n v="101"/>
    <n v="235.46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n v="1424414350"/>
    <b v="0"/>
    <n v="13"/>
    <b v="1"/>
    <s v="theater/plays"/>
    <n v="102"/>
    <n v="11.3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n v="1417208925"/>
    <b v="0"/>
    <n v="22"/>
    <b v="1"/>
    <s v="theater/plays"/>
    <n v="100"/>
    <n v="92.5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n v="1458336672"/>
    <b v="0"/>
    <n v="36"/>
    <b v="1"/>
    <s v="theater/plays"/>
    <n v="111"/>
    <n v="202.8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n v="1425187014"/>
    <b v="0"/>
    <n v="40"/>
    <b v="1"/>
    <s v="theater/plays"/>
    <n v="101"/>
    <n v="26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n v="1477133430"/>
    <b v="0"/>
    <n v="9"/>
    <b v="1"/>
    <s v="theater/plays"/>
    <n v="104"/>
    <n v="46.05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n v="1464847089"/>
    <b v="0"/>
    <n v="19"/>
    <b v="1"/>
    <s v="theater/plays"/>
    <n v="109"/>
    <n v="51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n v="1445109822"/>
    <b v="0"/>
    <n v="14"/>
    <b v="1"/>
    <s v="theater/plays"/>
    <n v="115"/>
    <n v="31.58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x v="3652"/>
    <n v="1404337382"/>
    <b v="0"/>
    <n v="38"/>
    <b v="1"/>
    <s v="theater/plays"/>
    <n v="100"/>
    <n v="53.36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n v="1434669419"/>
    <b v="0"/>
    <n v="58"/>
    <b v="1"/>
    <s v="theater/plays"/>
    <n v="103"/>
    <n v="36.9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n v="1435670452"/>
    <b v="0"/>
    <n v="28"/>
    <b v="1"/>
    <s v="theater/plays"/>
    <n v="104"/>
    <n v="81.29000000000000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n v="1431447137"/>
    <b v="0"/>
    <n v="17"/>
    <b v="1"/>
    <s v="theater/plays"/>
    <n v="138"/>
    <n v="20.079999999999998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n v="1431951611"/>
    <b v="0"/>
    <n v="12"/>
    <b v="1"/>
    <s v="theater/plays"/>
    <n v="110"/>
    <n v="88.25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n v="1404140667"/>
    <b v="0"/>
    <n v="40"/>
    <b v="1"/>
    <s v="theater/plays"/>
    <n v="101"/>
    <n v="53.44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n v="1409179384"/>
    <b v="0"/>
    <n v="57"/>
    <b v="1"/>
    <s v="theater/plays"/>
    <n v="102"/>
    <n v="39.869999999999997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n v="1412233497"/>
    <b v="0"/>
    <n v="114"/>
    <b v="1"/>
    <s v="theater/plays"/>
    <n v="114"/>
    <n v="145.16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n v="1467752229"/>
    <b v="0"/>
    <n v="31"/>
    <b v="1"/>
    <s v="theater/plays"/>
    <n v="100"/>
    <n v="23.33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n v="1462285182"/>
    <b v="0"/>
    <n v="3"/>
    <b v="1"/>
    <s v="theater/plays"/>
    <n v="140"/>
    <n v="64.38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n v="1408995284"/>
    <b v="0"/>
    <n v="16"/>
    <b v="1"/>
    <s v="theater/plays"/>
    <n v="129"/>
    <n v="62.05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n v="1402580818"/>
    <b v="0"/>
    <n v="199"/>
    <b v="1"/>
    <s v="theater/plays"/>
    <n v="103"/>
    <n v="66.13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n v="1430052298"/>
    <b v="0"/>
    <n v="31"/>
    <b v="1"/>
    <s v="theater/plays"/>
    <n v="103"/>
    <n v="73.400000000000006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n v="1401214581"/>
    <b v="0"/>
    <n v="30"/>
    <b v="1"/>
    <s v="theater/plays"/>
    <n v="110"/>
    <n v="99.5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n v="1473850434"/>
    <b v="0"/>
    <n v="34"/>
    <b v="1"/>
    <s v="theater/plays"/>
    <n v="113"/>
    <n v="62.17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n v="1452008290"/>
    <b v="0"/>
    <n v="18"/>
    <b v="1"/>
    <s v="theater/plays"/>
    <n v="112"/>
    <n v="62.33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n v="1399998418"/>
    <b v="0"/>
    <n v="67"/>
    <b v="1"/>
    <s v="theater/plays"/>
    <n v="139"/>
    <n v="58.79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n v="1474339696"/>
    <b v="0"/>
    <n v="66"/>
    <b v="1"/>
    <s v="theater/plays"/>
    <n v="111"/>
    <n v="45.35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n v="1438575586"/>
    <b v="0"/>
    <n v="23"/>
    <b v="1"/>
    <s v="theater/plays"/>
    <n v="139"/>
    <n v="41.94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n v="1398348859"/>
    <b v="0"/>
    <n v="126"/>
    <b v="1"/>
    <s v="theater/plays"/>
    <n v="106"/>
    <n v="59.17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n v="1439567660"/>
    <b v="0"/>
    <n v="6"/>
    <b v="1"/>
    <s v="theater/plays"/>
    <n v="101"/>
    <n v="200.4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n v="1401254055"/>
    <b v="0"/>
    <n v="25"/>
    <b v="1"/>
    <s v="theater/plays"/>
    <n v="100"/>
    <n v="83.97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n v="1404932004"/>
    <b v="0"/>
    <n v="39"/>
    <b v="1"/>
    <s v="theater/plays"/>
    <n v="109"/>
    <n v="57.26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n v="1432410639"/>
    <b v="0"/>
    <n v="62"/>
    <b v="1"/>
    <s v="theater/plays"/>
    <n v="118"/>
    <n v="58.0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n v="1414506083"/>
    <b v="0"/>
    <n v="31"/>
    <b v="1"/>
    <s v="theater/plays"/>
    <n v="120"/>
    <n v="186.8"/>
    <x v="1"/>
    <s v="plays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x v="3677"/>
    <n v="1421426929"/>
    <b v="0"/>
    <n v="274"/>
    <b v="1"/>
    <s v="theater/plays"/>
    <n v="128"/>
    <n v="74.12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x v="3678"/>
    <n v="1410304179"/>
    <b v="0"/>
    <n v="17"/>
    <b v="1"/>
    <s v="theater/plays"/>
    <n v="126"/>
    <n v="30.71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n v="1446352529"/>
    <b v="0"/>
    <n v="14"/>
    <b v="1"/>
    <s v="theater/plays"/>
    <n v="129"/>
    <n v="62.67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n v="1461985967"/>
    <b v="0"/>
    <n v="60"/>
    <b v="1"/>
    <s v="theater/plays"/>
    <n v="107"/>
    <n v="121.36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n v="1419281610"/>
    <b v="0"/>
    <n v="33"/>
    <b v="1"/>
    <s v="theater/plays"/>
    <n v="100"/>
    <n v="39.74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n v="1418654916"/>
    <b v="0"/>
    <n v="78"/>
    <b v="1"/>
    <s v="theater/plays"/>
    <n v="155"/>
    <n v="72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n v="1461064248"/>
    <b v="0"/>
    <n v="30"/>
    <b v="1"/>
    <s v="theater/plays"/>
    <n v="108"/>
    <n v="40.630000000000003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n v="1454354487"/>
    <b v="0"/>
    <n v="136"/>
    <b v="1"/>
    <s v="theater/plays"/>
    <n v="111"/>
    <n v="6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n v="1410791216"/>
    <b v="0"/>
    <n v="40"/>
    <b v="1"/>
    <s v="theater/plays"/>
    <n v="101"/>
    <n v="33.67"/>
    <x v="1"/>
    <s v="plays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x v="3686"/>
    <n v="1409493800"/>
    <b v="0"/>
    <n v="18"/>
    <b v="1"/>
    <s v="theater/plays"/>
    <n v="121"/>
    <n v="38.590000000000003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n v="1430830793"/>
    <b v="0"/>
    <n v="39"/>
    <b v="1"/>
    <s v="theater/plays"/>
    <n v="100"/>
    <n v="155.94999999999999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n v="1464958484"/>
    <b v="0"/>
    <n v="21"/>
    <b v="1"/>
    <s v="theater/plays"/>
    <n v="109"/>
    <n v="43.2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n v="1467720388"/>
    <b v="0"/>
    <n v="30"/>
    <b v="1"/>
    <s v="theater/plays"/>
    <n v="123"/>
    <n v="15.15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n v="1459528394"/>
    <b v="0"/>
    <n v="27"/>
    <b v="1"/>
    <s v="theater/plays"/>
    <n v="136"/>
    <n v="83.57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n v="1401714114"/>
    <b v="0"/>
    <n v="35"/>
    <b v="1"/>
    <s v="theater/plays"/>
    <n v="103"/>
    <n v="140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n v="1409262949"/>
    <b v="0"/>
    <n v="13"/>
    <b v="1"/>
    <s v="theater/plays"/>
    <n v="121"/>
    <n v="80.87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n v="1467335378"/>
    <b v="0"/>
    <n v="23"/>
    <b v="1"/>
    <s v="theater/plays"/>
    <n v="186"/>
    <n v="53.85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n v="1403234686"/>
    <b v="0"/>
    <n v="39"/>
    <b v="1"/>
    <s v="theater/plays"/>
    <n v="300"/>
    <n v="30.93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n v="1401123546"/>
    <b v="0"/>
    <n v="35"/>
    <b v="1"/>
    <s v="theater/plays"/>
    <n v="108"/>
    <n v="67.959999999999994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n v="1425908988"/>
    <b v="0"/>
    <n v="27"/>
    <b v="1"/>
    <s v="theater/plays"/>
    <n v="141"/>
    <n v="27.1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x v="3174"/>
    <n v="1400606573"/>
    <b v="0"/>
    <n v="21"/>
    <b v="1"/>
    <s v="theater/plays"/>
    <n v="114"/>
    <n v="110.87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n v="1431230867"/>
    <b v="0"/>
    <n v="104"/>
    <b v="1"/>
    <s v="theater/plays"/>
    <n v="154"/>
    <n v="106.8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n v="1463334166"/>
    <b v="0"/>
    <n v="19"/>
    <b v="1"/>
    <s v="theater/plays"/>
    <n v="102"/>
    <n v="105.52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n v="1429881667"/>
    <b v="0"/>
    <n v="97"/>
    <b v="1"/>
    <s v="theater/plays"/>
    <n v="102"/>
    <n v="132.96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n v="1422834819"/>
    <b v="0"/>
    <n v="27"/>
    <b v="1"/>
    <s v="theater/plays"/>
    <n v="103"/>
    <n v="51.92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n v="1450819109"/>
    <b v="0"/>
    <n v="24"/>
    <b v="1"/>
    <s v="theater/plays"/>
    <n v="156"/>
    <n v="310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n v="1428526049"/>
    <b v="0"/>
    <n v="13"/>
    <b v="1"/>
    <s v="theater/plays"/>
    <n v="101"/>
    <n v="26.02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n v="1422465075"/>
    <b v="0"/>
    <n v="46"/>
    <b v="1"/>
    <s v="theater/plays"/>
    <n v="239"/>
    <n v="105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x v="3704"/>
    <n v="1432402266"/>
    <b v="0"/>
    <n v="4"/>
    <b v="1"/>
    <s v="theater/plays"/>
    <n v="210"/>
    <n v="86.23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x v="3705"/>
    <n v="1433980206"/>
    <b v="0"/>
    <n v="40"/>
    <b v="1"/>
    <s v="theater/plays"/>
    <n v="105"/>
    <n v="114.5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n v="1413412084"/>
    <b v="0"/>
    <n v="44"/>
    <b v="1"/>
    <s v="theater/plays"/>
    <n v="101"/>
    <n v="47.66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n v="1452614847"/>
    <b v="0"/>
    <n v="35"/>
    <b v="1"/>
    <s v="theater/plays"/>
    <n v="111"/>
    <n v="72.89"/>
    <x v="1"/>
    <s v="plays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x v="3708"/>
    <n v="1414778662"/>
    <b v="0"/>
    <n v="63"/>
    <b v="1"/>
    <s v="theater/plays"/>
    <n v="102"/>
    <n v="49.55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n v="1459856860"/>
    <b v="0"/>
    <n v="89"/>
    <b v="1"/>
    <s v="theater/plays"/>
    <n v="103"/>
    <n v="25.4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n v="1454366467"/>
    <b v="0"/>
    <n v="15"/>
    <b v="1"/>
    <s v="theater/plays"/>
    <n v="127"/>
    <n v="62.59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n v="1459567371"/>
    <b v="0"/>
    <n v="46"/>
    <b v="1"/>
    <s v="theater/plays"/>
    <n v="339"/>
    <n v="61.06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n v="1474273294"/>
    <b v="0"/>
    <n v="33"/>
    <b v="1"/>
    <s v="theater/plays"/>
    <n v="101"/>
    <n v="60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n v="1437365176"/>
    <b v="0"/>
    <n v="31"/>
    <b v="0"/>
    <s v="theater/plays"/>
    <n v="9"/>
    <n v="72.4000000000000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n v="1423198512"/>
    <b v="0"/>
    <n v="5"/>
    <b v="0"/>
    <s v="theater/plays"/>
    <n v="7"/>
    <n v="10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n v="1437236159"/>
    <b v="0"/>
    <n v="1"/>
    <b v="0"/>
    <s v="theater/plays"/>
    <n v="10"/>
    <n v="51.67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n v="1418234646"/>
    <b v="0"/>
    <n v="12"/>
    <b v="0"/>
    <s v="theater/plays"/>
    <n v="11"/>
    <n v="32.75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n v="1416932133"/>
    <b v="0"/>
    <n v="4"/>
    <b v="0"/>
    <s v="theater/plays"/>
    <n v="15"/>
    <n v="0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n v="1428539708"/>
    <b v="0"/>
    <n v="0"/>
    <b v="0"/>
    <s v="theater/plays"/>
    <n v="0"/>
    <n v="61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n v="1427405896"/>
    <b v="0"/>
    <n v="7"/>
    <b v="0"/>
    <s v="theater/plays"/>
    <n v="28"/>
    <n v="10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n v="1423847093"/>
    <b v="0"/>
    <n v="1"/>
    <b v="0"/>
    <s v="theater/plays"/>
    <n v="1"/>
    <n v="37.5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x v="3722"/>
    <n v="1445358903"/>
    <b v="0"/>
    <n v="4"/>
    <b v="0"/>
    <s v="theater/plays"/>
    <n v="21"/>
    <n v="4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n v="1403562705"/>
    <b v="0"/>
    <n v="6"/>
    <b v="0"/>
    <s v="theater/plays"/>
    <n v="18"/>
    <n v="100.63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n v="1467024468"/>
    <b v="0"/>
    <n v="8"/>
    <b v="0"/>
    <s v="theater/plays"/>
    <n v="20"/>
    <n v="25.57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n v="1405217355"/>
    <b v="0"/>
    <n v="14"/>
    <b v="0"/>
    <s v="theater/plays"/>
    <n v="18"/>
    <n v="0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n v="1447797950"/>
    <b v="0"/>
    <n v="0"/>
    <b v="0"/>
    <s v="theater/plays"/>
    <n v="0"/>
    <n v="25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n v="1407388144"/>
    <b v="0"/>
    <n v="4"/>
    <b v="0"/>
    <s v="theater/plays"/>
    <n v="2"/>
    <n v="0"/>
    <x v="1"/>
    <s v="plays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n v="1401823952"/>
    <b v="0"/>
    <n v="0"/>
    <b v="0"/>
    <s v="theater/plays"/>
    <n v="0"/>
    <n v="1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n v="1405097102"/>
    <b v="0"/>
    <n v="1"/>
    <b v="0"/>
    <s v="theater/plays"/>
    <n v="10"/>
    <n v="202"/>
    <x v="1"/>
    <s v="plays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x v="3731"/>
    <n v="1473326439"/>
    <b v="0"/>
    <n v="1"/>
    <b v="0"/>
    <s v="theater/plays"/>
    <n v="2"/>
    <n v="25"/>
    <x v="1"/>
    <s v="plays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x v="3732"/>
    <n v="1433833896"/>
    <b v="0"/>
    <n v="1"/>
    <b v="0"/>
    <s v="theater/plays"/>
    <n v="1"/>
    <n v="99.54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n v="1453827436"/>
    <b v="0"/>
    <n v="52"/>
    <b v="1"/>
    <s v="theater/musical"/>
    <n v="104"/>
    <n v="75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n v="1459220588"/>
    <b v="0"/>
    <n v="7"/>
    <b v="1"/>
    <s v="theater/musical"/>
    <n v="105"/>
    <n v="215.2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n v="1421105608"/>
    <b v="0"/>
    <n v="28"/>
    <b v="1"/>
    <s v="theater/musical"/>
    <n v="100"/>
    <n v="120.5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n v="1454460673"/>
    <b v="0"/>
    <n v="11"/>
    <b v="1"/>
    <s v="theater/musical"/>
    <n v="133"/>
    <n v="37.67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n v="1473189335"/>
    <b v="0"/>
    <n v="15"/>
    <b v="1"/>
    <s v="theater/musical"/>
    <n v="113"/>
    <n v="172.23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n v="1430768800"/>
    <b v="0"/>
    <n v="30"/>
    <b v="1"/>
    <s v="theater/musical"/>
    <n v="103"/>
    <n v="111.1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n v="1403125737"/>
    <b v="0"/>
    <n v="27"/>
    <b v="1"/>
    <s v="theater/musical"/>
    <n v="120"/>
    <n v="25.46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n v="1458161307"/>
    <b v="0"/>
    <n v="28"/>
    <b v="1"/>
    <s v="theater/musical"/>
    <n v="130"/>
    <n v="267.64999999999998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n v="1399923198"/>
    <b v="0"/>
    <n v="17"/>
    <b v="1"/>
    <s v="theater/musical"/>
    <n v="101"/>
    <n v="75.959999999999994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n v="1415737515"/>
    <b v="0"/>
    <n v="50"/>
    <b v="1"/>
    <s v="theater/musical"/>
    <n v="109"/>
    <n v="59.04"/>
    <x v="1"/>
    <s v="musical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x v="3743"/>
    <n v="1397819938"/>
    <b v="0"/>
    <n v="26"/>
    <b v="1"/>
    <s v="theater/musical"/>
    <n v="102"/>
    <n v="50.11"/>
    <x v="1"/>
    <s v="musical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x v="3744"/>
    <n v="1435372553"/>
    <b v="0"/>
    <n v="88"/>
    <b v="1"/>
    <s v="theater/musical"/>
    <n v="110"/>
    <n v="55.5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n v="1397133386"/>
    <b v="0"/>
    <n v="91"/>
    <b v="1"/>
    <s v="theater/musical"/>
    <n v="101"/>
    <n v="166.67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n v="1434625937"/>
    <b v="0"/>
    <n v="3"/>
    <b v="1"/>
    <s v="theater/musical"/>
    <n v="100"/>
    <n v="47.43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n v="1436383889"/>
    <b v="0"/>
    <n v="28"/>
    <b v="1"/>
    <s v="theater/musical"/>
    <n v="106"/>
    <n v="64.94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n v="1425319226"/>
    <b v="0"/>
    <n v="77"/>
    <b v="1"/>
    <s v="theater/musical"/>
    <n v="100"/>
    <n v="55.5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n v="1462824832"/>
    <b v="0"/>
    <n v="27"/>
    <b v="1"/>
    <s v="theater/musical"/>
    <n v="100"/>
    <n v="74.22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n v="1404153482"/>
    <b v="0"/>
    <n v="107"/>
    <b v="1"/>
    <s v="theater/musical"/>
    <n v="113"/>
    <n v="106.93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n v="1401336045"/>
    <b v="0"/>
    <n v="96"/>
    <b v="1"/>
    <s v="theater/musical"/>
    <n v="103"/>
    <n v="41.7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n v="1423960097"/>
    <b v="0"/>
    <n v="56"/>
    <b v="1"/>
    <s v="theater/musical"/>
    <n v="117"/>
    <n v="74.239999999999995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n v="1400002090"/>
    <b v="0"/>
    <n v="58"/>
    <b v="1"/>
    <s v="theater/musical"/>
    <n v="108"/>
    <n v="73.33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n v="1458138079"/>
    <b v="0"/>
    <n v="15"/>
    <b v="1"/>
    <s v="theater/musical"/>
    <n v="100"/>
    <n v="100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n v="1431642010"/>
    <b v="0"/>
    <n v="20"/>
    <b v="1"/>
    <s v="theater/musical"/>
    <n v="100"/>
    <n v="38.42"/>
    <x v="1"/>
    <s v="musical"/>
    <x v="377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x v="3755"/>
    <n v="1462307652"/>
    <b v="0"/>
    <n v="38"/>
    <b v="1"/>
    <s v="theater/musical"/>
    <n v="146"/>
    <n v="166.97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n v="1478616506"/>
    <b v="0"/>
    <n v="33"/>
    <b v="1"/>
    <s v="theater/musical"/>
    <n v="110"/>
    <n v="94.91"/>
    <x v="1"/>
    <s v="musical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x v="3757"/>
    <n v="1476317247"/>
    <b v="0"/>
    <n v="57"/>
    <b v="1"/>
    <s v="theater/musical"/>
    <n v="108"/>
    <n v="100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n v="1427223655"/>
    <b v="0"/>
    <n v="25"/>
    <b v="1"/>
    <s v="theater/musical"/>
    <n v="100"/>
    <n v="143.2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n v="1426199843"/>
    <b v="0"/>
    <n v="14"/>
    <b v="1"/>
    <s v="theater/musical"/>
    <n v="100"/>
    <n v="90.8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n v="1403599778"/>
    <b v="0"/>
    <n v="94"/>
    <b v="1"/>
    <s v="theater/musical"/>
    <n v="107"/>
    <n v="48.54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n v="1409884821"/>
    <b v="0"/>
    <n v="59"/>
    <b v="1"/>
    <s v="theater/musical"/>
    <n v="143"/>
    <n v="70.03"/>
    <x v="1"/>
    <s v="musical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x v="3762"/>
    <n v="1418758780"/>
    <b v="0"/>
    <n v="36"/>
    <b v="1"/>
    <s v="theater/musical"/>
    <n v="105"/>
    <n v="135.6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n v="1456421940"/>
    <b v="0"/>
    <n v="115"/>
    <b v="1"/>
    <s v="theater/musical"/>
    <n v="104"/>
    <n v="100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n v="1433999785"/>
    <b v="0"/>
    <n v="30"/>
    <b v="1"/>
    <s v="theater/musical"/>
    <n v="120"/>
    <n v="94.9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n v="1408050685"/>
    <b v="0"/>
    <n v="52"/>
    <b v="1"/>
    <s v="theater/musical"/>
    <n v="110"/>
    <n v="75.37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n v="1466887297"/>
    <b v="0"/>
    <n v="27"/>
    <b v="1"/>
    <s v="theater/musical"/>
    <n v="102"/>
    <n v="64.459999999999994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n v="1455938520"/>
    <b v="0"/>
    <n v="24"/>
    <b v="1"/>
    <s v="theater/musical"/>
    <n v="129"/>
    <n v="115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n v="1465601532"/>
    <b v="0"/>
    <n v="10"/>
    <b v="1"/>
    <s v="theater/musical"/>
    <n v="115"/>
    <n v="100.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n v="1467040769"/>
    <b v="0"/>
    <n v="30"/>
    <b v="1"/>
    <s v="theater/musical"/>
    <n v="151"/>
    <n v="93.77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n v="1461718475"/>
    <b v="0"/>
    <n v="71"/>
    <b v="1"/>
    <s v="theater/musical"/>
    <n v="111"/>
    <n v="35.1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n v="1434113406"/>
    <b v="0"/>
    <n v="10"/>
    <b v="1"/>
    <s v="theater/musical"/>
    <n v="100"/>
    <n v="50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n v="1448469719"/>
    <b v="0"/>
    <n v="1"/>
    <b v="0"/>
    <s v="theater/musical"/>
    <n v="1"/>
    <n v="29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n v="1431630618"/>
    <b v="0"/>
    <n v="4"/>
    <b v="0"/>
    <s v="theater/musical"/>
    <n v="3"/>
    <n v="0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x v="3774"/>
    <n v="1399480592"/>
    <b v="0"/>
    <n v="0"/>
    <b v="0"/>
    <s v="theater/musical"/>
    <n v="0"/>
    <n v="17.5"/>
    <x v="1"/>
    <s v="musical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x v="3775"/>
    <n v="1434365022"/>
    <b v="0"/>
    <n v="2"/>
    <b v="0"/>
    <s v="theater/musical"/>
    <n v="0"/>
    <n v="174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n v="1416954729"/>
    <b v="0"/>
    <n v="24"/>
    <b v="0"/>
    <s v="theater/musical"/>
    <n v="60"/>
    <n v="50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n v="1431093354"/>
    <b v="0"/>
    <n v="1"/>
    <b v="0"/>
    <s v="theater/musical"/>
    <n v="1"/>
    <n v="5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n v="1437042490"/>
    <b v="0"/>
    <n v="2"/>
    <b v="0"/>
    <s v="theater/musical"/>
    <n v="2"/>
    <n v="1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n v="1479170556"/>
    <b v="0"/>
    <n v="1"/>
    <b v="0"/>
    <s v="theater/musical"/>
    <n v="0"/>
    <n v="145.4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n v="1426972165"/>
    <b v="0"/>
    <n v="37"/>
    <b v="0"/>
    <s v="theater/musical"/>
    <n v="90"/>
    <n v="205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n v="1405099248"/>
    <b v="0"/>
    <n v="5"/>
    <b v="0"/>
    <s v="theater/musical"/>
    <n v="1"/>
    <n v="100.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x v="3782"/>
    <n v="1455142843"/>
    <b v="0"/>
    <n v="4"/>
    <b v="0"/>
    <s v="theater/musical"/>
    <n v="4"/>
    <n v="55.06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n v="1418146883"/>
    <b v="0"/>
    <n v="16"/>
    <b v="0"/>
    <s v="theater/musical"/>
    <n v="4"/>
    <n v="47.33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n v="1417536816"/>
    <b v="0"/>
    <n v="9"/>
    <b v="0"/>
    <s v="theater/musical"/>
    <n v="9"/>
    <n v="0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n v="1442890906"/>
    <b v="0"/>
    <n v="0"/>
    <b v="0"/>
    <s v="theater/musical"/>
    <n v="0"/>
    <n v="58.95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x v="3786"/>
    <n v="1454541568"/>
    <b v="0"/>
    <n v="40"/>
    <b v="0"/>
    <s v="theater/musical"/>
    <n v="20"/>
    <n v="0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n v="1465172024"/>
    <b v="0"/>
    <n v="0"/>
    <b v="0"/>
    <s v="theater/musical"/>
    <n v="0"/>
    <n v="1.5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n v="1406668640"/>
    <b v="0"/>
    <n v="2"/>
    <b v="0"/>
    <s v="theater/musical"/>
    <n v="0"/>
    <n v="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n v="1402294381"/>
    <b v="0"/>
    <n v="1"/>
    <b v="0"/>
    <s v="theater/musical"/>
    <n v="0"/>
    <n v="50.56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n v="1427492939"/>
    <b v="0"/>
    <n v="9"/>
    <b v="0"/>
    <s v="theater/musical"/>
    <n v="30"/>
    <n v="41.6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n v="1424775219"/>
    <b v="0"/>
    <n v="24"/>
    <b v="1"/>
    <s v="theater/plays"/>
    <n v="100"/>
    <n v="53.2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n v="1402403907"/>
    <b v="0"/>
    <n v="38"/>
    <b v="1"/>
    <s v="theater/plays"/>
    <n v="101"/>
    <n v="70.23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n v="1424377358"/>
    <b v="0"/>
    <n v="26"/>
    <b v="1"/>
    <s v="theater/plays"/>
    <n v="122"/>
    <n v="43.4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n v="1461769373"/>
    <b v="0"/>
    <n v="19"/>
    <b v="1"/>
    <s v="theater/plays"/>
    <n v="330"/>
    <n v="199.18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n v="1429120908"/>
    <b v="0"/>
    <n v="11"/>
    <b v="1"/>
    <s v="theater/plays"/>
    <n v="110"/>
    <n v="78.52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n v="1462603021"/>
    <b v="0"/>
    <n v="27"/>
    <b v="1"/>
    <s v="theater/plays"/>
    <n v="101"/>
    <n v="61.8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n v="1424727712"/>
    <b v="0"/>
    <n v="34"/>
    <b v="1"/>
    <s v="theater/plays"/>
    <n v="140"/>
    <n v="50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n v="1437545657"/>
    <b v="0"/>
    <n v="20"/>
    <b v="1"/>
    <s v="theater/plays"/>
    <n v="100"/>
    <n v="48.34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n v="1403022823"/>
    <b v="0"/>
    <n v="37"/>
    <b v="1"/>
    <s v="theater/plays"/>
    <n v="119"/>
    <n v="107.25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n v="1444236216"/>
    <b v="0"/>
    <n v="20"/>
    <b v="1"/>
    <s v="theater/plays"/>
    <n v="107"/>
    <n v="57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n v="1423599182"/>
    <b v="0"/>
    <n v="10"/>
    <b v="1"/>
    <s v="theater/plays"/>
    <n v="228"/>
    <n v="40.92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n v="1435554104"/>
    <b v="0"/>
    <n v="26"/>
    <b v="1"/>
    <s v="theater/plays"/>
    <n v="106"/>
    <n v="21.5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n v="1433518717"/>
    <b v="0"/>
    <n v="20"/>
    <b v="1"/>
    <s v="theater/plays"/>
    <n v="143"/>
    <n v="79.540000000000006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n v="1449116407"/>
    <b v="0"/>
    <n v="46"/>
    <b v="1"/>
    <s v="theater/plays"/>
    <n v="105"/>
    <n v="72.38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n v="1448136417"/>
    <b v="0"/>
    <n v="76"/>
    <b v="1"/>
    <s v="theater/plays"/>
    <n v="110"/>
    <n v="64.63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n v="1434405044"/>
    <b v="0"/>
    <n v="41"/>
    <b v="1"/>
    <s v="theater/plays"/>
    <n v="106"/>
    <n v="38.57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n v="1469026903"/>
    <b v="0"/>
    <n v="7"/>
    <b v="1"/>
    <s v="theater/plays"/>
    <n v="108"/>
    <n v="107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n v="1432690814"/>
    <b v="0"/>
    <n v="49"/>
    <b v="1"/>
    <s v="theater/plays"/>
    <n v="105"/>
    <n v="27.5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n v="1428401394"/>
    <b v="0"/>
    <n v="26"/>
    <b v="1"/>
    <s v="theater/plays"/>
    <n v="119"/>
    <n v="70.459999999999994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n v="1422656201"/>
    <b v="0"/>
    <n v="65"/>
    <b v="1"/>
    <s v="theater/plays"/>
    <n v="153"/>
    <n v="178.5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n v="1414845587"/>
    <b v="0"/>
    <n v="28"/>
    <b v="1"/>
    <s v="theater/plays"/>
    <n v="100"/>
    <n v="62.63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n v="1470948371"/>
    <b v="0"/>
    <n v="8"/>
    <b v="1"/>
    <s v="theater/plays"/>
    <n v="100"/>
    <n v="75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n v="1463161611"/>
    <b v="0"/>
    <n v="3"/>
    <b v="1"/>
    <s v="theater/plays"/>
    <n v="225"/>
    <n v="58.9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n v="1413404545"/>
    <b v="0"/>
    <n v="9"/>
    <b v="1"/>
    <s v="theater/plays"/>
    <n v="106"/>
    <n v="139.56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n v="1452048335"/>
    <b v="0"/>
    <n v="9"/>
    <b v="1"/>
    <s v="theater/plays"/>
    <n v="105"/>
    <n v="70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n v="1416516972"/>
    <b v="0"/>
    <n v="20"/>
    <b v="1"/>
    <s v="theater/plays"/>
    <n v="117"/>
    <n v="57.39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n v="1432032067"/>
    <b v="0"/>
    <n v="57"/>
    <b v="1"/>
    <s v="theater/plays"/>
    <n v="109"/>
    <n v="40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n v="1459463808"/>
    <b v="0"/>
    <n v="8"/>
    <b v="1"/>
    <s v="theater/plays"/>
    <n v="160"/>
    <n v="64.290000000000006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n v="1467497652"/>
    <b v="0"/>
    <n v="14"/>
    <b v="1"/>
    <s v="theater/plays"/>
    <n v="113"/>
    <n v="120.12"/>
    <x v="1"/>
    <s v="plays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x v="3818"/>
    <n v="1432837358"/>
    <b v="0"/>
    <n v="17"/>
    <b v="1"/>
    <s v="theater/plays"/>
    <n v="102"/>
    <n v="1008.2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n v="1429722209"/>
    <b v="0"/>
    <n v="100"/>
    <b v="1"/>
    <s v="theater/plays"/>
    <n v="101"/>
    <n v="63.28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n v="1433042724"/>
    <b v="0"/>
    <n v="32"/>
    <b v="1"/>
    <s v="theater/plays"/>
    <n v="101"/>
    <n v="21.67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n v="1457023829"/>
    <b v="0"/>
    <n v="3"/>
    <b v="1"/>
    <s v="theater/plays"/>
    <n v="6500"/>
    <n v="25.65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n v="1400698287"/>
    <b v="1"/>
    <n v="34"/>
    <b v="0"/>
    <s v="theater/plays"/>
    <n v="9"/>
    <n v="47.7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n v="1397217052"/>
    <b v="1"/>
    <n v="23"/>
    <b v="0"/>
    <s v="theater/plays"/>
    <n v="22"/>
    <n v="56.05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n v="1399427064"/>
    <b v="1"/>
    <n v="19"/>
    <b v="0"/>
    <s v="theater/plays"/>
    <n v="21"/>
    <n v="81.319999999999993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n v="1399474134"/>
    <b v="1"/>
    <n v="50"/>
    <b v="0"/>
    <s v="theater/plays"/>
    <n v="41"/>
    <n v="70.17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n v="1441119774"/>
    <b v="1"/>
    <n v="12"/>
    <b v="0"/>
    <s v="theater/plays"/>
    <n v="2"/>
    <n v="23.63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n v="1409721542"/>
    <b v="1"/>
    <n v="8"/>
    <b v="0"/>
    <s v="theater/plays"/>
    <n v="3"/>
    <n v="188.56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n v="1433395391"/>
    <b v="1"/>
    <n v="9"/>
    <b v="0"/>
    <s v="theater/plays"/>
    <n v="16"/>
    <n v="49.51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n v="1442604989"/>
    <b v="1"/>
    <n v="43"/>
    <b v="0"/>
    <s v="theater/plays"/>
    <n v="16"/>
    <n v="75.459999999999994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n v="1431455084"/>
    <b v="1"/>
    <n v="28"/>
    <b v="0"/>
    <s v="theater/plays"/>
    <n v="7"/>
    <n v="9.5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x v="3831"/>
    <n v="1417489143"/>
    <b v="1"/>
    <n v="4"/>
    <b v="0"/>
    <s v="theater/plays"/>
    <n v="4"/>
    <n v="35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n v="1434537179"/>
    <b v="1"/>
    <n v="24"/>
    <b v="0"/>
    <s v="theater/plays"/>
    <n v="34"/>
    <n v="1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n v="1425270876"/>
    <b v="0"/>
    <n v="2"/>
    <b v="0"/>
    <s v="theater/plays"/>
    <n v="0"/>
    <n v="13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n v="1406578178"/>
    <b v="0"/>
    <n v="2"/>
    <b v="0"/>
    <s v="theater/plays"/>
    <n v="0"/>
    <n v="89.4"/>
    <x v="1"/>
    <s v="plays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x v="3835"/>
    <n v="1428614058"/>
    <b v="0"/>
    <n v="20"/>
    <b v="0"/>
    <s v="theater/plays"/>
    <n v="16"/>
    <n v="25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n v="1424819871"/>
    <b v="0"/>
    <n v="1"/>
    <b v="0"/>
    <s v="theater/plays"/>
    <n v="3"/>
    <n v="1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n v="1423245003"/>
    <b v="0"/>
    <n v="1"/>
    <b v="0"/>
    <s v="theater/plays"/>
    <n v="0"/>
    <n v="65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n v="1404927690"/>
    <b v="0"/>
    <n v="4"/>
    <b v="0"/>
    <s v="theater/plays"/>
    <n v="5"/>
    <n v="10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n v="1430734844"/>
    <b v="0"/>
    <n v="1"/>
    <b v="0"/>
    <s v="theater/plays"/>
    <n v="2"/>
    <n v="1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n v="1401485207"/>
    <b v="0"/>
    <n v="1"/>
    <b v="0"/>
    <s v="theater/plays"/>
    <n v="0"/>
    <n v="81.540000000000006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n v="1405266710"/>
    <b v="0"/>
    <n v="13"/>
    <b v="0"/>
    <s v="theater/plays"/>
    <n v="18"/>
    <n v="100"/>
    <x v="1"/>
    <s v="plays"/>
    <x v="3860"/>
    <d v="2014-08-12T15:51:50"/>
    <x v="0"/>
  </r>
  <r>
    <n v="3861"/>
    <s v="READY OR NOT HERE I COME"/>
    <s v="THE COMING OF THE LORD!"/>
    <x v="13"/>
    <n v="100"/>
    <x v="2"/>
    <s v="US"/>
    <s v="USD"/>
    <x v="3842"/>
    <n v="1412258977"/>
    <b v="0"/>
    <n v="1"/>
    <b v="0"/>
    <s v="theater/plays"/>
    <n v="5"/>
    <n v="1"/>
    <x v="1"/>
    <s v="plays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x v="3843"/>
    <n v="1472451356"/>
    <b v="0"/>
    <n v="1"/>
    <b v="0"/>
    <s v="theater/plays"/>
    <n v="0"/>
    <n v="0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n v="1441552305"/>
    <b v="0"/>
    <n v="0"/>
    <b v="0"/>
    <s v="theater/plays"/>
    <n v="0"/>
    <n v="2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n v="1445203454"/>
    <b v="0"/>
    <n v="3"/>
    <b v="0"/>
    <s v="theater/plays"/>
    <n v="1"/>
    <n v="46.43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n v="1405957098"/>
    <b v="0"/>
    <n v="14"/>
    <b v="0"/>
    <s v="theater/plays"/>
    <n v="27"/>
    <n v="5.5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n v="1454453021"/>
    <b v="0"/>
    <n v="2"/>
    <b v="0"/>
    <s v="theater/plays"/>
    <n v="1"/>
    <n v="50.2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n v="1463686339"/>
    <b v="0"/>
    <n v="5"/>
    <b v="0"/>
    <s v="theater/plays"/>
    <n v="13"/>
    <n v="10"/>
    <x v="1"/>
    <s v="plays"/>
    <x v="3867"/>
    <d v="2016-06-18T19:32:19"/>
    <x v="0"/>
  </r>
  <r>
    <n v="3868"/>
    <s v="1000 words (Canceled)"/>
    <s v="New collection of music by Scott Evan Davis!"/>
    <x v="10"/>
    <n v="10"/>
    <x v="1"/>
    <s v="GB"/>
    <s v="GBP"/>
    <x v="3849"/>
    <n v="1408031405"/>
    <b v="0"/>
    <n v="1"/>
    <b v="0"/>
    <s v="theater/musical"/>
    <n v="0"/>
    <n v="30.13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n v="1423761792"/>
    <b v="0"/>
    <n v="15"/>
    <b v="0"/>
    <s v="theater/musical"/>
    <n v="3"/>
    <n v="15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n v="1401768478"/>
    <b v="0"/>
    <n v="10"/>
    <b v="0"/>
    <s v="theater/musical"/>
    <n v="15"/>
    <n v="13.33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n v="1485629050"/>
    <b v="0"/>
    <n v="3"/>
    <b v="0"/>
    <s v="theater/musical"/>
    <n v="3"/>
    <n v="0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n v="1472804365"/>
    <b v="0"/>
    <n v="0"/>
    <b v="0"/>
    <s v="theater/musical"/>
    <n v="0"/>
    <n v="44.76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n v="1451833128"/>
    <b v="0"/>
    <n v="46"/>
    <b v="0"/>
    <s v="theater/musical"/>
    <n v="53"/>
    <n v="88.64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n v="1478621752"/>
    <b v="0"/>
    <n v="14"/>
    <b v="0"/>
    <s v="theater/musical"/>
    <n v="5"/>
    <n v="10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n v="1433014746"/>
    <b v="0"/>
    <n v="1"/>
    <b v="0"/>
    <s v="theater/musical"/>
    <n v="0"/>
    <n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n v="1419626396"/>
    <b v="0"/>
    <n v="0"/>
    <b v="0"/>
    <s v="theater/musical"/>
    <n v="0"/>
    <n v="57.65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n v="1403724820"/>
    <b v="0"/>
    <n v="17"/>
    <b v="0"/>
    <s v="theater/musical"/>
    <n v="13"/>
    <n v="2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n v="1484958399"/>
    <b v="0"/>
    <n v="1"/>
    <b v="0"/>
    <s v="theater/musical"/>
    <n v="5"/>
    <n v="0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x v="3"/>
    <n v="0"/>
    <x v="1"/>
    <s v="AU"/>
    <s v="AUD"/>
    <x v="3866"/>
    <n v="1415683702"/>
    <b v="0"/>
    <n v="0"/>
    <b v="0"/>
    <s v="theater/musical"/>
    <n v="0"/>
    <n v="17.5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n v="1426538129"/>
    <b v="0"/>
    <n v="2"/>
    <b v="0"/>
    <s v="theater/musical"/>
    <n v="2"/>
    <n v="38.71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n v="1485522358"/>
    <b v="0"/>
    <n v="14"/>
    <b v="0"/>
    <s v="theater/plays"/>
    <n v="27"/>
    <n v="13.1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n v="1417651630"/>
    <b v="0"/>
    <n v="9"/>
    <b v="0"/>
    <s v="theater/plays"/>
    <n v="1"/>
    <n v="315.5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n v="1434478344"/>
    <b v="0"/>
    <n v="8"/>
    <b v="0"/>
    <s v="theater/plays"/>
    <n v="17"/>
    <n v="37.14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x v="3871"/>
    <n v="1424488244"/>
    <b v="0"/>
    <n v="7"/>
    <b v="0"/>
    <s v="theater/plays"/>
    <n v="33"/>
    <n v="0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n v="1408203557"/>
    <b v="0"/>
    <n v="0"/>
    <b v="0"/>
    <s v="theater/plays"/>
    <n v="0"/>
    <n v="128.27000000000001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n v="1400600840"/>
    <b v="0"/>
    <n v="84"/>
    <b v="0"/>
    <s v="theater/plays"/>
    <n v="22"/>
    <n v="47.27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n v="1478386812"/>
    <b v="0"/>
    <n v="11"/>
    <b v="0"/>
    <s v="theater/plays"/>
    <n v="3"/>
    <n v="50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n v="1422424818"/>
    <b v="0"/>
    <n v="1"/>
    <b v="0"/>
    <s v="theater/plays"/>
    <n v="5"/>
    <n v="42.5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n v="1401770178"/>
    <b v="0"/>
    <n v="4"/>
    <b v="0"/>
    <s v="theater/plays"/>
    <n v="11"/>
    <n v="44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n v="1418158683"/>
    <b v="0"/>
    <n v="10"/>
    <b v="0"/>
    <s v="theater/plays"/>
    <n v="18"/>
    <n v="50.88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n v="1436355270"/>
    <b v="0"/>
    <n v="16"/>
    <b v="0"/>
    <s v="theater/plays"/>
    <n v="33"/>
    <n v="62.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n v="1406140561"/>
    <b v="0"/>
    <n v="2"/>
    <b v="0"/>
    <s v="theater/plays"/>
    <n v="1"/>
    <n v="27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n v="1431396791"/>
    <b v="0"/>
    <n v="5"/>
    <b v="0"/>
    <s v="theater/plays"/>
    <n v="5"/>
    <n v="25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n v="1447098599"/>
    <b v="0"/>
    <n v="1"/>
    <b v="0"/>
    <s v="theater/plays"/>
    <n v="1"/>
    <n v="47.26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n v="1476962042"/>
    <b v="0"/>
    <n v="31"/>
    <b v="0"/>
    <s v="theater/plays"/>
    <n v="49"/>
    <n v="0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n v="1435709765"/>
    <b v="0"/>
    <n v="0"/>
    <b v="0"/>
    <s v="theater/plays"/>
    <n v="0"/>
    <n v="1.5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x v="3884"/>
    <n v="1427866200"/>
    <b v="0"/>
    <n v="2"/>
    <b v="0"/>
    <s v="theater/plays"/>
    <n v="0"/>
    <n v="24.71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n v="1430405903"/>
    <b v="0"/>
    <n v="7"/>
    <b v="0"/>
    <s v="theater/plays"/>
    <n v="12"/>
    <n v="63.13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n v="1432072893"/>
    <b v="0"/>
    <n v="16"/>
    <b v="0"/>
    <s v="theater/plays"/>
    <n v="67"/>
    <n v="38.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n v="1411587606"/>
    <b v="0"/>
    <n v="4"/>
    <b v="0"/>
    <s v="theater/plays"/>
    <n v="15"/>
    <n v="16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n v="1405307696"/>
    <b v="0"/>
    <n v="4"/>
    <b v="0"/>
    <s v="theater/plays"/>
    <n v="9"/>
    <n v="33.7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n v="1407832642"/>
    <b v="0"/>
    <n v="4"/>
    <b v="0"/>
    <s v="theater/plays"/>
    <n v="0"/>
    <n v="61.67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n v="1439057397"/>
    <b v="0"/>
    <n v="3"/>
    <b v="0"/>
    <s v="theater/plays"/>
    <n v="3"/>
    <n v="83.1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n v="1414438177"/>
    <b v="0"/>
    <n v="36"/>
    <b v="0"/>
    <s v="theater/plays"/>
    <n v="37"/>
    <n v="1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n v="1424759330"/>
    <b v="0"/>
    <n v="1"/>
    <b v="0"/>
    <s v="theater/plays"/>
    <n v="0"/>
    <n v="142.8600000000000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n v="1446267849"/>
    <b v="0"/>
    <n v="7"/>
    <b v="0"/>
    <s v="theater/plays"/>
    <n v="10"/>
    <n v="33.67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n v="1429558756"/>
    <b v="0"/>
    <n v="27"/>
    <b v="0"/>
    <s v="theater/plays"/>
    <n v="36"/>
    <n v="5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n v="1462232309"/>
    <b v="0"/>
    <n v="1"/>
    <b v="0"/>
    <s v="theater/plays"/>
    <n v="0"/>
    <n v="0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n v="1462360752"/>
    <b v="0"/>
    <n v="0"/>
    <b v="0"/>
    <s v="theater/plays"/>
    <n v="0"/>
    <n v="1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n v="1407847161"/>
    <b v="0"/>
    <n v="1"/>
    <b v="0"/>
    <s v="theater/plays"/>
    <n v="0"/>
    <n v="4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n v="1406131023"/>
    <b v="0"/>
    <n v="3"/>
    <b v="0"/>
    <s v="theater/plays"/>
    <n v="0"/>
    <n v="3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n v="1450628773"/>
    <b v="0"/>
    <n v="3"/>
    <b v="0"/>
    <s v="theater/plays"/>
    <n v="2"/>
    <n v="45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n v="1476436660"/>
    <b v="0"/>
    <n v="3"/>
    <b v="0"/>
    <s v="theater/plays"/>
    <n v="5"/>
    <n v="0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n v="1413291655"/>
    <b v="0"/>
    <n v="0"/>
    <b v="0"/>
    <s v="theater/plays"/>
    <n v="0"/>
    <n v="10.17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n v="1421432810"/>
    <b v="0"/>
    <n v="6"/>
    <b v="0"/>
    <s v="theater/plays"/>
    <n v="8"/>
    <n v="81.4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n v="1426203071"/>
    <b v="0"/>
    <n v="17"/>
    <b v="0"/>
    <s v="theater/plays"/>
    <n v="12"/>
    <n v="57.25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n v="1401231722"/>
    <b v="0"/>
    <n v="40"/>
    <b v="0"/>
    <s v="theater/plays"/>
    <n v="15"/>
    <n v="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n v="1404161639"/>
    <b v="0"/>
    <n v="3"/>
    <b v="0"/>
    <s v="theater/plays"/>
    <n v="10"/>
    <n v="1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n v="1417053748"/>
    <b v="0"/>
    <n v="1"/>
    <b v="0"/>
    <s v="theater/plays"/>
    <n v="0"/>
    <n v="12.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n v="1404973504"/>
    <b v="0"/>
    <n v="2"/>
    <b v="0"/>
    <s v="theater/plays"/>
    <n v="1"/>
    <n v="93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n v="1442593427"/>
    <b v="0"/>
    <n v="7"/>
    <b v="0"/>
    <s v="theater/plays"/>
    <n v="13"/>
    <n v="32.36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n v="1471636265"/>
    <b v="0"/>
    <n v="14"/>
    <b v="0"/>
    <s v="theater/plays"/>
    <n v="2"/>
    <n v="0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n v="1439350707"/>
    <b v="0"/>
    <n v="0"/>
    <b v="0"/>
    <s v="theater/plays"/>
    <n v="0"/>
    <n v="1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n v="1455508964"/>
    <b v="0"/>
    <n v="1"/>
    <b v="0"/>
    <s v="theater/plays"/>
    <n v="0"/>
    <n v="91.83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n v="1466205262"/>
    <b v="0"/>
    <n v="12"/>
    <b v="0"/>
    <s v="theater/plays"/>
    <n v="16"/>
    <n v="45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n v="1439827639"/>
    <b v="0"/>
    <n v="12"/>
    <b v="0"/>
    <s v="theater/plays"/>
    <n v="11"/>
    <n v="57.17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n v="1438789546"/>
    <b v="0"/>
    <n v="23"/>
    <b v="0"/>
    <s v="theater/plays"/>
    <n v="44"/>
    <n v="0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n v="1477981120"/>
    <b v="0"/>
    <n v="0"/>
    <b v="0"/>
    <s v="theater/plays"/>
    <n v="0"/>
    <n v="248.5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n v="1465830560"/>
    <b v="0"/>
    <n v="10"/>
    <b v="0"/>
    <s v="theater/plays"/>
    <n v="86"/>
    <n v="79.400000000000006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n v="1432763054"/>
    <b v="0"/>
    <n v="5"/>
    <b v="0"/>
    <s v="theater/plays"/>
    <n v="12"/>
    <n v="5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n v="1412328979"/>
    <b v="0"/>
    <n v="1"/>
    <b v="0"/>
    <s v="theater/plays"/>
    <n v="0"/>
    <n v="5.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n v="1416311351"/>
    <b v="0"/>
    <n v="2"/>
    <b v="0"/>
    <s v="theater/plays"/>
    <n v="0"/>
    <n v="2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n v="1414505137"/>
    <b v="0"/>
    <n v="2"/>
    <b v="0"/>
    <s v="theater/plays"/>
    <n v="1"/>
    <n v="0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n v="1429306914"/>
    <b v="0"/>
    <n v="0"/>
    <b v="0"/>
    <s v="theater/plays"/>
    <n v="0"/>
    <n v="137.08000000000001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n v="1443811268"/>
    <b v="0"/>
    <n v="13"/>
    <b v="0"/>
    <s v="theater/plays"/>
    <n v="36"/>
    <n v="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n v="1438098875"/>
    <b v="0"/>
    <n v="0"/>
    <b v="0"/>
    <s v="theater/plays"/>
    <n v="0"/>
    <n v="5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n v="1429125268"/>
    <b v="0"/>
    <n v="1"/>
    <b v="0"/>
    <s v="theater/plays"/>
    <n v="0"/>
    <n v="39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n v="1422388822"/>
    <b v="0"/>
    <n v="5"/>
    <b v="0"/>
    <s v="theater/plays"/>
    <n v="3"/>
    <n v="50.5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n v="1472786744"/>
    <b v="0"/>
    <n v="2"/>
    <b v="0"/>
    <s v="theater/plays"/>
    <n v="3"/>
    <n v="0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n v="1404892123"/>
    <b v="0"/>
    <n v="0"/>
    <b v="0"/>
    <s v="theater/plays"/>
    <n v="0"/>
    <n v="49.28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n v="1421031221"/>
    <b v="0"/>
    <n v="32"/>
    <b v="0"/>
    <s v="theater/plays"/>
    <n v="16"/>
    <n v="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n v="1457628680"/>
    <b v="0"/>
    <n v="1"/>
    <b v="0"/>
    <s v="theater/plays"/>
    <n v="1"/>
    <n v="1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n v="1457120942"/>
    <b v="0"/>
    <n v="1"/>
    <b v="0"/>
    <s v="theater/plays"/>
    <n v="0"/>
    <n v="25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n v="1440701890"/>
    <b v="0"/>
    <n v="1"/>
    <b v="0"/>
    <s v="theater/plays"/>
    <n v="0"/>
    <n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n v="1400168264"/>
    <b v="0"/>
    <n v="0"/>
    <b v="0"/>
    <s v="theater/plays"/>
    <n v="0"/>
    <n v="53.13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n v="1446150141"/>
    <b v="0"/>
    <n v="8"/>
    <b v="0"/>
    <s v="theater/plays"/>
    <n v="24"/>
    <n v="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n v="1459203727"/>
    <b v="0"/>
    <n v="0"/>
    <b v="0"/>
    <s v="theater/plays"/>
    <n v="0"/>
    <n v="7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n v="1464045954"/>
    <b v="0"/>
    <n v="1"/>
    <b v="0"/>
    <s v="theater/plays"/>
    <n v="0"/>
    <n v="40.06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n v="1403822912"/>
    <b v="0"/>
    <n v="16"/>
    <b v="0"/>
    <s v="theater/plays"/>
    <n v="32"/>
    <n v="24.33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n v="1409338556"/>
    <b v="0"/>
    <n v="12"/>
    <b v="0"/>
    <s v="theater/plays"/>
    <n v="24"/>
    <n v="11.25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n v="1449260256"/>
    <b v="0"/>
    <n v="4"/>
    <b v="0"/>
    <s v="theater/plays"/>
    <n v="2"/>
    <n v="10.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n v="1397683410"/>
    <b v="0"/>
    <n v="2"/>
    <b v="0"/>
    <s v="theater/plays"/>
    <n v="0"/>
    <n v="1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n v="1446562494"/>
    <b v="0"/>
    <n v="3"/>
    <b v="0"/>
    <s v="theater/plays"/>
    <n v="3"/>
    <n v="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n v="1445226117"/>
    <b v="0"/>
    <n v="0"/>
    <b v="0"/>
    <s v="theater/plays"/>
    <n v="0"/>
    <n v="42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n v="1424279986"/>
    <b v="0"/>
    <n v="3"/>
    <b v="0"/>
    <s v="theater/plays"/>
    <n v="6"/>
    <n v="71.25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n v="1455428380"/>
    <b v="0"/>
    <n v="4"/>
    <b v="0"/>
    <s v="theater/plays"/>
    <n v="14"/>
    <n v="22.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n v="1402506278"/>
    <b v="0"/>
    <n v="2"/>
    <b v="0"/>
    <s v="theater/plays"/>
    <n v="1"/>
    <n v="41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n v="1486191507"/>
    <b v="0"/>
    <n v="10"/>
    <b v="0"/>
    <s v="theater/plays"/>
    <n v="24"/>
    <n v="47.9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n v="1458761673"/>
    <b v="0"/>
    <n v="11"/>
    <b v="0"/>
    <s v="theater/plays"/>
    <n v="11"/>
    <n v="35.17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n v="1471638646"/>
    <b v="0"/>
    <n v="6"/>
    <b v="0"/>
    <s v="theater/plays"/>
    <n v="7"/>
    <n v="5.5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n v="1458333811"/>
    <b v="0"/>
    <n v="2"/>
    <b v="0"/>
    <s v="theater/plays"/>
    <n v="0"/>
    <n v="22.67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n v="1403355126"/>
    <b v="0"/>
    <n v="6"/>
    <b v="0"/>
    <s v="theater/plays"/>
    <n v="1"/>
    <n v="26.38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n v="1418002634"/>
    <b v="0"/>
    <n v="8"/>
    <b v="0"/>
    <s v="theater/plays"/>
    <n v="21"/>
    <n v="105.54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n v="1460219110"/>
    <b v="0"/>
    <n v="37"/>
    <b v="0"/>
    <s v="theater/plays"/>
    <n v="78"/>
    <n v="29.09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n v="1462280848"/>
    <b v="0"/>
    <n v="11"/>
    <b v="0"/>
    <s v="theater/plays"/>
    <n v="32"/>
    <n v="0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n v="1465850898"/>
    <b v="0"/>
    <n v="0"/>
    <b v="0"/>
    <s v="theater/plays"/>
    <n v="0"/>
    <n v="62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n v="1405024561"/>
    <b v="0"/>
    <n v="10"/>
    <b v="0"/>
    <s v="theater/plays"/>
    <n v="48"/>
    <n v="217.5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n v="1466621732"/>
    <b v="0"/>
    <n v="6"/>
    <b v="0"/>
    <s v="theater/plays"/>
    <n v="1"/>
    <n v="26.7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n v="1417533953"/>
    <b v="0"/>
    <n v="8"/>
    <b v="0"/>
    <s v="theater/plays"/>
    <n v="11"/>
    <n v="18.329999999999998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n v="1425678057"/>
    <b v="0"/>
    <n v="6"/>
    <b v="0"/>
    <s v="theater/plays"/>
    <n v="2"/>
    <n v="64.290000000000006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n v="1401978147"/>
    <b v="0"/>
    <n v="7"/>
    <b v="0"/>
    <s v="theater/plays"/>
    <n v="18"/>
    <n v="175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n v="1463545149"/>
    <b v="0"/>
    <n v="7"/>
    <b v="0"/>
    <s v="theater/plays"/>
    <n v="4"/>
    <n v="34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n v="1431113180"/>
    <b v="0"/>
    <n v="5"/>
    <b v="0"/>
    <s v="theater/plays"/>
    <n v="20"/>
    <n v="84.28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n v="1397854356"/>
    <b v="0"/>
    <n v="46"/>
    <b v="0"/>
    <s v="theater/plays"/>
    <n v="35"/>
    <n v="9.5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n v="1412809644"/>
    <b v="0"/>
    <n v="10"/>
    <b v="0"/>
    <s v="theater/plays"/>
    <n v="6"/>
    <n v="33.74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n v="1454173120"/>
    <b v="0"/>
    <n v="19"/>
    <b v="0"/>
    <s v="theater/plays"/>
    <n v="32"/>
    <n v="37.5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n v="1460034594"/>
    <b v="0"/>
    <n v="13"/>
    <b v="0"/>
    <s v="theater/plays"/>
    <n v="10"/>
    <n v="11.62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n v="1399414290"/>
    <b v="0"/>
    <n v="13"/>
    <b v="0"/>
    <s v="theater/plays"/>
    <n v="38"/>
    <n v="8"/>
    <x v="1"/>
    <s v="plays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x v="3968"/>
    <n v="1439517413"/>
    <b v="0"/>
    <n v="4"/>
    <b v="0"/>
    <s v="theater/plays"/>
    <n v="2"/>
    <n v="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n v="1444413581"/>
    <b v="0"/>
    <n v="0"/>
    <b v="0"/>
    <s v="theater/plays"/>
    <n v="0"/>
    <n v="23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n v="1454342893"/>
    <b v="0"/>
    <n v="3"/>
    <b v="0"/>
    <s v="theater/plays"/>
    <n v="4"/>
    <n v="100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n v="1430494082"/>
    <b v="0"/>
    <n v="1"/>
    <b v="0"/>
    <s v="theater/plays"/>
    <n v="20"/>
    <n v="60.11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n v="1444689259"/>
    <b v="0"/>
    <n v="9"/>
    <b v="0"/>
    <s v="theater/plays"/>
    <n v="5"/>
    <n v="3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n v="1428957912"/>
    <b v="0"/>
    <n v="1"/>
    <b v="0"/>
    <s v="theater/plays"/>
    <n v="0"/>
    <n v="5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n v="1403169690"/>
    <b v="0"/>
    <n v="1"/>
    <b v="0"/>
    <s v="theater/plays"/>
    <n v="0"/>
    <n v="17.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n v="1421339077"/>
    <b v="0"/>
    <n v="4"/>
    <b v="0"/>
    <s v="theater/plays"/>
    <n v="35"/>
    <n v="29.24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n v="1415341464"/>
    <b v="0"/>
    <n v="17"/>
    <b v="0"/>
    <s v="theater/plays"/>
    <n v="17"/>
    <n v="0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n v="1425633821"/>
    <b v="0"/>
    <n v="0"/>
    <b v="0"/>
    <s v="theater/plays"/>
    <n v="0"/>
    <n v="59.58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n v="1424992026"/>
    <b v="0"/>
    <n v="12"/>
    <b v="0"/>
    <s v="theater/plays"/>
    <n v="57"/>
    <n v="82.57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n v="1406058798"/>
    <b v="0"/>
    <n v="14"/>
    <b v="0"/>
    <s v="theater/plays"/>
    <n v="17"/>
    <n v="10"/>
    <x v="1"/>
    <s v="plays"/>
    <x v="3999"/>
    <d v="2014-08-31T19:51:49"/>
    <x v="0"/>
  </r>
  <r>
    <n v="4000"/>
    <s v="The Escorts"/>
    <s v="An Enticing Trip into the World of Assisted Dying"/>
    <x v="6"/>
    <n v="10"/>
    <x v="2"/>
    <s v="US"/>
    <s v="USD"/>
    <x v="3980"/>
    <n v="1457450958"/>
    <b v="0"/>
    <n v="1"/>
    <b v="0"/>
    <s v="theater/plays"/>
    <n v="0"/>
    <n v="32.36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n v="1486681708"/>
    <b v="0"/>
    <n v="14"/>
    <b v="0"/>
    <s v="theater/plays"/>
    <n v="38"/>
    <n v="5.75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n v="1409187761"/>
    <b v="0"/>
    <n v="4"/>
    <b v="0"/>
    <s v="theater/plays"/>
    <n v="2"/>
    <n v="100.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n v="1421417147"/>
    <b v="0"/>
    <n v="2"/>
    <b v="0"/>
    <s v="theater/plays"/>
    <n v="10"/>
    <n v="1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x v="3983"/>
    <n v="1410148457"/>
    <b v="0"/>
    <n v="1"/>
    <b v="0"/>
    <s v="theater/plays"/>
    <n v="0"/>
    <n v="20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n v="1408648985"/>
    <b v="0"/>
    <n v="2"/>
    <b v="0"/>
    <s v="theater/plays"/>
    <n v="1"/>
    <n v="2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n v="1453487587"/>
    <b v="0"/>
    <n v="1"/>
    <b v="0"/>
    <s v="theater/plays"/>
    <n v="0"/>
    <n v="5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n v="1406572381"/>
    <b v="0"/>
    <n v="1"/>
    <b v="0"/>
    <s v="theater/plays"/>
    <n v="0"/>
    <n v="1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n v="1435014507"/>
    <b v="0"/>
    <n v="4"/>
    <b v="0"/>
    <s v="theater/plays"/>
    <n v="6"/>
    <n v="2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n v="1406825360"/>
    <b v="0"/>
    <n v="3"/>
    <b v="0"/>
    <s v="theater/plays"/>
    <n v="4"/>
    <n v="45.84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n v="1412879366"/>
    <b v="0"/>
    <n v="38"/>
    <b v="0"/>
    <s v="theater/plays"/>
    <n v="24"/>
    <n v="4.75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n v="1419858278"/>
    <b v="0"/>
    <n v="4"/>
    <b v="0"/>
    <s v="theater/plays"/>
    <n v="8"/>
    <n v="0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n v="1427979849"/>
    <b v="0"/>
    <n v="0"/>
    <b v="0"/>
    <s v="theater/plays"/>
    <n v="0"/>
    <n v="13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n v="1421478823"/>
    <b v="0"/>
    <n v="2"/>
    <b v="0"/>
    <s v="theater/plays"/>
    <n v="1"/>
    <n v="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n v="1455861269"/>
    <b v="0"/>
    <n v="0"/>
    <b v="0"/>
    <s v="theater/plays"/>
    <n v="0"/>
    <n v="1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n v="1434739463"/>
    <b v="0"/>
    <n v="1"/>
    <b v="0"/>
    <s v="theater/plays"/>
    <n v="0"/>
    <n v="1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n v="1408395400"/>
    <b v="0"/>
    <n v="7"/>
    <b v="0"/>
    <s v="theater/plays"/>
    <n v="14"/>
    <n v="52.5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n v="1407254874"/>
    <b v="0"/>
    <n v="2"/>
    <b v="0"/>
    <s v="theater/plays"/>
    <n v="1"/>
    <n v="32.5"/>
    <x v="1"/>
    <s v="plays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x v="3997"/>
    <n v="1473285108"/>
    <b v="0"/>
    <n v="4"/>
    <b v="0"/>
    <s v="theater/plays"/>
    <n v="9"/>
    <n v="7.2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n v="1455725596"/>
    <b v="0"/>
    <n v="4"/>
    <b v="0"/>
    <s v="theater/plays"/>
    <n v="1"/>
    <n v="33.33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n v="1424579699"/>
    <b v="0"/>
    <n v="3"/>
    <b v="0"/>
    <s v="theater/plays"/>
    <n v="17"/>
    <n v="62.5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n v="1409176358"/>
    <b v="0"/>
    <n v="2"/>
    <b v="0"/>
    <s v="theater/plays"/>
    <n v="1"/>
    <n v="63.56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n v="1418824867"/>
    <b v="0"/>
    <n v="197"/>
    <b v="0"/>
    <s v="theater/plays"/>
    <n v="70"/>
    <n v="0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n v="1454975963"/>
    <b v="0"/>
    <n v="0"/>
    <b v="0"/>
    <s v="theater/plays"/>
    <n v="0"/>
    <n v="1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n v="1438445097"/>
    <b v="0"/>
    <n v="1"/>
    <b v="0"/>
    <s v="theater/plays"/>
    <n v="1"/>
    <n v="62.5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n v="1432705336"/>
    <b v="0"/>
    <n v="4"/>
    <b v="0"/>
    <s v="theater/plays"/>
    <n v="5"/>
    <n v="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n v="1444059839"/>
    <b v="0"/>
    <n v="0"/>
    <b v="0"/>
    <s v="theater/plays"/>
    <n v="0"/>
    <n v="30.71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n v="1486077481"/>
    <b v="0"/>
    <n v="7"/>
    <b v="0"/>
    <s v="theater/plays"/>
    <n v="7"/>
    <n v="5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n v="1399415500"/>
    <b v="0"/>
    <n v="11"/>
    <b v="0"/>
    <s v="theater/plays"/>
    <n v="28"/>
    <n v="0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n v="1447461370"/>
    <b v="0"/>
    <n v="0"/>
    <b v="0"/>
    <s v="theater/plays"/>
    <n v="0"/>
    <n v="66.67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n v="1452008599"/>
    <b v="0"/>
    <n v="6"/>
    <b v="0"/>
    <s v="theater/plays"/>
    <n v="16"/>
    <n v="0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n v="1414591364"/>
    <b v="0"/>
    <n v="0"/>
    <b v="0"/>
    <s v="theater/plays"/>
    <n v="0"/>
    <n v="59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n v="1445023516"/>
    <b v="0"/>
    <n v="7"/>
    <b v="0"/>
    <s v="theater/plays"/>
    <n v="7"/>
    <n v="65.34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n v="1472711224"/>
    <b v="0"/>
    <n v="94"/>
    <b v="0"/>
    <s v="theater/plays"/>
    <n v="26"/>
    <n v="100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n v="1425509050"/>
    <b v="0"/>
    <n v="2"/>
    <b v="0"/>
    <s v="theater/plays"/>
    <n v="1"/>
    <n v="147.4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x v="4014"/>
    <n v="1411333887"/>
    <b v="0"/>
    <n v="25"/>
    <b v="0"/>
    <s v="theater/plays"/>
    <n v="37"/>
    <n v="166.06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n v="1402784964"/>
    <b v="0"/>
    <n v="17"/>
    <b v="0"/>
    <s v="theater/plays"/>
    <n v="47"/>
    <n v="40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n v="1462585315"/>
    <b v="0"/>
    <n v="2"/>
    <b v="0"/>
    <s v="theater/plays"/>
    <n v="11"/>
    <n v="75.25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n v="1408389010"/>
    <b v="0"/>
    <n v="4"/>
    <b v="0"/>
    <s v="theater/plays"/>
    <n v="12"/>
    <n v="60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n v="1446048367"/>
    <b v="0"/>
    <n v="5"/>
    <b v="0"/>
    <s v="theater/plays"/>
    <n v="60"/>
    <n v="125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n v="1432100004"/>
    <b v="0"/>
    <n v="2"/>
    <b v="0"/>
    <s v="theater/plays"/>
    <n v="31"/>
    <n v="10.5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x v="4020"/>
    <n v="1467976954"/>
    <b v="0"/>
    <n v="2"/>
    <b v="0"/>
    <s v="theater/plays"/>
    <n v="0"/>
    <n v="7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n v="1419213664"/>
    <b v="0"/>
    <n v="3"/>
    <b v="0"/>
    <s v="theater/plays"/>
    <n v="0"/>
    <n v="0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n v="1415228325"/>
    <b v="0"/>
    <n v="0"/>
    <b v="0"/>
    <s v="theater/plays"/>
    <n v="0"/>
    <n v="56.25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n v="1426050982"/>
    <b v="0"/>
    <n v="4"/>
    <b v="0"/>
    <s v="theater/plays"/>
    <n v="38"/>
    <n v="1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n v="1406004589"/>
    <b v="0"/>
    <n v="1"/>
    <b v="0"/>
    <s v="theater/plays"/>
    <n v="0"/>
    <n v="38.33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n v="1411400210"/>
    <b v="0"/>
    <n v="12"/>
    <b v="0"/>
    <s v="theater/plays"/>
    <n v="8"/>
    <n v="27.5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n v="1418862743"/>
    <b v="0"/>
    <n v="4"/>
    <b v="0"/>
    <s v="theater/plays"/>
    <n v="2"/>
    <n v="32.979999999999997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n v="1457352787"/>
    <b v="0"/>
    <n v="91"/>
    <b v="0"/>
    <s v="theater/plays"/>
    <n v="18"/>
    <n v="16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n v="1434322815"/>
    <b v="0"/>
    <n v="1"/>
    <b v="0"/>
    <s v="theater/plays"/>
    <n v="0"/>
    <n v="1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n v="1411485391"/>
    <b v="0"/>
    <n v="1"/>
    <b v="0"/>
    <s v="theater/plays"/>
    <n v="0"/>
    <n v="0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n v="1399058797"/>
    <b v="0"/>
    <n v="0"/>
    <b v="0"/>
    <s v="theater/plays"/>
    <n v="0"/>
    <n v="86.62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n v="1408050316"/>
    <b v="0"/>
    <n v="13"/>
    <b v="0"/>
    <s v="theater/plays"/>
    <n v="38"/>
    <n v="55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n v="1413477228"/>
    <b v="0"/>
    <n v="2"/>
    <b v="0"/>
    <s v="theater/plays"/>
    <n v="22"/>
    <n v="0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n v="1472674285"/>
    <b v="0"/>
    <n v="0"/>
    <b v="0"/>
    <s v="theater/plays"/>
    <n v="0"/>
    <n v="41.95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n v="1400600031"/>
    <b v="0"/>
    <n v="21"/>
    <b v="0"/>
    <s v="theater/plays"/>
    <n v="18"/>
    <n v="88.33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n v="1465856639"/>
    <b v="0"/>
    <n v="9"/>
    <b v="0"/>
    <s v="theater/plays"/>
    <n v="53"/>
    <n v="129.16999999999999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n v="1446506080"/>
    <b v="0"/>
    <n v="6"/>
    <b v="0"/>
    <s v="theater/plays"/>
    <n v="22"/>
    <n v="23.75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n v="1458178044"/>
    <b v="0"/>
    <n v="4"/>
    <b v="0"/>
    <s v="theater/plays"/>
    <n v="3"/>
    <n v="35.71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n v="1408116152"/>
    <b v="0"/>
    <n v="7"/>
    <b v="0"/>
    <s v="theater/plays"/>
    <n v="3"/>
    <n v="57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n v="1400604056"/>
    <b v="0"/>
    <n v="5"/>
    <b v="0"/>
    <s v="theater/plays"/>
    <n v="3"/>
    <n v="0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n v="1456025023"/>
    <b v="0"/>
    <n v="0"/>
    <b v="0"/>
    <s v="theater/plays"/>
    <n v="0"/>
    <n v="163.33000000000001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n v="1464889468"/>
    <b v="0"/>
    <n v="3"/>
    <b v="0"/>
    <s v="theater/plays"/>
    <n v="2"/>
    <n v="15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n v="1401294084"/>
    <b v="0"/>
    <n v="9"/>
    <b v="0"/>
    <s v="theater/plays"/>
    <n v="1"/>
    <n v="64.17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n v="1427724426"/>
    <b v="0"/>
    <n v="6"/>
    <b v="0"/>
    <s v="theater/plays"/>
    <n v="19"/>
    <n v="6.75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n v="1405291811"/>
    <b v="0"/>
    <n v="4"/>
    <b v="0"/>
    <s v="theater/plays"/>
    <n v="1"/>
    <n v="2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n v="1461027388"/>
    <b v="0"/>
    <n v="1"/>
    <b v="0"/>
    <s v="theater/plays"/>
    <n v="0"/>
    <n v="179.12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n v="1439952550"/>
    <b v="0"/>
    <n v="17"/>
    <b v="0"/>
    <s v="theater/plays"/>
    <n v="61"/>
    <n v="34.950000000000003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n v="1481756855"/>
    <b v="0"/>
    <n v="1"/>
    <b v="0"/>
    <s v="theater/plays"/>
    <n v="1"/>
    <n v="33.08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n v="1421596356"/>
    <b v="0"/>
    <n v="13"/>
    <b v="0"/>
    <s v="theater/plays"/>
    <n v="34"/>
    <n v="27.5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n v="1422374420"/>
    <b v="0"/>
    <n v="6"/>
    <b v="0"/>
    <s v="theater/plays"/>
    <n v="17"/>
    <n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n v="1480187931"/>
    <b v="0"/>
    <n v="0"/>
    <b v="0"/>
    <s v="theater/plays"/>
    <n v="0"/>
    <n v="2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n v="1403462111"/>
    <b v="0"/>
    <n v="2"/>
    <b v="0"/>
    <s v="theater/plays"/>
    <n v="0"/>
    <n v="18.5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n v="1426407426"/>
    <b v="0"/>
    <n v="2"/>
    <b v="0"/>
    <s v="theater/plays"/>
    <n v="1"/>
    <n v="3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n v="1444137375"/>
    <b v="0"/>
    <n v="21"/>
    <b v="0"/>
    <s v="theater/plays"/>
    <n v="27"/>
    <n v="44.31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n v="1400547969"/>
    <b v="0"/>
    <n v="13"/>
    <b v="0"/>
    <s v="theater/plays"/>
    <n v="29"/>
    <n v="0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n v="1411499149"/>
    <b v="0"/>
    <n v="0"/>
    <b v="0"/>
    <s v="theater/plays"/>
    <n v="0"/>
    <n v="222.5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n v="1479747794"/>
    <b v="0"/>
    <n v="6"/>
    <b v="0"/>
    <s v="theater/plays"/>
    <n v="9"/>
    <n v="0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n v="1482951242"/>
    <b v="0"/>
    <n v="0"/>
    <b v="0"/>
    <s v="theater/plays"/>
    <n v="0"/>
    <n v="5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n v="1463783521"/>
    <b v="0"/>
    <n v="1"/>
    <b v="0"/>
    <s v="theater/plays"/>
    <n v="0"/>
    <n v="0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n v="1463849116"/>
    <b v="0"/>
    <n v="0"/>
    <b v="0"/>
    <s v="theater/plays"/>
    <n v="0"/>
    <n v="29.17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n v="1423231025"/>
    <b v="0"/>
    <n v="12"/>
    <b v="0"/>
    <s v="theater/plays"/>
    <n v="16"/>
    <n v="1.5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n v="1446179553"/>
    <b v="0"/>
    <n v="2"/>
    <b v="0"/>
    <s v="theater/plays"/>
    <n v="2"/>
    <n v="126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n v="1450203416"/>
    <b v="0"/>
    <n v="6"/>
    <b v="0"/>
    <s v="theater/plays"/>
    <n v="22"/>
    <n v="1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n v="1424701775"/>
    <b v="0"/>
    <n v="1"/>
    <b v="0"/>
    <s v="theater/plays"/>
    <n v="0"/>
    <n v="9.4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n v="1445985299"/>
    <b v="0"/>
    <n v="5"/>
    <b v="0"/>
    <s v="theater/plays"/>
    <n v="5"/>
    <n v="0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x v="4065"/>
    <n v="1466185786"/>
    <b v="0"/>
    <n v="0"/>
    <b v="0"/>
    <s v="theater/plays"/>
    <n v="0"/>
    <n v="72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n v="1418827324"/>
    <b v="0"/>
    <n v="3"/>
    <b v="0"/>
    <s v="theater/plays"/>
    <n v="11"/>
    <n v="30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n v="1430242488"/>
    <b v="0"/>
    <n v="8"/>
    <b v="0"/>
    <s v="theater/plays"/>
    <n v="5"/>
    <n v="10.67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n v="1437754137"/>
    <b v="0"/>
    <n v="3"/>
    <b v="0"/>
    <s v="theater/plays"/>
    <n v="3"/>
    <n v="25.5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n v="1418818151"/>
    <b v="0"/>
    <n v="8"/>
    <b v="0"/>
    <s v="theater/plays"/>
    <n v="13"/>
    <n v="20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n v="1423024847"/>
    <b v="0"/>
    <n v="1"/>
    <b v="0"/>
    <s v="theater/plays"/>
    <n v="0"/>
    <n v="15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n v="1435088093"/>
    <b v="0"/>
    <n v="4"/>
    <b v="0"/>
    <s v="theater/plays"/>
    <n v="2"/>
    <n v="91.2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n v="1410141900"/>
    <b v="0"/>
    <n v="8"/>
    <b v="0"/>
    <s v="theater/plays"/>
    <n v="37"/>
    <n v="800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n v="1479516350"/>
    <b v="0"/>
    <n v="1"/>
    <b v="0"/>
    <s v="theater/plays"/>
    <n v="3"/>
    <n v="8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n v="1484484219"/>
    <b v="0"/>
    <n v="5"/>
    <b v="0"/>
    <s v="theater/plays"/>
    <n v="11"/>
    <n v="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n v="1462468797"/>
    <b v="0"/>
    <n v="0"/>
    <b v="0"/>
    <s v="theater/plays"/>
    <n v="0"/>
    <n v="5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n v="1468959873"/>
    <b v="0"/>
    <n v="1"/>
    <b v="0"/>
    <s v="theater/plays"/>
    <n v="1"/>
    <n v="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n v="1482788482"/>
    <b v="0"/>
    <n v="0"/>
    <b v="0"/>
    <s v="theater/plays"/>
    <n v="0"/>
    <n v="22.83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n v="1460751673"/>
    <b v="0"/>
    <n v="6"/>
    <b v="0"/>
    <s v="theater/plays"/>
    <n v="27"/>
    <n v="16.670000000000002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n v="1435953566"/>
    <b v="0"/>
    <n v="6"/>
    <b v="0"/>
    <s v="theater/plays"/>
    <n v="10"/>
    <n v="45.7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n v="1474958434"/>
    <b v="0"/>
    <n v="14"/>
    <b v="0"/>
    <s v="theater/plays"/>
    <n v="21"/>
    <n v="383.33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n v="1479860109"/>
    <b v="0"/>
    <n v="6"/>
    <b v="0"/>
    <s v="theater/plays"/>
    <n v="7"/>
    <n v="106.97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n v="1424221866"/>
    <b v="0"/>
    <n v="33"/>
    <b v="0"/>
    <s v="theater/plays"/>
    <n v="71"/>
    <n v="10.25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n v="1409608801"/>
    <b v="0"/>
    <n v="4"/>
    <b v="0"/>
    <s v="theater/plays"/>
    <n v="2"/>
    <n v="59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n v="1485909937"/>
    <b v="0"/>
    <n v="1"/>
    <b v="0"/>
    <s v="theater/plays"/>
    <n v="2"/>
    <n v="0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n v="1446209804"/>
    <b v="0"/>
    <n v="0"/>
    <b v="0"/>
    <s v="theater/plays"/>
    <n v="0"/>
    <n v="14.33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n v="1463929351"/>
    <b v="0"/>
    <n v="6"/>
    <b v="0"/>
    <s v="theater/plays"/>
    <n v="29"/>
    <n v="15.67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n v="1422155740"/>
    <b v="0"/>
    <n v="6"/>
    <b v="0"/>
    <s v="theater/plays"/>
    <n v="3"/>
    <n v="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n v="1450619123"/>
    <b v="0"/>
    <n v="3"/>
    <b v="0"/>
    <s v="theater/plays"/>
    <n v="0"/>
    <n v="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9F72B-A0D3-D643-A540-A916773288B4}" name="PivotTable2" cacheId="7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="150" zoomScaleNormal="150" workbookViewId="0">
      <selection activeCell="U2" sqref="U2:U2923"/>
    </sheetView>
  </sheetViews>
  <sheetFormatPr baseColWidth="10" defaultColWidth="8.83203125" defaultRowHeight="15" x14ac:dyDescent="0.2"/>
  <cols>
    <col min="2" max="2" width="38.5" style="3" customWidth="1"/>
    <col min="3" max="3" width="42" style="3" bestFit="1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bestFit="1" customWidth="1"/>
    <col min="16" max="16" width="13.83203125" bestFit="1" customWidth="1"/>
    <col min="17" max="17" width="41.1640625" customWidth="1"/>
    <col min="18" max="18" width="14.6640625" bestFit="1" customWidth="1"/>
    <col min="19" max="19" width="20.33203125" bestFit="1" customWidth="1"/>
    <col min="20" max="20" width="9.832031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9" t="s">
        <v>8358</v>
      </c>
      <c r="S1" t="s">
        <v>8365</v>
      </c>
      <c r="T1" s="13" t="s">
        <v>8366</v>
      </c>
      <c r="U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IFERROR(ROUND(E3/L3,2),0)</f>
        <v>185.48</v>
      </c>
      <c r="Q2" s="10" t="s">
        <v>8308</v>
      </c>
      <c r="R2" t="s">
        <v>8309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15</v>
      </c>
      <c r="Q3" s="10" t="s">
        <v>8308</v>
      </c>
      <c r="R3" t="s">
        <v>8309</v>
      </c>
      <c r="S3" s="13">
        <f t="shared" si="2"/>
        <v>42766.600497685184</v>
      </c>
      <c r="T3" s="13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69.27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190.55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48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93.4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146.88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159.82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291.79000000000002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31.5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158.68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80.33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59.96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109.78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147.71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21.76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171.84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41.94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93.26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56.14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80.16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199.9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51.25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103.04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66.349999999999994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57.14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102.11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32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148.97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169.61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31.62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76.45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13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320.45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83.75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49.88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59.46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193.84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159.51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41.68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150.9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126.69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105.26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117.51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117.36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133.33000000000001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98.36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194.44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76.87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56.82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137.93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27.27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118.34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223.48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28.11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194.23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128.94999999999999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49.32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221.52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137.21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606.82000000000005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43.04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322.39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96.71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35.47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86.67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IFERROR(ROUND(E67/L67,2),0)</f>
        <v>132.05000000000001</v>
      </c>
      <c r="Q66" s="10" t="s">
        <v>8308</v>
      </c>
      <c r="R66" t="s">
        <v>8310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91.23</v>
      </c>
      <c r="Q67" s="10" t="s">
        <v>8308</v>
      </c>
      <c r="R67" t="s">
        <v>8310</v>
      </c>
      <c r="S67" s="13">
        <f t="shared" si="7"/>
        <v>41835.821226851855</v>
      </c>
      <c r="T67" s="13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116.25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21.19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62.33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37.409999999999997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69.72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58.17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50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19.47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85.96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32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30.67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60.38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32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38.6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40.270000000000003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273.83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53.04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40.01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15.77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71.430000000000007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32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71.709999999999994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375.76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104.6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60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123.29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31.38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78.260000000000005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122.33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73.73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21.67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21.9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50.59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53.13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56.67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40.78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192.31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100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117.92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27.9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60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39.380000000000003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186.11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111.38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78.72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46.7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65.38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102.08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64.2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90.38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88.57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28.73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69.790000000000006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167.49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144.91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91.84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10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0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25.17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0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11.67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106.69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47.5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311.17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IFERROR(ROUND(E131/L131,2),0)</f>
        <v>0</v>
      </c>
      <c r="Q130" s="10" t="s">
        <v>8308</v>
      </c>
      <c r="R130" t="s">
        <v>8311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3">
        <f t="shared" si="12"/>
        <v>41882.937303240738</v>
      </c>
      <c r="T131" s="13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94.51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0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80.599999999999994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0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81.239999999999995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500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46.18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10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55.95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37.56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38.33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0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20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15.33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449.43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32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28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15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35.9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13.33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20.25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119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4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0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10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5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43.5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0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91.43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0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3000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5.5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108.33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56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32.5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1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0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49.88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0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25.71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0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100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30.85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180.5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0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373.5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25.5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220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160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69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50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83.33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5.67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IFERROR(ROUND(E195/L195,2),0)</f>
        <v>0</v>
      </c>
      <c r="Q194" s="10" t="s">
        <v>8308</v>
      </c>
      <c r="R194" t="s">
        <v>8312</v>
      </c>
      <c r="S194" s="13">
        <f t="shared" ref="S194:S257" si="17">(((J194/60)/60)/24)+DATE(1970,1,1)</f>
        <v>41899.792037037041</v>
      </c>
      <c r="T194" s="13">
        <f t="shared" ref="T194:T257" si="18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1</v>
      </c>
      <c r="Q195" s="10" t="s">
        <v>8308</v>
      </c>
      <c r="R195" t="s">
        <v>8312</v>
      </c>
      <c r="S195" s="13">
        <f t="shared" si="17"/>
        <v>41911.934791666667</v>
      </c>
      <c r="T195" s="13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0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77.11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32.75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46.5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0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87.31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54.29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0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93.25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117.68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76.47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0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163.85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0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91.82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185.83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20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32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1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10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331.54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314.29000000000002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100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115.99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120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65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0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125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0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30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15.71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0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80.2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0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50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50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117.85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109.04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73.02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78.2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47.4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54.02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68.489999999999995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108.15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589.95000000000005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48.05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72.48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57.08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85.44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215.86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89.39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45.42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65.760000000000005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IFERROR(ROUND(E259/L259,2),0)</f>
        <v>66.7</v>
      </c>
      <c r="Q258" s="10" t="s">
        <v>8308</v>
      </c>
      <c r="R258" t="s">
        <v>8313</v>
      </c>
      <c r="S258" s="13">
        <f t="shared" ref="S258:S321" si="22">(((J258/60)/60)/24)+DATE(1970,1,1)</f>
        <v>41319.769293981481</v>
      </c>
      <c r="T258" s="13">
        <f t="shared" ref="T258:T321" si="23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83.35</v>
      </c>
      <c r="Q259" s="10" t="s">
        <v>8308</v>
      </c>
      <c r="R259" t="s">
        <v>8313</v>
      </c>
      <c r="S259" s="13">
        <f t="shared" si="22"/>
        <v>42479.626875000002</v>
      </c>
      <c r="T259" s="13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105.05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120.91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97.64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41.38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30.65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64.95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95.78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48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40.42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78.58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50.18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92.25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57.54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109.42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81.89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45.67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55.22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65.3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95.23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75.44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97.82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87.69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54.75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83.95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254.39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101.83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55.07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56.9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121.28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91.19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115.45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67.77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28.58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46.88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154.41999999999999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201.22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100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100.08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230.09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141.75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56.34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73.34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85.34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61.5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93.02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48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50.29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106.43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51.72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36.61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42.52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62.71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89.96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28.92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138.80000000000001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32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61.3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80.2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32.1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200.89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108.01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95.7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49.88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110.47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48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134.91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IFERROR(ROUND(E323/L323,2),0)</f>
        <v>106.62</v>
      </c>
      <c r="Q322" s="10" t="s">
        <v>8308</v>
      </c>
      <c r="R322" t="s">
        <v>8313</v>
      </c>
      <c r="S322" s="13">
        <f t="shared" ref="S322:S385" si="27">(((J322/60)/60)/24)+DATE(1970,1,1)</f>
        <v>42331.551307870366</v>
      </c>
      <c r="T322" s="13">
        <f t="shared" ref="T322:T385" si="28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145.04</v>
      </c>
      <c r="Q323" s="10" t="s">
        <v>8308</v>
      </c>
      <c r="R323" t="s">
        <v>8313</v>
      </c>
      <c r="S323" s="13">
        <f t="shared" si="27"/>
        <v>42647.446597222224</v>
      </c>
      <c r="T323" s="13">
        <f t="shared" si="28"/>
        <v>42682.488263888896</v>
      </c>
      <c r="U323">
        <f t="shared" ref="U323:U386" si="29">YEAR(S323)</f>
        <v>2016</v>
      </c>
    </row>
    <row r="324" spans="1:21" ht="32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114.59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105.32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70.92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147.16999999999999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160.47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156.05000000000001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63.17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104.82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97.36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203.63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188.31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146.65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109.19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59.25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97.9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70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72.87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146.35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67.91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169.85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58.41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119.99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99.86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90.58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117.77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86.55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71.900000000000006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129.82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44.91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40.76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103.52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125.45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246.61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79.400000000000006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86.14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193.05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32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84.02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139.83000000000001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109.82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139.53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347.85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68.239999999999995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239.94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287.31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86.85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81.849999999999994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42.87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709.42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161.26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41.78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89.89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45.05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42.86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54.08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103.22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40.4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116.86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115.51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104.31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69.77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43.02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58.54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IFERROR(ROUND(E387/L387,2),0)</f>
        <v>111.8</v>
      </c>
      <c r="Q386" s="10" t="s">
        <v>8308</v>
      </c>
      <c r="R386" t="s">
        <v>8313</v>
      </c>
      <c r="S386" s="13">
        <f t="shared" ref="S386:S449" si="32">(((J386/60)/60)/24)+DATE(1970,1,1)</f>
        <v>41980.781793981485</v>
      </c>
      <c r="T386" s="13">
        <f t="shared" ref="T386:T449" si="33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46.23</v>
      </c>
      <c r="Q387" s="10" t="s">
        <v>8308</v>
      </c>
      <c r="R387" t="s">
        <v>8313</v>
      </c>
      <c r="S387" s="13">
        <f t="shared" si="32"/>
        <v>41934.584502314814</v>
      </c>
      <c r="T387" s="13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144.69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88.85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81.75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71.430000000000007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104.26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90.62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157.33000000000001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105.18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58.72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81.63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56.46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48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140.1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224.85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181.13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711.04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65.88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75.19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133.13999999999999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55.2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86.16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92.32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160.16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45.6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183.29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125.79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57.65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78.66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91.48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68.099999999999994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48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48.09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202.42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216.75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110.07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4.83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50.17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35.83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11.77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40.78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3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16.63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0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52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0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48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4.8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51.88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71.25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0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62.5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1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0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170.55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0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5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32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0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393.59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5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50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1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47.88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5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20.5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IFERROR(ROUND(E451/L451,2),0)</f>
        <v>9</v>
      </c>
      <c r="Q450" s="10" t="s">
        <v>8308</v>
      </c>
      <c r="R450" t="s">
        <v>8314</v>
      </c>
      <c r="S450" s="13">
        <f t="shared" ref="S450:S513" si="37">(((J450/60)/60)/24)+DATE(1970,1,1)</f>
        <v>41753.758043981477</v>
      </c>
      <c r="T450" s="13">
        <f t="shared" ref="T450:T513" si="38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56.57</v>
      </c>
      <c r="Q451" s="10" t="s">
        <v>8308</v>
      </c>
      <c r="R451" t="s">
        <v>8314</v>
      </c>
      <c r="S451" s="13">
        <f t="shared" si="37"/>
        <v>41534.568113425928</v>
      </c>
      <c r="T451" s="13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0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40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13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16.399999999999999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22.5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20.329999999999998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0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16.760000000000002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25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12.5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0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113.64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17.25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15.2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110.64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0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25.5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38.479999999999997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28.2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61.5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1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0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39.57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16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0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88.8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55.46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87.14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10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51.22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13.55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66.52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50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71.67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0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10.33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0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1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10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136.09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73.459999999999994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53.75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48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0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57.5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12.67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3.71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250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64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133.33000000000001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10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32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30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5.5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IFERROR(ROUND(E515/L515,2),0)</f>
        <v>102.38</v>
      </c>
      <c r="Q514" s="10" t="s">
        <v>8308</v>
      </c>
      <c r="R514" t="s">
        <v>8314</v>
      </c>
      <c r="S514" s="13">
        <f t="shared" ref="S514:S577" si="42">(((J514/60)/60)/24)+DATE(1970,1,1)</f>
        <v>42649.742210648154</v>
      </c>
      <c r="T514" s="13">
        <f t="shared" ref="T514:T577" si="43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16.670000000000002</v>
      </c>
      <c r="Q515" s="10" t="s">
        <v>8308</v>
      </c>
      <c r="R515" t="s">
        <v>8314</v>
      </c>
      <c r="S515" s="13">
        <f t="shared" si="42"/>
        <v>42552.653993055559</v>
      </c>
      <c r="T515" s="13">
        <f t="shared" si="43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725.03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32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0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68.33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0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39.229999999999997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150.15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93.43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110.97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32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71.790000000000006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29.26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1000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74.349999999999994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63.83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44.33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86.94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126.55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129.03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71.239999999999995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117.88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327.08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34.75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100.06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40.85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252.02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25.16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1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25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1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35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402.71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26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0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9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8.5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8.75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135.04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0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20.5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64.36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0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200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68.3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0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50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4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27.5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0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34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1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0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1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0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49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20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142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53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0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38.44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20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64.75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1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IFERROR(ROUND(E579/L579,2),0)</f>
        <v>10</v>
      </c>
      <c r="Q578" s="10" t="s">
        <v>8317</v>
      </c>
      <c r="R578" t="s">
        <v>8318</v>
      </c>
      <c r="S578" s="13">
        <f t="shared" ref="S578:S641" si="47">(((J578/60)/60)/24)+DATE(1970,1,1)</f>
        <v>42031.471666666665</v>
      </c>
      <c r="T578" s="13">
        <f t="shared" ref="T578:T641" si="48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2</v>
      </c>
      <c r="Q579" s="10" t="s">
        <v>8317</v>
      </c>
      <c r="R579" t="s">
        <v>8318</v>
      </c>
      <c r="S579" s="13">
        <f t="shared" si="47"/>
        <v>42450.589143518519</v>
      </c>
      <c r="T579" s="13">
        <f t="shared" si="48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35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1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0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1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5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0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14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32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389.29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150.5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24.78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30.5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250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16.43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53.25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3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10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121.43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15.5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100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23.33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0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45.39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0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16.38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10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292.2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5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0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105.93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0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20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1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300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87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37.89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0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111.41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90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116.67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10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76.67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0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49.8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1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2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4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0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3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1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50.5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IFERROR(ROUND(E643/L643,2),0)</f>
        <v>151.32</v>
      </c>
      <c r="Q642" s="10" t="s">
        <v>8317</v>
      </c>
      <c r="R642" t="s">
        <v>8319</v>
      </c>
      <c r="S642" s="13">
        <f t="shared" ref="S642:S705" si="52">(((J642/60)/60)/24)+DATE(1970,1,1)</f>
        <v>42683.420312500006</v>
      </c>
      <c r="T642" s="13">
        <f t="shared" ref="T642:T705" si="53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134.36000000000001</v>
      </c>
      <c r="Q643" s="10" t="s">
        <v>8317</v>
      </c>
      <c r="R643" t="s">
        <v>8319</v>
      </c>
      <c r="S643" s="13">
        <f t="shared" si="52"/>
        <v>42199.57</v>
      </c>
      <c r="T643" s="13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174.03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73.489999999999995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23.52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39.07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125.94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1644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42.67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35.130000000000003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239.35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107.64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95.83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31.66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42.89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122.74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190.45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109.34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143.66999999999999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84.94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10.56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39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100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31.17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155.33000000000001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2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178.93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27.36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1536.25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85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788.53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50.3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68.33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7.5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34.270000000000003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61.29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133.25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65.180000000000007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93.9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150.65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13.25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99.33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177.39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55.3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0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591.66999999999996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405.5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343.15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72.59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26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6.5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119.39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84.29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90.86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1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20.34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530.69000000000005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120.39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13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291.33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124.92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119.57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120.25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IFERROR(ROUND(E707/L707,2),0)</f>
        <v>195.4</v>
      </c>
      <c r="Q706" s="10" t="s">
        <v>8317</v>
      </c>
      <c r="R706" t="s">
        <v>8319</v>
      </c>
      <c r="S706" s="13">
        <f t="shared" ref="S706:S769" si="57">(((J706/60)/60)/24)+DATE(1970,1,1)</f>
        <v>42726.192916666667</v>
      </c>
      <c r="T706" s="13">
        <f t="shared" ref="T706:T769" si="58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0</v>
      </c>
      <c r="Q707" s="10" t="s">
        <v>8317</v>
      </c>
      <c r="R707" t="s">
        <v>8319</v>
      </c>
      <c r="S707" s="13">
        <f t="shared" si="57"/>
        <v>42726.491643518515</v>
      </c>
      <c r="T707" s="13">
        <f t="shared" si="58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117.7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23.95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30.5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0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99.97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26.25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199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80.319999999999993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115.75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44.69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76.25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22.5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19.399999999999999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66.709999999999994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84.14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215.73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54.69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51.63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143.36000000000001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72.430000000000007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36.53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60.9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32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43.55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99.77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88.73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4.92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17.82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187.19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234.81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105.05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56.67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39.049999999999997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68.349999999999994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169.58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141.41999999999999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67.39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54.27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82.52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53.73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34.21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127.33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45.57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95.96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77.27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57.34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53.19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492.31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42.35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37.47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37.450000000000003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33.06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134.21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51.47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0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39.17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0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5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0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57.3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0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59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0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IFERROR(ROUND(E771/L771,2),0)</f>
        <v>31.85</v>
      </c>
      <c r="Q770" s="10" t="s">
        <v>8320</v>
      </c>
      <c r="R770" t="s">
        <v>8322</v>
      </c>
      <c r="S770" s="13">
        <f t="shared" ref="S770:S833" si="62">(((J770/60)/60)/24)+DATE(1970,1,1)</f>
        <v>41594.207060185188</v>
      </c>
      <c r="T770" s="13">
        <f t="shared" ref="T770:T833" si="63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0</v>
      </c>
      <c r="Q771" s="10" t="s">
        <v>8320</v>
      </c>
      <c r="R771" t="s">
        <v>8322</v>
      </c>
      <c r="S771" s="13">
        <f t="shared" si="62"/>
        <v>41604.996458333335</v>
      </c>
      <c r="T771" s="13">
        <f t="shared" si="63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10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50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48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16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39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34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32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63.12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7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2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66.67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38.520000000000003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42.61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50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63.49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102.5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31.14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162.27000000000001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80.59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59.85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132.86000000000001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92.55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60.86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41.85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88.33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158.96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85.05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112.61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45.44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46.22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178.61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40.75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32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43.73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81.069999999999993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74.61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305.56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58.33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117.68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73.77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104.65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79.83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58.33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86.67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27.61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25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45.46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99.53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39.31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89.42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28.68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31.07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70.55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224.13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51.81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43.52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39.82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126.81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113.88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28.18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36.61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32.5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60.66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175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97.99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IFERROR(ROUND(E835/L835,2),0)</f>
        <v>148.78</v>
      </c>
      <c r="Q834" s="10" t="s">
        <v>8323</v>
      </c>
      <c r="R834" t="s">
        <v>8324</v>
      </c>
      <c r="S834" s="13">
        <f t="shared" ref="S834:S897" si="67">(((J834/60)/60)/24)+DATE(1970,1,1)</f>
        <v>40869.675173611111</v>
      </c>
      <c r="T834" s="13">
        <f t="shared" ref="T834:T897" si="68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96.08</v>
      </c>
      <c r="Q835" s="10" t="s">
        <v>8323</v>
      </c>
      <c r="R835" t="s">
        <v>8324</v>
      </c>
      <c r="S835" s="13">
        <f t="shared" si="67"/>
        <v>41718.878182870372</v>
      </c>
      <c r="T835" s="13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58.63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109.71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49.11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47.67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60.74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63.38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53.89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66.87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63.1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36.630000000000003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34.01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28.55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10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18.75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41.7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46.67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37.270000000000003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59.26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30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65.86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32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31.91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19.46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50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22.74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42.72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52.92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50.5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42.5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18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32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34.18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22.5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58.18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109.18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50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48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346.67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12.4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27.08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32.5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9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34.76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0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48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28.58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46.59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32.5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21.47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14.13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30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32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21.57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83.38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10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35.71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29.29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0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18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73.760000000000005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31.25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28.89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143.82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40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147.81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27.86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44.44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IFERROR(ROUND(E899/L899,2),0)</f>
        <v>0</v>
      </c>
      <c r="Q898" s="10" t="s">
        <v>8323</v>
      </c>
      <c r="R898" t="s">
        <v>8327</v>
      </c>
      <c r="S898" s="13">
        <f t="shared" ref="S898:S961" si="72">(((J898/60)/60)/24)+DATE(1970,1,1)</f>
        <v>42218.872986111113</v>
      </c>
      <c r="T898" s="13">
        <f t="shared" ref="T898:T961" si="73">(((I898/60)/60)/24)+DATE(1970,1,1)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35</v>
      </c>
      <c r="Q899" s="10" t="s">
        <v>8323</v>
      </c>
      <c r="R899" t="s">
        <v>8327</v>
      </c>
      <c r="S899" s="13">
        <f t="shared" si="72"/>
        <v>41211.688750000001</v>
      </c>
      <c r="T899" s="13">
        <f t="shared" si="73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10.5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0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48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30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40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50.33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32.67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0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65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24.6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0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15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82.58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0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41.67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32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0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32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30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19.600000000000001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100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231.75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189.33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55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21.8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32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0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48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56.25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0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69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18.71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46.03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60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50.67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25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0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20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25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20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110.29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37.450000000000003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41.75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24.08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69.41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155.25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57.2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0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60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39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58.42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158.63999999999999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99.86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25.2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89.19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182.62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50.65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48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33.29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51.82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113.63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136.46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IFERROR(ROUND(E963/L963,2),0)</f>
        <v>364.35</v>
      </c>
      <c r="Q962" s="10" t="s">
        <v>8317</v>
      </c>
      <c r="R962" t="s">
        <v>8319</v>
      </c>
      <c r="S962" s="13">
        <f t="shared" ref="S962:S1025" si="77">(((J962/60)/60)/24)+DATE(1970,1,1)</f>
        <v>42766.626793981486</v>
      </c>
      <c r="T962" s="13">
        <f t="shared" ref="T962:T1025" si="78">(((I962/60)/60)/24)+DATE(1970,1,1)</f>
        <v>42808.585127314815</v>
      </c>
      <c r="U962">
        <f t="shared" si="74"/>
        <v>2017</v>
      </c>
    </row>
    <row r="963" spans="1:21" ht="32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19.239999999999998</v>
      </c>
      <c r="Q963" s="10" t="s">
        <v>8317</v>
      </c>
      <c r="R963" t="s">
        <v>8319</v>
      </c>
      <c r="S963" s="13">
        <f t="shared" si="77"/>
        <v>42740.693692129629</v>
      </c>
      <c r="T963" s="13">
        <f t="shared" si="78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41.89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30.31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49.67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59.2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43.98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32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26.5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1272.73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164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45.2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153.88999999999999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51.38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93.33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108.63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160.5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75.75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790.84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301.94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47.94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2.75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1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171.79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35.33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82.09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110.87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161.22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0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52.41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13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30.29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116.75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89.6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424.45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80.67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13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8.1300000000000008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153.43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292.08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3304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1300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134.55000000000001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214.07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216.34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932.31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29.25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174.95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250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65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55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75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1389.36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95.91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191.25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40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74.790000000000006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161.12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88.71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32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53.25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106.2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22.08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32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31.05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36.21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388.98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IFERROR(ROUND(E1027/L1027,2),0)</f>
        <v>71.849999999999994</v>
      </c>
      <c r="Q1026" s="10" t="s">
        <v>8323</v>
      </c>
      <c r="R1026" t="s">
        <v>8328</v>
      </c>
      <c r="S1026" s="13">
        <f t="shared" ref="S1026:S1089" si="82">(((J1026/60)/60)/24)+DATE(1970,1,1)</f>
        <v>42370.580590277779</v>
      </c>
      <c r="T1026" s="13">
        <f t="shared" ref="T1026:T1089" si="83">(((I1026/60)/60)/24)+DATE(1970,1,1)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57.38</v>
      </c>
      <c r="Q1027" s="10" t="s">
        <v>8323</v>
      </c>
      <c r="R1027" t="s">
        <v>8328</v>
      </c>
      <c r="S1027" s="13">
        <f t="shared" si="82"/>
        <v>42049.833761574075</v>
      </c>
      <c r="T1027" s="13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69.67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45.99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79.260000000000005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43.03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108.48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61.03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50.59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39.159999999999997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65.16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23.96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32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48.62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35.74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21.37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250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32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10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29.24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32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3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33.25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0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1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53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0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15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0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50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47.5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0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65.67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16.2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34.130000000000003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13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11.25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40.479999999999997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32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35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0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12.75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10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113.57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15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48.28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43.98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9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37.67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18.579999999999998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32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3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18.670000000000002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410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114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7.5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0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43.42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IFERROR(ROUND(E1091/L1091,2),0)</f>
        <v>23.96</v>
      </c>
      <c r="Q1090" s="10" t="s">
        <v>8331</v>
      </c>
      <c r="R1090" t="s">
        <v>8332</v>
      </c>
      <c r="S1090" s="13">
        <f t="shared" ref="S1090:S1153" si="87">(((J1090/60)/60)/24)+DATE(1970,1,1)</f>
        <v>41723.799386574072</v>
      </c>
      <c r="T1090" s="13">
        <f t="shared" ref="T1090:T1153" si="88">(((I1090/60)/60)/24)+DATE(1970,1,1)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5</v>
      </c>
      <c r="Q1091" s="10" t="s">
        <v>8331</v>
      </c>
      <c r="R1091" t="s">
        <v>8332</v>
      </c>
      <c r="S1091" s="13">
        <f t="shared" si="87"/>
        <v>42151.189525462964</v>
      </c>
      <c r="T1091" s="13">
        <f t="shared" si="88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12.5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3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10.56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122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267.81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74.209999999999994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6.71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81.95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25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10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6.83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17.71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16.2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80.3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71.55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23.57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0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48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34.880000000000003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15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23.18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1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100.23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5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3.33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13.25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17.850000000000001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10.38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32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36.33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5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0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5.8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0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3.67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60.71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0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5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25.43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48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1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10.5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3.67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0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110.62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20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1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50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45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253.21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31.25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0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23.25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0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100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32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44.17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0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24.33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37.5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42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0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60.73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IFERROR(ROUND(E1155/L1155,2),0)</f>
        <v>50</v>
      </c>
      <c r="Q1154" s="10" t="s">
        <v>8334</v>
      </c>
      <c r="R1154" t="s">
        <v>8335</v>
      </c>
      <c r="S1154" s="13">
        <f t="shared" ref="S1154:S1217" si="92">(((J1154/60)/60)/24)+DATE(1970,1,1)</f>
        <v>42109.709629629629</v>
      </c>
      <c r="T1154" s="13">
        <f t="shared" ref="T1154:T1217" si="93">(((I1154/60)/60)/24)+DATE(1970,1,1)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108.33</v>
      </c>
      <c r="Q1155" s="10" t="s">
        <v>8334</v>
      </c>
      <c r="R1155" t="s">
        <v>8335</v>
      </c>
      <c r="S1155" s="13">
        <f t="shared" si="92"/>
        <v>42143.714178240742</v>
      </c>
      <c r="T1155" s="13">
        <f t="shared" si="93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23.5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0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50.33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11.67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0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60.79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0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17.5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0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82.82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358.88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61.19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340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5.67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50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25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0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30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46.63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32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65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10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5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640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69.12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1.33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10.5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33.33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61.56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118.74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65.08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130.16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37.78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112.79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51.92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89.24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19.329999999999998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79.97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56.41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79.41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76.44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121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54.62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299.22000000000003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58.53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55.37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183.8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165.35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234.79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211.48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32.340000000000003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123.38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207.07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138.26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493.82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168.5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38.869999999999997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61.53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105.44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71.59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91.88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IFERROR(ROUND(E1219/L1219,2),0)</f>
        <v>148.57</v>
      </c>
      <c r="Q1218" s="10" t="s">
        <v>8336</v>
      </c>
      <c r="R1218" t="s">
        <v>8337</v>
      </c>
      <c r="S1218" s="13">
        <f t="shared" ref="S1218:S1281" si="97">(((J1218/60)/60)/24)+DATE(1970,1,1)</f>
        <v>42247.616400462968</v>
      </c>
      <c r="T1218" s="13">
        <f t="shared" ref="T1218:T1281" si="98">(((I1218/60)/60)/24)+DATE(1970,1,1)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174.21</v>
      </c>
      <c r="Q1219" s="10" t="s">
        <v>8336</v>
      </c>
      <c r="R1219" t="s">
        <v>8337</v>
      </c>
      <c r="S1219" s="13">
        <f t="shared" si="97"/>
        <v>42535.809490740736</v>
      </c>
      <c r="T1219" s="13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102.86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111.18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23.8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81.27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116.21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58.89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44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48.43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0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61.04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25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0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40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19.329999999999998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0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35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0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59.33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0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30.13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74.62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5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44.5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46.13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32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141.47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75.48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85.5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64.25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64.47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118.2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82.54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34.17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42.73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94.49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55.7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98.03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92.1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38.18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27.15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50.69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38.94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77.64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43.54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31.82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63.18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48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190.9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140.86000000000001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76.92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99.16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67.88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246.29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189.29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76.67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82.96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62.52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46.07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38.54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53.01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73.36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127.98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IFERROR(ROUND(E1283/L1283,2),0)</f>
        <v>104.73</v>
      </c>
      <c r="Q1282" s="10" t="s">
        <v>8323</v>
      </c>
      <c r="R1282" t="s">
        <v>8324</v>
      </c>
      <c r="S1282" s="13">
        <f t="shared" ref="S1282:S1345" si="102">(((J1282/60)/60)/24)+DATE(1970,1,1)</f>
        <v>40513.757569444446</v>
      </c>
      <c r="T1282" s="13">
        <f t="shared" ref="T1282:T1345" si="103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67.67</v>
      </c>
      <c r="Q1283" s="10" t="s">
        <v>8323</v>
      </c>
      <c r="R1283" t="s">
        <v>8324</v>
      </c>
      <c r="S1283" s="13">
        <f t="shared" si="102"/>
        <v>41463.743472222224</v>
      </c>
      <c r="T1283" s="13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95.93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32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65.16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32.270000000000003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81.25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24.2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65.87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36.08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32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44.19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104.07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35.96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127.79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27.73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39.83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52.17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92.04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63.42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135.63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168.75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70.86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50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42.21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152.41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90.62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201.6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48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127.93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29.89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367.97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129.16999999999999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800.7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28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102.02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184.36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162.91999999999999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603.53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45.41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97.33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167.67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859.86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26.5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30.27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54.67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60.75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102.73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41.59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116.53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45.33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157.46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100.5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0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51.82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308.75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379.23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176.36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66.069999999999993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89.65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0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382.39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100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158.36000000000001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40.76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IFERROR(ROUND(E1347/L1347,2),0)</f>
        <v>53.57</v>
      </c>
      <c r="Q1346" s="10" t="s">
        <v>8320</v>
      </c>
      <c r="R1346" t="s">
        <v>8321</v>
      </c>
      <c r="S1346" s="13">
        <f t="shared" ref="S1346:S1409" si="107">(((J1346/60)/60)/24)+DATE(1970,1,1)</f>
        <v>42522.789803240739</v>
      </c>
      <c r="T1346" s="13">
        <f t="shared" ref="T1346:T1409" si="108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48.45</v>
      </c>
      <c r="Q1347" s="10" t="s">
        <v>8320</v>
      </c>
      <c r="R1347" t="s">
        <v>8321</v>
      </c>
      <c r="S1347" s="13">
        <f t="shared" si="107"/>
        <v>41799.814340277779</v>
      </c>
      <c r="T1347" s="13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82.42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230.19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59.36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66.7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168.78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59.97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31.81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24.42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25.35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71.44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38.549999999999997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68.37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40.21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32.07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28.63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43.64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40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346.04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81.739999999999995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64.540000000000006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63.48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63.62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83.97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77.75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107.07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38.75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201.94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43.06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62.87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55.61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48.71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30.58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73.91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21.2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73.36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56.41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50.25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68.94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65.91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62.5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70.06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60.18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21.38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160.79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32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42.38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27.32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32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196.83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53.88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47.76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88.19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72.06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74.25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61.7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17.239999999999998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51.72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24.15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62.17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48.2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6.18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5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7.5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12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IFERROR(ROUND(E1411/L1411,2),0)</f>
        <v>0</v>
      </c>
      <c r="Q1410" s="10" t="s">
        <v>8320</v>
      </c>
      <c r="R1410" t="s">
        <v>8339</v>
      </c>
      <c r="S1410" s="13">
        <f t="shared" ref="S1410:S1473" si="112">(((J1410/60)/60)/24)+DATE(1970,1,1)</f>
        <v>42291.872175925921</v>
      </c>
      <c r="T1410" s="13">
        <f t="shared" ref="T1410:T1473" si="113">(((I1410/60)/60)/24)+DATE(1970,1,1)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1</v>
      </c>
      <c r="Q1411" s="10" t="s">
        <v>8320</v>
      </c>
      <c r="R1411" t="s">
        <v>8339</v>
      </c>
      <c r="S1411" s="13">
        <f t="shared" si="112"/>
        <v>41945.133506944447</v>
      </c>
      <c r="T1411" s="13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2.33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24.62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100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88.89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0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27.5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6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44.5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1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100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13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100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109.07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0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104.75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0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80.599999999999994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115.55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0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80.5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744.55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7.5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38.5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36.68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75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30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1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673.33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0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25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0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1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0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15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225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48.33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0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44.67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28.94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35.44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34.869999999999997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52.62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69.599999999999994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76.72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33.19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149.46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23.17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96.88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103.2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IFERROR(ROUND(E1475/L1475,2),0)</f>
        <v>38.46</v>
      </c>
      <c r="Q1474" s="10" t="s">
        <v>8320</v>
      </c>
      <c r="R1474" t="s">
        <v>8340</v>
      </c>
      <c r="S1474" s="13">
        <f t="shared" ref="S1474:S1537" si="117">(((J1474/60)/60)/24)+DATE(1970,1,1)</f>
        <v>41533.542858796296</v>
      </c>
      <c r="T1474" s="13">
        <f t="shared" ref="T1474:T1537" si="118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44.32</v>
      </c>
      <c r="Q1475" s="10" t="s">
        <v>8320</v>
      </c>
      <c r="R1475" t="s">
        <v>8340</v>
      </c>
      <c r="S1475" s="13">
        <f t="shared" si="117"/>
        <v>40939.979618055557</v>
      </c>
      <c r="T1475" s="13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64.17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43.33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90.5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29.19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30.96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92.16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17.5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25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0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50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16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0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60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32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47.11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100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15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0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40.450000000000003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0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1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19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5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46.73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97.73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67.84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56.98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67.16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48.04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38.86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78.180000000000007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97.11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110.39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39.92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75.98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58.38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55.82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151.24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849.67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159.24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39.51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130.53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64.16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111.53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170.45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133.74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95.83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221.79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32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32.32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98.84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55.22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52.79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135.66999999999999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53.99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56.64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82.32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88.26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84.91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48.15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66.02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IFERROR(ROUND(E1539/L1539,2),0)</f>
        <v>96.38</v>
      </c>
      <c r="Q1538" s="10" t="s">
        <v>8336</v>
      </c>
      <c r="R1538" t="s">
        <v>8337</v>
      </c>
      <c r="S1538" s="13">
        <f t="shared" ref="S1538:S1601" si="122">(((J1538/60)/60)/24)+DATE(1970,1,1)</f>
        <v>42213.802199074074</v>
      </c>
      <c r="T1538" s="13">
        <f t="shared" ref="T1538:T1601" si="123">(((I1538/60)/60)/24)+DATE(1970,1,1)</f>
        <v>42243.802199074074</v>
      </c>
      <c r="U1538">
        <f t="shared" si="119"/>
        <v>2015</v>
      </c>
    </row>
    <row r="1539" spans="1:21" ht="32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156.16999999999999</v>
      </c>
      <c r="Q1539" s="10" t="s">
        <v>8336</v>
      </c>
      <c r="R1539" t="s">
        <v>8337</v>
      </c>
      <c r="S1539" s="13">
        <f t="shared" si="122"/>
        <v>42552.315127314811</v>
      </c>
      <c r="T1539" s="13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95.76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180.41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3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20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10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1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26.27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0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60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28.33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14.43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0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132.19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0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56.42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32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100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11.67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50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23.5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67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0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42.5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10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108.05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26.92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155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0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47.77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20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41.67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74.33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84.33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65.459999999999994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27.5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51.25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48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14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0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5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31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15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0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131.66999999999999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0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1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0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32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510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44.48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0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1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20.5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40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25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0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1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0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32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40.78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IFERROR(ROUND(E1603/L1603,2),0)</f>
        <v>48.33</v>
      </c>
      <c r="Q1602" s="10" t="s">
        <v>8336</v>
      </c>
      <c r="R1602" t="s">
        <v>8343</v>
      </c>
      <c r="S1602" s="13">
        <f t="shared" ref="S1602:S1665" si="127">(((J1602/60)/60)/24)+DATE(1970,1,1)</f>
        <v>41791.057314814818</v>
      </c>
      <c r="T1602" s="13">
        <f t="shared" ref="T1602:T1665" si="128">(((I1602/60)/60)/24)+DATE(1970,1,1)</f>
        <v>41835.21597222222</v>
      </c>
      <c r="U1602">
        <f t="shared" si="124"/>
        <v>2014</v>
      </c>
    </row>
    <row r="1603" spans="1:21" ht="32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46.95</v>
      </c>
      <c r="Q1603" s="10" t="s">
        <v>8323</v>
      </c>
      <c r="R1603" t="s">
        <v>8324</v>
      </c>
      <c r="S1603" s="13">
        <f t="shared" si="127"/>
        <v>40638.092974537038</v>
      </c>
      <c r="T1603" s="13">
        <f t="shared" si="128"/>
        <v>40668.092974537038</v>
      </c>
      <c r="U1603">
        <f t="shared" ref="U1603:U1666" si="129">YEAR(S1603)</f>
        <v>2011</v>
      </c>
    </row>
    <row r="1604" spans="1:21" ht="32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66.69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48.84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137.31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87.83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70.790000000000006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52.83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443.75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48.54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37.07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50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39.04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66.69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67.13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32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66.37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32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64.62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58.37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86.96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66.47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163.78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107.98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42.11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47.2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112.02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74.95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61.58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45.88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75.849999999999994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84.21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117.23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86.49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172.41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62.81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67.73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53.56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34.6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38.89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94.74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39.97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97.5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42.86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168.51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85.55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554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26.55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113.83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32.01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47.19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88.47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100.75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64.709999999999994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51.85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38.79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44.65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156.77000000000001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48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118.7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74.150000000000006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12.53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27.86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80.180000000000007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48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132.44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33.75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34.380000000000003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IFERROR(ROUND(E1667/L1667,2),0)</f>
        <v>44.96</v>
      </c>
      <c r="Q1666" s="10" t="s">
        <v>8323</v>
      </c>
      <c r="R1666" t="s">
        <v>8344</v>
      </c>
      <c r="S1666" s="13">
        <f t="shared" ref="S1666:S1729" si="132">(((J1666/60)/60)/24)+DATE(1970,1,1)</f>
        <v>40939.761782407404</v>
      </c>
      <c r="T1666" s="13">
        <f t="shared" ref="T1666:T1729" si="133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41.04</v>
      </c>
      <c r="Q1667" s="10" t="s">
        <v>8323</v>
      </c>
      <c r="R1667" t="s">
        <v>8344</v>
      </c>
      <c r="S1667" s="13">
        <f t="shared" si="132"/>
        <v>40564.649456018517</v>
      </c>
      <c r="T1667" s="13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52.6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70.78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53.75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44.61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48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26.15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39.18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45.59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89.25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40.42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82.38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159.52000000000001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36.24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62.5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47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74.58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0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76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32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86.44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24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18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80.13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253.14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48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171.43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57.73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264.26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159.33000000000001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35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61.09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0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114.82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0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54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65.97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5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1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25.5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118.36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0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54.11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0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21.25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32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34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525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0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50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115.71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5.5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50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34.020000000000003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32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37.5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11.67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28.13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0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1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216.67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8.75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62.22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137.25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122.14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IFERROR(ROUND(E1731/L1731,2),0)</f>
        <v>0</v>
      </c>
      <c r="Q1730" s="10" t="s">
        <v>8323</v>
      </c>
      <c r="R1730" t="s">
        <v>8345</v>
      </c>
      <c r="S1730" s="13">
        <f t="shared" ref="S1730:S1793" si="137">(((J1730/60)/60)/24)+DATE(1970,1,1)</f>
        <v>42268.625856481478</v>
      </c>
      <c r="T1730" s="13">
        <f t="shared" ref="T1730:T1793" si="138">(((I1730/60)/60)/24)+DATE(1970,1,1)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3">
        <f t="shared" si="137"/>
        <v>42471.052152777775</v>
      </c>
      <c r="T1731" s="13">
        <f t="shared" si="138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1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55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22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56.67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20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1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0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25.58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63.97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89.93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93.07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89.67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207.62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59.41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358.97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94.74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80.650000000000006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168.69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34.69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462.86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104.39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7.5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47.13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414.29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42.48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108.78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16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81.099999999999994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51.67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35.4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103.64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55.28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72.17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0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58.62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12.47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49.14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150.5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35.799999999999997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45.16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98.79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88.31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170.63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83.75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65.099999999999994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66.33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104.89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78.44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59.04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71.34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51.23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60.24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44.94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31.21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63.88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32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19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32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10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109.07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26.75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109.94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IFERROR(ROUND(E1795/L1795,2),0)</f>
        <v>20</v>
      </c>
      <c r="Q1794" s="10" t="s">
        <v>8336</v>
      </c>
      <c r="R1794" t="s">
        <v>8337</v>
      </c>
      <c r="S1794" s="13">
        <f t="shared" ref="S1794:S1857" si="142">(((J1794/60)/60)/24)+DATE(1970,1,1)</f>
        <v>42189.031041666662</v>
      </c>
      <c r="T1794" s="13">
        <f t="shared" ref="T1794:T1857" si="143">(((I1794/60)/60)/24)+DATE(1970,1,1)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55.39</v>
      </c>
      <c r="Q1795" s="10" t="s">
        <v>8336</v>
      </c>
      <c r="R1795" t="s">
        <v>8337</v>
      </c>
      <c r="S1795" s="13">
        <f t="shared" si="142"/>
        <v>41940.89166666667</v>
      </c>
      <c r="T1795" s="13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133.9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32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48.72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48.25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58.97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11.64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83.72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63.65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94.28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71.87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104.85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67.14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73.88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69.13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120.77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42.22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7.5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32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1.54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37.61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0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32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42.16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0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84.83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94.19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0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6.25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213.38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59.16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27.27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24.58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75.05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42.02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53.16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83.89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417.33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75.77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67.39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73.569999999999993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25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42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131.16999999999999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16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47.27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182.13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61.37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35.770000000000003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45.62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75.38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50.88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119.29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92.54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76.05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52.63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98.99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79.53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134.21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37.630000000000003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51.04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50.04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133.93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58.21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88.04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70.58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53.29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IFERROR(ROUND(E1859/L1859,2),0)</f>
        <v>136.36000000000001</v>
      </c>
      <c r="Q1858" s="10" t="s">
        <v>8323</v>
      </c>
      <c r="R1858" t="s">
        <v>8324</v>
      </c>
      <c r="S1858" s="13">
        <f t="shared" ref="S1858:S1921" si="147">(((J1858/60)/60)/24)+DATE(1970,1,1)</f>
        <v>41817.854999999996</v>
      </c>
      <c r="T1858" s="13">
        <f t="shared" ref="T1858:T1921" si="148">(((I1858/60)/60)/24)+DATE(1970,1,1)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40.549999999999997</v>
      </c>
      <c r="Q1859" s="10" t="s">
        <v>8323</v>
      </c>
      <c r="R1859" t="s">
        <v>8324</v>
      </c>
      <c r="S1859" s="13">
        <f t="shared" si="147"/>
        <v>41864.76866898148</v>
      </c>
      <c r="T1859" s="13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70.63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16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52.68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32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0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90.94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5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58.08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2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62.5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10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71.59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0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32.82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49.12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16.309999999999999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18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13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17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0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3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41.83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49.34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32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41.73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32.72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51.96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50.69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42.24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416.88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46.65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48.45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70.53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87.96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48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26.27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57.78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57.25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196.34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43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35.549999999999997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68.81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28.57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50.63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106.8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4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34.1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25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10.5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215.96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21.25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108.25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129.97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117.49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10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70.599999999999994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24.5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30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2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17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2928.93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28.89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29.63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40.98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32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IFERROR(ROUND(E1923/L1923,2),0)</f>
        <v>54</v>
      </c>
      <c r="Q1922" s="10" t="s">
        <v>8317</v>
      </c>
      <c r="R1922" t="s">
        <v>8346</v>
      </c>
      <c r="S1922" s="13">
        <f t="shared" ref="S1922:S1985" si="152">(((J1922/60)/60)/24)+DATE(1970,1,1)</f>
        <v>42270.875706018516</v>
      </c>
      <c r="T1922" s="13">
        <f t="shared" ref="T1922:T1985" si="153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36.11</v>
      </c>
      <c r="Q1923" s="10" t="s">
        <v>8323</v>
      </c>
      <c r="R1923" t="s">
        <v>8327</v>
      </c>
      <c r="S1923" s="13">
        <f t="shared" si="152"/>
        <v>41074.221562500003</v>
      </c>
      <c r="T1923" s="13">
        <f t="shared" si="153"/>
        <v>41104.221562500003</v>
      </c>
      <c r="U1923">
        <f t="shared" ref="U1923:U1986" si="154">YEAR(S1923)</f>
        <v>2012</v>
      </c>
    </row>
    <row r="1924" spans="1:21" ht="32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23.15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32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104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31.83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27.39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48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56.36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77.349999999999994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42.8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48.85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48.24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70.209999999999994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94.05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80.27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54.2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60.27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38.74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152.54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115.31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35.840000000000003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64.569999999999993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87.44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68.819999999999993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176.2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511.79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160.44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35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188.51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56.2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51.31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127.36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101.86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230.56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32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842.11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577.28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483.34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76.14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74.11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36.97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2500.9699999999998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67.69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63.05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117.6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180.75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127.32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136.63999999999999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182.78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279.38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61.38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80.73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272.36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70.849999999999994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247.94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186.81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131.99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29.31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245.02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32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1323.25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282.66000000000003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91.21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31.75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0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32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88.69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453.14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IFERROR(ROUND(E1987/L1987,2),0)</f>
        <v>12.75</v>
      </c>
      <c r="Q1986" s="10" t="s">
        <v>8336</v>
      </c>
      <c r="R1986" t="s">
        <v>8348</v>
      </c>
      <c r="S1986" s="13">
        <f t="shared" ref="S1986:S2049" si="157">(((J1986/60)/60)/24)+DATE(1970,1,1)</f>
        <v>41913.790289351848</v>
      </c>
      <c r="T1986" s="13">
        <f t="shared" ref="T1986:T2049" si="158">(((I1986/60)/60)/24)+DATE(1970,1,1)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</v>
      </c>
      <c r="Q1987" s="10" t="s">
        <v>8336</v>
      </c>
      <c r="R1987" t="s">
        <v>8348</v>
      </c>
      <c r="S1987" s="13">
        <f t="shared" si="157"/>
        <v>42555.698738425926</v>
      </c>
      <c r="T1987" s="13">
        <f t="shared" si="158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83.43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25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50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101.8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46.67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1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0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26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0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218.33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33.71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32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25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128.38999999999999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78.83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91.76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48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331.1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194.26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408.98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84.46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44.85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383.36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55.28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422.02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64.180000000000007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173.58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88.6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50.22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192.39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73.42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147.68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108.97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23.65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147.94999999999999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385.04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457.39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222.99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220.74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73.5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223.1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47.91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96.06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118.61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118.45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143.21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282.72000000000003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593.94000000000005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262.16000000000003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46.58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70.040000000000006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164.91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449.26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27.47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143.97999999999999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88.24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36.33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90.18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152.62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55.81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227.85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91.83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IFERROR(ROUND(E2051/L2051,2),0)</f>
        <v>80.989999999999995</v>
      </c>
      <c r="Q2050" s="10" t="s">
        <v>8317</v>
      </c>
      <c r="R2050" t="s">
        <v>8347</v>
      </c>
      <c r="S2050" s="13">
        <f t="shared" ref="S2050:S2113" si="162">(((J2050/60)/60)/24)+DATE(1970,1,1)</f>
        <v>41387.651516203703</v>
      </c>
      <c r="T2050" s="13">
        <f t="shared" ref="T2050:T2113" si="163">(((I2050/60)/60)/24)+DATE(1970,1,1)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278.39</v>
      </c>
      <c r="Q2051" s="10" t="s">
        <v>8317</v>
      </c>
      <c r="R2051" t="s">
        <v>8347</v>
      </c>
      <c r="S2051" s="13">
        <f t="shared" si="162"/>
        <v>41575.527349537035</v>
      </c>
      <c r="T2051" s="13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43.1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326.29000000000002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41.74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64.02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99.46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138.49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45.55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10.51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114.77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36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154.16999999999999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566.39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120.86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86.16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51.21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67.260000000000005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62.8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32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346.13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244.12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259.25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201.96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226.21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324.69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205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20.47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116.35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307.2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546.69000000000005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47.47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101.56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72.91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43.71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34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70.650000000000006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89.3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115.09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32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62.12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46.2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48.55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57.52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88.15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110.49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66.83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58.6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113.64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43.57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78.95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188.13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63.03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30.37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51.48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35.79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98.82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28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51.31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53.52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37.15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89.9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106.53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52.82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54.62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27.27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IFERROR(ROUND(E2115/L2115,2),0)</f>
        <v>68.599999999999994</v>
      </c>
      <c r="Q2114" s="10" t="s">
        <v>8323</v>
      </c>
      <c r="R2114" t="s">
        <v>8327</v>
      </c>
      <c r="S2114" s="13">
        <f t="shared" ref="S2114:S2177" si="167">(((J2114/60)/60)/24)+DATE(1970,1,1)</f>
        <v>41365.928159722222</v>
      </c>
      <c r="T2114" s="13">
        <f t="shared" ref="T2114:T2177" si="168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35.61</v>
      </c>
      <c r="Q2115" s="10" t="s">
        <v>8323</v>
      </c>
      <c r="R2115" t="s">
        <v>8327</v>
      </c>
      <c r="S2115" s="13">
        <f t="shared" si="167"/>
        <v>41870.86546296296</v>
      </c>
      <c r="T2115" s="13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94.03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526.46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50.66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79.180000000000007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91.59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32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116.96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28.4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103.33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23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31.56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32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5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34.22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25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19.670000000000002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21.25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8.33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21.34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5.33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34.67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21.73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11.92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26.6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10.67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29.04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50.91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0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50.08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45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25.29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51.29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1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49.38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1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0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101.25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19.670000000000002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12.5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8.5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1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23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32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17.989999999999998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370.95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63.57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13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5.31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32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35.619999999999997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16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87.1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75.11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68.010000000000005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29.62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91.63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22.5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64.37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21.86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33.32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90.28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32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76.92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59.23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65.38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67.31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88.75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IFERROR(ROUND(E2179/L2179,2),0)</f>
        <v>65.87</v>
      </c>
      <c r="Q2178" s="10" t="s">
        <v>8323</v>
      </c>
      <c r="R2178" t="s">
        <v>8324</v>
      </c>
      <c r="S2178" s="13">
        <f t="shared" ref="S2178:S2241" si="172">(((J2178/60)/60)/24)+DATE(1970,1,1)</f>
        <v>42096.633206018523</v>
      </c>
      <c r="T2178" s="13">
        <f t="shared" ref="T2178:T2241" si="173">(((I2178/60)/60)/24)+DATE(1970,1,1)</f>
        <v>42126.633206018523</v>
      </c>
      <c r="U2178">
        <f t="shared" si="169"/>
        <v>2015</v>
      </c>
    </row>
    <row r="2179" spans="1:21" ht="48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40.35</v>
      </c>
      <c r="Q2179" s="10" t="s">
        <v>8323</v>
      </c>
      <c r="R2179" t="s">
        <v>8324</v>
      </c>
      <c r="S2179" s="13">
        <f t="shared" si="172"/>
        <v>42502.250775462962</v>
      </c>
      <c r="T2179" s="13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76.86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68.709999999999994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57.77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44.17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31.57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107.05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149.03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55.96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56.97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44.06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68.63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65.319999999999993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35.92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40.07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75.650000000000006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61.2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48.13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68.11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65.89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81.650000000000006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52.7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41.23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15.04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39.07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43.82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27.3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42.22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33.24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285.70999999999998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42.33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50.27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61.9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40.75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55.8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10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73.13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26.06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22.64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47.22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32.32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53.42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51.3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37.200000000000003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27.1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206.31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82.15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164.8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60.82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67.97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81.56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25.43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21.5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27.23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25.09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21.23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41.61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135.59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22.12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64.63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69.569999999999993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75.13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140.97999999999999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IFERROR(ROUND(E2243/L2243,2),0)</f>
        <v>49.47</v>
      </c>
      <c r="Q2242" s="10" t="s">
        <v>8331</v>
      </c>
      <c r="R2242" t="s">
        <v>8349</v>
      </c>
      <c r="S2242" s="13">
        <f t="shared" ref="S2242:S2305" si="177">(((J2242/60)/60)/24)+DATE(1970,1,1)</f>
        <v>42452.825740740736</v>
      </c>
      <c r="T2242" s="13">
        <f t="shared" ref="T2242:T2305" si="178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53.87</v>
      </c>
      <c r="Q2243" s="10" t="s">
        <v>8331</v>
      </c>
      <c r="R2243" t="s">
        <v>8349</v>
      </c>
      <c r="S2243" s="13">
        <f t="shared" si="177"/>
        <v>42766.827546296292</v>
      </c>
      <c r="T2243" s="13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4.57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65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53.48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43.91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50.85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58.63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32.82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32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426.93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23.81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98.41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107.32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11.67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41.78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21.38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94.1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15.72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90.64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97.3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37.119999999999997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28.1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144.43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24.27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35.119999999999997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24.76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32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188.38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148.08000000000001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49.93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107.82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42.63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14.37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37.479999999999997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30.2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33.549999999999997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64.75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57.93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53.08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48.06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82.4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50.45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115.83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63.03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108.02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46.09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107.21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50.93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40.04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64.44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53.83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100.47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46.63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34.07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65.209999999999994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44.21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71.97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52.95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109.45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32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75.040000000000006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32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115.71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31.66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46.18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68.48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53.47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IFERROR(ROUND(E2307/L2307,2),0)</f>
        <v>109.11</v>
      </c>
      <c r="Q2306" s="10" t="s">
        <v>8323</v>
      </c>
      <c r="R2306" t="s">
        <v>8327</v>
      </c>
      <c r="S2306" s="13">
        <f t="shared" ref="S2306:S2369" si="182">(((J2306/60)/60)/24)+DATE(1970,1,1)</f>
        <v>40502.815868055557</v>
      </c>
      <c r="T2306" s="13">
        <f t="shared" ref="T2306:T2369" si="183">(((I2306/60)/60)/24)+DATE(1970,1,1)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51.19</v>
      </c>
      <c r="Q2307" s="10" t="s">
        <v>8323</v>
      </c>
      <c r="R2307" t="s">
        <v>8327</v>
      </c>
      <c r="S2307" s="13">
        <f t="shared" si="182"/>
        <v>41834.695277777777</v>
      </c>
      <c r="T2307" s="13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27.94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82.5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59.82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64.819999999999993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90.1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40.96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56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37.67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40.08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78.03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18.91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37.130000000000003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48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41.96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61.04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64.53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21.25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30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25.49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11.43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108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54.88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47.38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211.84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219.93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40.799999999999997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32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75.5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13.54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60.87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115.69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48.1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74.180000000000007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123.35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66.62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104.99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0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32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300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1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0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13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15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54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0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15.43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0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25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32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27.5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0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32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367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2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0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60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97.41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47.86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50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IFERROR(ROUND(E2371/L2371,2),0)</f>
        <v>0</v>
      </c>
      <c r="Q2370" s="10" t="s">
        <v>8317</v>
      </c>
      <c r="R2370" t="s">
        <v>8318</v>
      </c>
      <c r="S2370" s="13">
        <f t="shared" ref="S2370:S2433" si="187">(((J2370/60)/60)/24)+DATE(1970,1,1)</f>
        <v>42063.721817129626</v>
      </c>
      <c r="T2370" s="13">
        <f t="shared" ref="T2370:T2433" si="188">(((I2370/60)/60)/24)+DATE(1970,1,1)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20.5</v>
      </c>
      <c r="Q2371" s="10" t="s">
        <v>8317</v>
      </c>
      <c r="R2371" t="s">
        <v>8318</v>
      </c>
      <c r="S2371" s="13">
        <f t="shared" si="187"/>
        <v>42380.812627314815</v>
      </c>
      <c r="T2371" s="13">
        <f t="shared" si="188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0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30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50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10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81.58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32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0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18.329999999999998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224.43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32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37.5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48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145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112.57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0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342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57.88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30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25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0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50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1.5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0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10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22.33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52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16.829999999999998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0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56.3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84.06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168.39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15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76.67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0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50.33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0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8.33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35.380000000000003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55.83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0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1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0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69.47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32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1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8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34.44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1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0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1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501.25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10.5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32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IFERROR(ROUND(E2435/L2435,2),0)</f>
        <v>0</v>
      </c>
      <c r="Q2434" s="10" t="s">
        <v>8334</v>
      </c>
      <c r="R2434" t="s">
        <v>8335</v>
      </c>
      <c r="S2434" s="13">
        <f t="shared" ref="S2434:S2497" si="192">(((J2434/60)/60)/24)+DATE(1970,1,1)</f>
        <v>42041.218715277777</v>
      </c>
      <c r="T2434" s="13">
        <f t="shared" ref="T2434:T2497" si="193">(((I2434/60)/60)/24)+DATE(1970,1,1)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13</v>
      </c>
      <c r="Q2435" s="10" t="s">
        <v>8334</v>
      </c>
      <c r="R2435" t="s">
        <v>8335</v>
      </c>
      <c r="S2435" s="13">
        <f t="shared" si="192"/>
        <v>42397.89980324074</v>
      </c>
      <c r="T2435" s="13">
        <f t="shared" si="193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306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22.5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0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50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5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74.23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81.25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130.22999999999999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53.41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75.13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75.67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31.69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47.78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90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149.31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62.07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53.4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69.27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271.51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34.130000000000003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40.49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189.76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68.86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108.78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125.99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90.52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28.88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31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51.67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26.27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48.08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27.56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32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36.97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29.02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28.66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37.65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97.9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42.55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131.58000000000001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32.32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61.1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32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31.34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129.11000000000001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25.02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250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47.54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40.04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65.84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46.4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50.37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26.57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39.49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49.25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62.38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37.94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51.6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27.78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99.38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38.85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45.55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600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IFERROR(ROUND(E2499/L2499,2),0)</f>
        <v>80.55</v>
      </c>
      <c r="Q2498" s="10" t="s">
        <v>8323</v>
      </c>
      <c r="R2498" t="s">
        <v>8327</v>
      </c>
      <c r="S2498" s="13">
        <f t="shared" ref="S2498:S2561" si="197">(((J2498/60)/60)/24)+DATE(1970,1,1)</f>
        <v>41327.996435185189</v>
      </c>
      <c r="T2498" s="13">
        <f t="shared" ref="T2498:T2561" si="198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52.8</v>
      </c>
      <c r="Q2499" s="10" t="s">
        <v>8323</v>
      </c>
      <c r="R2499" t="s">
        <v>8327</v>
      </c>
      <c r="S2499" s="13">
        <f t="shared" si="197"/>
        <v>40730.878912037035</v>
      </c>
      <c r="T2499" s="13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47.68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23.45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40.14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17.2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0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15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0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35.71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37.5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0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52.5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77.5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0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53.55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0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16.25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0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103.68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185.19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54.15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177.21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100.33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136.91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57.54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52.96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82.33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135.41999999999999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74.069999999999993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84.08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61.03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150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48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266.08999999999997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7.25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100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109.96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169.92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95.74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59.46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55.77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30.08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88.44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64.03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60.15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49.19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165.16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43.62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43.7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67.42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177.5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38.880000000000003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54.99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61.34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23.12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29.61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75.61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35.6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143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IFERROR(ROUND(E2563/L2563,2),0)</f>
        <v>0</v>
      </c>
      <c r="Q2562" s="10" t="s">
        <v>8323</v>
      </c>
      <c r="R2562" t="s">
        <v>8352</v>
      </c>
      <c r="S2562" s="13">
        <f t="shared" ref="S2562:S2625" si="202">(((J2562/60)/60)/24)+DATE(1970,1,1)</f>
        <v>42039.951087962967</v>
      </c>
      <c r="T2562" s="13">
        <f t="shared" ref="T2562:T2625" si="203">(((I2562/60)/60)/24)+DATE(1970,1,1)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25</v>
      </c>
      <c r="Q2563" s="10" t="s">
        <v>8334</v>
      </c>
      <c r="R2563" t="s">
        <v>8335</v>
      </c>
      <c r="S2563" s="13">
        <f t="shared" si="202"/>
        <v>42260.528807870374</v>
      </c>
      <c r="T2563" s="13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0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100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60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50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72.5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29.5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62.5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0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32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23.08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25.5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48.18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1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0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50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202.83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29.13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5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0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13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50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1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96.05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305.77999999999997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12.14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83.57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18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115.53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21.9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80.02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35.520000000000003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64.930000000000007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60.97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31.44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81.95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58.93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157.29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55.76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83.8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58.42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270.57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107.1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47.18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120.31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27.6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205.3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35.549999999999997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74.64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47.06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26.59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36.770000000000003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31.82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IFERROR(ROUND(E2627/L2627,2),0)</f>
        <v>27.58</v>
      </c>
      <c r="Q2626" s="10" t="s">
        <v>8317</v>
      </c>
      <c r="R2626" t="s">
        <v>8353</v>
      </c>
      <c r="S2626" s="13">
        <f t="shared" ref="S2626:S2689" si="207">(((J2626/60)/60)/24)+DATE(1970,1,1)</f>
        <v>41144.42155092593</v>
      </c>
      <c r="T2626" s="13">
        <f t="shared" ref="T2626:T2689" si="208">(((I2626/60)/60)/24)+DATE(1970,1,1)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56</v>
      </c>
      <c r="Q2627" s="10" t="s">
        <v>8317</v>
      </c>
      <c r="R2627" t="s">
        <v>8353</v>
      </c>
      <c r="S2627" s="13">
        <f t="shared" si="207"/>
        <v>42658.810277777782</v>
      </c>
      <c r="T2627" s="13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21.56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44.1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63.87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38.99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80.19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32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34.9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32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89.1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39.44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136.9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37.46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31.96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25.21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10.039999999999999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45.94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15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0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223.58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39.479999999999997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91.3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78.67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12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17.670000000000002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41.33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71.599999999999994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307.82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80.45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83.94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8.5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73.37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112.86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95.28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22.75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133.30000000000001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3.8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85.75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267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373.56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174.04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93.7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77.33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92.22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60.96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91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41.58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33.76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70.62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167.15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128.62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65.41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117.56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126.48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550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44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69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27.5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84.9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12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200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10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32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5.29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IFERROR(ROUND(E2691/L2691,2),0)</f>
        <v>1</v>
      </c>
      <c r="Q2690" s="10" t="s">
        <v>8334</v>
      </c>
      <c r="R2690" t="s">
        <v>8335</v>
      </c>
      <c r="S2690" s="13">
        <f t="shared" ref="S2690:S2753" si="212">(((J2690/60)/60)/24)+DATE(1970,1,1)</f>
        <v>42028.118865740747</v>
      </c>
      <c r="T2690" s="13">
        <f t="shared" ref="T2690:T2753" si="213">(((I2690/60)/60)/24)+DATE(1970,1,1)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72.760000000000005</v>
      </c>
      <c r="Q2691" s="10" t="s">
        <v>8334</v>
      </c>
      <c r="R2691" t="s">
        <v>8335</v>
      </c>
      <c r="S2691" s="13">
        <f t="shared" si="212"/>
        <v>42551.961689814809</v>
      </c>
      <c r="T2691" s="13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17.5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25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13.33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23.67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89.21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116.56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32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13.01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0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17.5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34.130000000000003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132.35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922.22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163.57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217.38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149.44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71.239999999999995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44.46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164.94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84.87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53.95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50.53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108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95.37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57.63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64.16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92.39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125.98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94.64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170.7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32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40.76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68.25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95.49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7.19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511.65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261.75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69.760000000000005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77.23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340.57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67.42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845.7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97.19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451.84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138.66999999999999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21.64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169.52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161.88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493.13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22.12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18.239999999999998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8.75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40.61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0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37.950000000000003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35.729999999999997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42.16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35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13.25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55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0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32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39.29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IFERROR(ROUND(E2755/L2755,2),0)</f>
        <v>47.5</v>
      </c>
      <c r="Q2754" s="10" t="s">
        <v>8320</v>
      </c>
      <c r="R2754" t="s">
        <v>8356</v>
      </c>
      <c r="S2754" s="13">
        <f t="shared" ref="S2754:S2817" si="217">(((J2754/60)/60)/24)+DATE(1970,1,1)</f>
        <v>40855.765092592592</v>
      </c>
      <c r="T2754" s="13">
        <f t="shared" ref="T2754:T2817" si="218">(((I2754/60)/60)/24)+DATE(1970,1,1)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0</v>
      </c>
      <c r="Q2755" s="10" t="s">
        <v>8320</v>
      </c>
      <c r="R2755" t="s">
        <v>8356</v>
      </c>
      <c r="S2755" s="13">
        <f t="shared" si="217"/>
        <v>41117.900729166664</v>
      </c>
      <c r="T2755" s="13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17.329999999999998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31.76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5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39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52.5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0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9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25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30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11.25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0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32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25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11.33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29.47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1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63.1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0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1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32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43.85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75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45.97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10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93.67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53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0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47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66.67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18.77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66.11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32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36.86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32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39.81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31.5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102.5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126.46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47.88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73.209999999999994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89.67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151.46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25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36.5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44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87.36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36.47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44.86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42.9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51.23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32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33.94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90.74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50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24.44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44.25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67.739999999999995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65.38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121.9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47.46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92.84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68.25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37.21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25.25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43.21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25.13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IFERROR(ROUND(E2819/L2819,2),0)</f>
        <v>23.64</v>
      </c>
      <c r="Q2818" s="10" t="s">
        <v>8315</v>
      </c>
      <c r="R2818" t="s">
        <v>8316</v>
      </c>
      <c r="S2818" s="13">
        <f t="shared" ref="S2818:S2881" si="222">(((J2818/60)/60)/24)+DATE(1970,1,1)</f>
        <v>42188.467499999999</v>
      </c>
      <c r="T2818" s="13">
        <f t="shared" ref="T2818:T2881" si="223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103.95</v>
      </c>
      <c r="Q2819" s="10" t="s">
        <v>8315</v>
      </c>
      <c r="R2819" t="s">
        <v>8316</v>
      </c>
      <c r="S2819" s="13">
        <f t="shared" si="222"/>
        <v>42023.634976851856</v>
      </c>
      <c r="T2819" s="13">
        <f t="shared" si="223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50.38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13.6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28.57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63.83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8.86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50.67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60.78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113.42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104.57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98.31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35.04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272.73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63.85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30.19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83.51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64.760000000000005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20.12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44.09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40.479999999999997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44.54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125.81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19.7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10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30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60.67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0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23.33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5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23.92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0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15.83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0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29.79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32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60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24.33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500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35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29.56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26.67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18.329999999999998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20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13.33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0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22.5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50.4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105.03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35.4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83.33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35.92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0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119.13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90.33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2.33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0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108.33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15.75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29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32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96.55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IFERROR(ROUND(E2883/L2883,2),0)</f>
        <v>0</v>
      </c>
      <c r="Q2882" s="10" t="s">
        <v>8315</v>
      </c>
      <c r="R2882" t="s">
        <v>8316</v>
      </c>
      <c r="S2882" s="13">
        <f t="shared" ref="S2882:S2945" si="227">(((J2882/60)/60)/24)+DATE(1970,1,1)</f>
        <v>42192.905694444446</v>
      </c>
      <c r="T2882" s="13">
        <f t="shared" ref="T2882:T2945" si="228">(((I2882/60)/60)/24)+DATE(1970,1,1)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63</v>
      </c>
      <c r="Q2883" s="10" t="s">
        <v>8315</v>
      </c>
      <c r="R2883" t="s">
        <v>8316</v>
      </c>
      <c r="S2883" s="13">
        <f t="shared" si="227"/>
        <v>41916.597638888888</v>
      </c>
      <c r="T2883" s="13">
        <f t="shared" si="228"/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381.6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46.25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26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10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5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0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81.569999999999993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7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27.3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29.41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12.5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0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16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5.75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52.08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183.33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26.33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0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486.43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25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9.75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18.75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36.590000000000003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80.709999999999994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1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52.8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20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1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46.93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78.08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1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203.67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20.71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48.56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68.099999999999994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8.5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51.62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43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83.33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30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175.51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231.66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75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112.14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41.67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255.17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162.77000000000001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88.33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85.74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47.57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72.97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90.54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37.65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36.36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126.72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329.2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81.239999999999995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1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202.23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0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100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IFERROR(ROUND(E2947/L2947,2),0)</f>
        <v>0</v>
      </c>
      <c r="Q2946" s="10" t="s">
        <v>8315</v>
      </c>
      <c r="R2946" t="s">
        <v>8355</v>
      </c>
      <c r="S2946" s="13">
        <f t="shared" ref="S2946:S3009" si="232">(((J2946/60)/60)/24)+DATE(1970,1,1)</f>
        <v>42132.9143287037</v>
      </c>
      <c r="T2946" s="13">
        <f t="shared" ref="T2946:T3009" si="233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1</v>
      </c>
      <c r="Q2947" s="10" t="s">
        <v>8315</v>
      </c>
      <c r="R2947" t="s">
        <v>8355</v>
      </c>
      <c r="S2947" s="13">
        <f t="shared" si="232"/>
        <v>42118.139583333337</v>
      </c>
      <c r="T2947" s="13">
        <f t="shared" si="23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82.46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2.67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12.5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0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18.899999999999999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</row>
    <row r="2953" spans="1:20" ht="48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200.63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201.67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0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65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66.099999999999994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93.33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0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50.75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60.9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109.03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</row>
    <row r="2965" spans="1:20" ht="48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25.69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41.92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88.77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80.23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78.94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95.59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69.89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74.53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123.94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264.85000000000002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58.62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70.88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8.57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113.57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60.69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110.22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136.46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53.16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86.49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155.24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115.08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109.59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45.21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104.15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35.71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97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370.37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94.41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48.98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45.59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23.28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63.23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153.52000000000001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90.2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118.97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80.25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62.5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131.38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73.03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178.53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162.91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108.24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88.87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54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116.73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ref="P3010:P3073" si="235">IFERROR(ROUND(E3011/L3011,2),0)</f>
        <v>233.9</v>
      </c>
      <c r="Q3010" s="10" t="s">
        <v>8315</v>
      </c>
      <c r="R3010" t="s">
        <v>8355</v>
      </c>
      <c r="S3010" s="13">
        <f t="shared" ref="S3010:S3073" si="236">(((J3010/60)/60)/24)+DATE(1970,1,1)</f>
        <v>42360.212025462963</v>
      </c>
      <c r="T3010" s="13">
        <f t="shared" ref="T3010:T3073" si="237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si="235"/>
        <v>158</v>
      </c>
      <c r="Q3011" s="10" t="s">
        <v>8315</v>
      </c>
      <c r="R3011" t="s">
        <v>8355</v>
      </c>
      <c r="S3011" s="13">
        <f t="shared" si="236"/>
        <v>41939.569907407407</v>
      </c>
      <c r="T3011" s="13">
        <f t="shared" si="23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14.84</v>
      </c>
      <c r="Q3012" s="10" t="s">
        <v>8315</v>
      </c>
      <c r="R3012" t="s">
        <v>8355</v>
      </c>
      <c r="S3012" s="13">
        <f t="shared" si="236"/>
        <v>41996.832395833335</v>
      </c>
      <c r="T3012" s="13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85.18</v>
      </c>
      <c r="Q3013" s="10" t="s">
        <v>8315</v>
      </c>
      <c r="R3013" t="s">
        <v>8355</v>
      </c>
      <c r="S3013" s="13">
        <f t="shared" si="236"/>
        <v>42334.468935185185</v>
      </c>
      <c r="T3013" s="13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146.69</v>
      </c>
      <c r="Q3014" s="10" t="s">
        <v>8315</v>
      </c>
      <c r="R3014" t="s">
        <v>8355</v>
      </c>
      <c r="S3014" s="13">
        <f t="shared" si="236"/>
        <v>42024.702893518523</v>
      </c>
      <c r="T3014" s="13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50.76</v>
      </c>
      <c r="Q3015" s="10" t="s">
        <v>8315</v>
      </c>
      <c r="R3015" t="s">
        <v>8355</v>
      </c>
      <c r="S3015" s="13">
        <f t="shared" si="236"/>
        <v>42146.836215277777</v>
      </c>
      <c r="T3015" s="13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87.7</v>
      </c>
      <c r="Q3016" s="10" t="s">
        <v>8315</v>
      </c>
      <c r="R3016" t="s">
        <v>8355</v>
      </c>
      <c r="S3016" s="13">
        <f t="shared" si="236"/>
        <v>41920.123611111114</v>
      </c>
      <c r="T3016" s="13">
        <f t="shared" si="237"/>
        <v>41948.208333333336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242.28</v>
      </c>
      <c r="Q3017" s="10" t="s">
        <v>8315</v>
      </c>
      <c r="R3017" t="s">
        <v>8355</v>
      </c>
      <c r="S3017" s="13">
        <f t="shared" si="236"/>
        <v>41785.72729166667</v>
      </c>
      <c r="T3017" s="13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146.44999999999999</v>
      </c>
      <c r="Q3018" s="10" t="s">
        <v>8315</v>
      </c>
      <c r="R3018" t="s">
        <v>8355</v>
      </c>
      <c r="S3018" s="13">
        <f t="shared" si="236"/>
        <v>41778.548055555555</v>
      </c>
      <c r="T3018" s="13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103.17</v>
      </c>
      <c r="Q3019" s="10" t="s">
        <v>8315</v>
      </c>
      <c r="R3019" t="s">
        <v>8355</v>
      </c>
      <c r="S3019" s="13">
        <f t="shared" si="236"/>
        <v>41841.850034722222</v>
      </c>
      <c r="T3019" s="13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80.459999999999994</v>
      </c>
      <c r="Q3020" s="10" t="s">
        <v>8315</v>
      </c>
      <c r="R3020" t="s">
        <v>8355</v>
      </c>
      <c r="S3020" s="13">
        <f t="shared" si="236"/>
        <v>42163.29833333334</v>
      </c>
      <c r="T3020" s="13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234.67</v>
      </c>
      <c r="Q3021" s="10" t="s">
        <v>8315</v>
      </c>
      <c r="R3021" t="s">
        <v>8355</v>
      </c>
      <c r="S3021" s="13">
        <f t="shared" si="236"/>
        <v>41758.833564814813</v>
      </c>
      <c r="T3021" s="13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50.69</v>
      </c>
      <c r="Q3022" s="10" t="s">
        <v>8315</v>
      </c>
      <c r="R3022" t="s">
        <v>8355</v>
      </c>
      <c r="S3022" s="13">
        <f t="shared" si="236"/>
        <v>42170.846446759257</v>
      </c>
      <c r="T3022" s="13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162.71</v>
      </c>
      <c r="Q3023" s="10" t="s">
        <v>8315</v>
      </c>
      <c r="R3023" t="s">
        <v>8355</v>
      </c>
      <c r="S3023" s="13">
        <f t="shared" si="236"/>
        <v>42660.618854166663</v>
      </c>
      <c r="T3023" s="13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120.17</v>
      </c>
      <c r="Q3024" s="10" t="s">
        <v>8315</v>
      </c>
      <c r="R3024" t="s">
        <v>8355</v>
      </c>
      <c r="S3024" s="13">
        <f t="shared" si="236"/>
        <v>42564.95380787037</v>
      </c>
      <c r="T3024" s="13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67.7</v>
      </c>
      <c r="Q3025" s="10" t="s">
        <v>8315</v>
      </c>
      <c r="R3025" t="s">
        <v>8355</v>
      </c>
      <c r="S3025" s="13">
        <f t="shared" si="236"/>
        <v>42121.675763888896</v>
      </c>
      <c r="T3025" s="13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52.1</v>
      </c>
      <c r="Q3026" s="10" t="s">
        <v>8315</v>
      </c>
      <c r="R3026" t="s">
        <v>8355</v>
      </c>
      <c r="S3026" s="13">
        <f t="shared" si="236"/>
        <v>41158.993923611109</v>
      </c>
      <c r="T3026" s="13">
        <f t="shared" si="237"/>
        <v>41188.993923611109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51.6</v>
      </c>
      <c r="Q3027" s="10" t="s">
        <v>8315</v>
      </c>
      <c r="R3027" t="s">
        <v>8355</v>
      </c>
      <c r="S3027" s="13">
        <f t="shared" si="236"/>
        <v>41761.509409722225</v>
      </c>
      <c r="T3027" s="13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164.3</v>
      </c>
      <c r="Q3028" s="10" t="s">
        <v>8315</v>
      </c>
      <c r="R3028" t="s">
        <v>8355</v>
      </c>
      <c r="S3028" s="13">
        <f t="shared" si="236"/>
        <v>42783.459398148145</v>
      </c>
      <c r="T3028" s="13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84.86</v>
      </c>
      <c r="Q3029" s="10" t="s">
        <v>8315</v>
      </c>
      <c r="R3029" t="s">
        <v>8355</v>
      </c>
      <c r="S3029" s="13">
        <f t="shared" si="236"/>
        <v>42053.704293981486</v>
      </c>
      <c r="T3029" s="13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94.55</v>
      </c>
      <c r="Q3030" s="10" t="s">
        <v>8315</v>
      </c>
      <c r="R3030" t="s">
        <v>8355</v>
      </c>
      <c r="S3030" s="13">
        <f t="shared" si="236"/>
        <v>42567.264178240745</v>
      </c>
      <c r="T3030" s="13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45.54</v>
      </c>
      <c r="Q3031" s="10" t="s">
        <v>8315</v>
      </c>
      <c r="R3031" t="s">
        <v>8355</v>
      </c>
      <c r="S3031" s="13">
        <f t="shared" si="236"/>
        <v>41932.708877314813</v>
      </c>
      <c r="T3031" s="13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51.72</v>
      </c>
      <c r="Q3032" s="10" t="s">
        <v>8315</v>
      </c>
      <c r="R3032" t="s">
        <v>8355</v>
      </c>
      <c r="S3032" s="13">
        <f t="shared" si="236"/>
        <v>42233.747349537036</v>
      </c>
      <c r="T3032" s="13">
        <f t="shared" si="237"/>
        <v>42263.747349537036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50.88</v>
      </c>
      <c r="Q3033" s="10" t="s">
        <v>8315</v>
      </c>
      <c r="R3033" t="s">
        <v>8355</v>
      </c>
      <c r="S3033" s="13">
        <f t="shared" si="236"/>
        <v>42597.882488425923</v>
      </c>
      <c r="T3033" s="13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191.13</v>
      </c>
      <c r="Q3034" s="10" t="s">
        <v>8315</v>
      </c>
      <c r="R3034" t="s">
        <v>8355</v>
      </c>
      <c r="S3034" s="13">
        <f t="shared" si="236"/>
        <v>42228.044664351852</v>
      </c>
      <c r="T3034" s="13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89.31</v>
      </c>
      <c r="Q3035" s="10" t="s">
        <v>8315</v>
      </c>
      <c r="R3035" t="s">
        <v>8355</v>
      </c>
      <c r="S3035" s="13">
        <f t="shared" si="236"/>
        <v>42570.110243055555</v>
      </c>
      <c r="T3035" s="13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88.59</v>
      </c>
      <c r="Q3036" s="10" t="s">
        <v>8315</v>
      </c>
      <c r="R3036" t="s">
        <v>8355</v>
      </c>
      <c r="S3036" s="13">
        <f t="shared" si="236"/>
        <v>42644.535358796296</v>
      </c>
      <c r="T3036" s="13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96.3</v>
      </c>
      <c r="Q3037" s="10" t="s">
        <v>8315</v>
      </c>
      <c r="R3037" t="s">
        <v>8355</v>
      </c>
      <c r="S3037" s="13">
        <f t="shared" si="236"/>
        <v>41368.560289351852</v>
      </c>
      <c r="T3037" s="13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33.31</v>
      </c>
      <c r="Q3038" s="10" t="s">
        <v>8315</v>
      </c>
      <c r="R3038" t="s">
        <v>8355</v>
      </c>
      <c r="S3038" s="13">
        <f t="shared" si="236"/>
        <v>41466.785231481481</v>
      </c>
      <c r="T3038" s="13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37.22</v>
      </c>
      <c r="Q3039" s="10" t="s">
        <v>8315</v>
      </c>
      <c r="R3039" t="s">
        <v>8355</v>
      </c>
      <c r="S3039" s="13">
        <f t="shared" si="236"/>
        <v>40378.893206018518</v>
      </c>
      <c r="T3039" s="13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92.13</v>
      </c>
      <c r="Q3040" s="10" t="s">
        <v>8315</v>
      </c>
      <c r="R3040" t="s">
        <v>8355</v>
      </c>
      <c r="S3040" s="13">
        <f t="shared" si="236"/>
        <v>42373.252280092594</v>
      </c>
      <c r="T3040" s="13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76.790000000000006</v>
      </c>
      <c r="Q3041" s="10" t="s">
        <v>8315</v>
      </c>
      <c r="R3041" t="s">
        <v>8355</v>
      </c>
      <c r="S3041" s="13">
        <f t="shared" si="236"/>
        <v>41610.794421296298</v>
      </c>
      <c r="T3041" s="13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96.53</v>
      </c>
      <c r="Q3042" s="10" t="s">
        <v>8315</v>
      </c>
      <c r="R3042" t="s">
        <v>8355</v>
      </c>
      <c r="S3042" s="13">
        <f t="shared" si="236"/>
        <v>42177.791909722218</v>
      </c>
      <c r="T3042" s="13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51.89</v>
      </c>
      <c r="Q3043" s="10" t="s">
        <v>8315</v>
      </c>
      <c r="R3043" t="s">
        <v>8355</v>
      </c>
      <c r="S3043" s="13">
        <f t="shared" si="236"/>
        <v>42359.868611111116</v>
      </c>
      <c r="T3043" s="13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128.91</v>
      </c>
      <c r="Q3044" s="10" t="s">
        <v>8315</v>
      </c>
      <c r="R3044" t="s">
        <v>8355</v>
      </c>
      <c r="S3044" s="13">
        <f t="shared" si="236"/>
        <v>42253.688043981485</v>
      </c>
      <c r="T3044" s="13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84.11</v>
      </c>
      <c r="Q3045" s="10" t="s">
        <v>8315</v>
      </c>
      <c r="R3045" t="s">
        <v>8355</v>
      </c>
      <c r="S3045" s="13">
        <f t="shared" si="236"/>
        <v>42083.070590277777</v>
      </c>
      <c r="T3045" s="13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82.94</v>
      </c>
      <c r="Q3046" s="10" t="s">
        <v>8315</v>
      </c>
      <c r="R3046" t="s">
        <v>8355</v>
      </c>
      <c r="S3046" s="13">
        <f t="shared" si="236"/>
        <v>42387.7268287037</v>
      </c>
      <c r="T3046" s="13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259.95</v>
      </c>
      <c r="Q3047" s="10" t="s">
        <v>8315</v>
      </c>
      <c r="R3047" t="s">
        <v>8355</v>
      </c>
      <c r="S3047" s="13">
        <f t="shared" si="236"/>
        <v>41843.155729166669</v>
      </c>
      <c r="T3047" s="13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37.25</v>
      </c>
      <c r="Q3048" s="10" t="s">
        <v>8315</v>
      </c>
      <c r="R3048" t="s">
        <v>8355</v>
      </c>
      <c r="S3048" s="13">
        <f t="shared" si="236"/>
        <v>41862.803078703706</v>
      </c>
      <c r="T3048" s="13">
        <f t="shared" si="237"/>
        <v>41892.202777777777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177.02</v>
      </c>
      <c r="Q3049" s="10" t="s">
        <v>8315</v>
      </c>
      <c r="R3049" t="s">
        <v>8355</v>
      </c>
      <c r="S3049" s="13">
        <f t="shared" si="236"/>
        <v>42443.989050925928</v>
      </c>
      <c r="T3049" s="13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74.069999999999993</v>
      </c>
      <c r="Q3050" s="10" t="s">
        <v>8315</v>
      </c>
      <c r="R3050" t="s">
        <v>8355</v>
      </c>
      <c r="S3050" s="13">
        <f t="shared" si="236"/>
        <v>41975.901180555549</v>
      </c>
      <c r="T3050" s="13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70.67</v>
      </c>
      <c r="Q3051" s="10" t="s">
        <v>8315</v>
      </c>
      <c r="R3051" t="s">
        <v>8355</v>
      </c>
      <c r="S3051" s="13">
        <f t="shared" si="236"/>
        <v>42139.014525462961</v>
      </c>
      <c r="T3051" s="13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23.63</v>
      </c>
      <c r="Q3052" s="10" t="s">
        <v>8315</v>
      </c>
      <c r="R3052" t="s">
        <v>8355</v>
      </c>
      <c r="S3052" s="13">
        <f t="shared" si="236"/>
        <v>42465.16851851852</v>
      </c>
      <c r="T3052" s="13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37.5</v>
      </c>
      <c r="Q3053" s="10" t="s">
        <v>8315</v>
      </c>
      <c r="R3053" t="s">
        <v>8355</v>
      </c>
      <c r="S3053" s="13">
        <f t="shared" si="236"/>
        <v>42744.416030092587</v>
      </c>
      <c r="T3053" s="13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13.33</v>
      </c>
      <c r="Q3054" s="10" t="s">
        <v>8315</v>
      </c>
      <c r="R3054" t="s">
        <v>8355</v>
      </c>
      <c r="S3054" s="13">
        <f t="shared" si="236"/>
        <v>42122.670069444444</v>
      </c>
      <c r="T3054" s="13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0</v>
      </c>
      <c r="Q3055" s="10" t="s">
        <v>8315</v>
      </c>
      <c r="R3055" t="s">
        <v>8355</v>
      </c>
      <c r="S3055" s="13">
        <f t="shared" si="236"/>
        <v>41862.761724537035</v>
      </c>
      <c r="T3055" s="13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1</v>
      </c>
      <c r="Q3056" s="10" t="s">
        <v>8315</v>
      </c>
      <c r="R3056" t="s">
        <v>8355</v>
      </c>
      <c r="S3056" s="13">
        <f t="shared" si="236"/>
        <v>42027.832800925928</v>
      </c>
      <c r="T3056" s="13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0</v>
      </c>
      <c r="Q3057" s="10" t="s">
        <v>8315</v>
      </c>
      <c r="R3057" t="s">
        <v>8355</v>
      </c>
      <c r="S3057" s="13">
        <f t="shared" si="236"/>
        <v>41953.95821759259</v>
      </c>
      <c r="T3057" s="13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3">
        <f t="shared" si="236"/>
        <v>41851.636388888888</v>
      </c>
      <c r="T3058" s="13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1</v>
      </c>
      <c r="Q3059" s="10" t="s">
        <v>8315</v>
      </c>
      <c r="R3059" t="s">
        <v>8355</v>
      </c>
      <c r="S3059" s="13">
        <f t="shared" si="236"/>
        <v>42433.650590277779</v>
      </c>
      <c r="T3059" s="13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41</v>
      </c>
      <c r="Q3060" s="10" t="s">
        <v>8315</v>
      </c>
      <c r="R3060" t="s">
        <v>8355</v>
      </c>
      <c r="S3060" s="13">
        <f t="shared" si="236"/>
        <v>42460.374305555553</v>
      </c>
      <c r="T3060" s="13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55.83</v>
      </c>
      <c r="Q3061" s="10" t="s">
        <v>8315</v>
      </c>
      <c r="R3061" t="s">
        <v>8355</v>
      </c>
      <c r="S3061" s="13">
        <f t="shared" si="236"/>
        <v>41829.935717592591</v>
      </c>
      <c r="T3061" s="13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0</v>
      </c>
      <c r="Q3062" s="10" t="s">
        <v>8315</v>
      </c>
      <c r="R3062" t="s">
        <v>8355</v>
      </c>
      <c r="S3062" s="13">
        <f t="shared" si="236"/>
        <v>42245.274699074071</v>
      </c>
      <c r="T3062" s="13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99.76</v>
      </c>
      <c r="Q3063" s="10" t="s">
        <v>8315</v>
      </c>
      <c r="R3063" t="s">
        <v>8355</v>
      </c>
      <c r="S3063" s="13">
        <f t="shared" si="236"/>
        <v>41834.784120370372</v>
      </c>
      <c r="T3063" s="13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25.52</v>
      </c>
      <c r="Q3064" s="10" t="s">
        <v>8315</v>
      </c>
      <c r="R3064" t="s">
        <v>8355</v>
      </c>
      <c r="S3064" s="13">
        <f t="shared" si="236"/>
        <v>42248.535787037035</v>
      </c>
      <c r="T3064" s="13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117.65</v>
      </c>
      <c r="Q3065" s="10" t="s">
        <v>8315</v>
      </c>
      <c r="R3065" t="s">
        <v>8355</v>
      </c>
      <c r="S3065" s="13">
        <f t="shared" si="236"/>
        <v>42630.922893518517</v>
      </c>
      <c r="T3065" s="13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5</v>
      </c>
      <c r="Q3066" s="10" t="s">
        <v>8315</v>
      </c>
      <c r="R3066" t="s">
        <v>8355</v>
      </c>
      <c r="S3066" s="13">
        <f t="shared" si="236"/>
        <v>42299.130162037036</v>
      </c>
      <c r="T3066" s="13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2796.67</v>
      </c>
      <c r="Q3067" s="10" t="s">
        <v>8315</v>
      </c>
      <c r="R3067" t="s">
        <v>8355</v>
      </c>
      <c r="S3067" s="13">
        <f t="shared" si="236"/>
        <v>41825.055231481485</v>
      </c>
      <c r="T3067" s="13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200</v>
      </c>
      <c r="Q3068" s="10" t="s">
        <v>8315</v>
      </c>
      <c r="R3068" t="s">
        <v>8355</v>
      </c>
      <c r="S3068" s="13">
        <f t="shared" si="236"/>
        <v>42531.228437500002</v>
      </c>
      <c r="T3068" s="13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87.5</v>
      </c>
      <c r="Q3069" s="10" t="s">
        <v>8315</v>
      </c>
      <c r="R3069" t="s">
        <v>8355</v>
      </c>
      <c r="S3069" s="13">
        <f t="shared" si="236"/>
        <v>42226.938414351855</v>
      </c>
      <c r="T3069" s="13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20.14</v>
      </c>
      <c r="Q3070" s="10" t="s">
        <v>8315</v>
      </c>
      <c r="R3070" t="s">
        <v>8355</v>
      </c>
      <c r="S3070" s="13">
        <f t="shared" si="236"/>
        <v>42263.691574074073</v>
      </c>
      <c r="T3070" s="13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20.88</v>
      </c>
      <c r="Q3071" s="10" t="s">
        <v>8315</v>
      </c>
      <c r="R3071" t="s">
        <v>8355</v>
      </c>
      <c r="S3071" s="13">
        <f t="shared" si="236"/>
        <v>41957.833726851852</v>
      </c>
      <c r="T3071" s="13">
        <f t="shared" si="237"/>
        <v>41987.833726851852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61.31</v>
      </c>
      <c r="Q3072" s="10" t="s">
        <v>8315</v>
      </c>
      <c r="R3072" t="s">
        <v>8355</v>
      </c>
      <c r="S3072" s="13">
        <f t="shared" si="236"/>
        <v>42690.733437499999</v>
      </c>
      <c r="T3072" s="13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1</v>
      </c>
      <c r="Q3073" s="10" t="s">
        <v>8315</v>
      </c>
      <c r="R3073" t="s">
        <v>8355</v>
      </c>
      <c r="S3073" s="13">
        <f t="shared" si="236"/>
        <v>42097.732418981483</v>
      </c>
      <c r="T3073" s="13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ref="P3074:P3137" si="239">IFERROR(ROUND(E3075/L3075,2),0)</f>
        <v>92.14</v>
      </c>
      <c r="Q3074" s="10" t="s">
        <v>8315</v>
      </c>
      <c r="R3074" t="s">
        <v>8355</v>
      </c>
      <c r="S3074" s="13">
        <f t="shared" ref="S3074:S3137" si="240">(((J3074/60)/60)/24)+DATE(1970,1,1)</f>
        <v>42658.690532407403</v>
      </c>
      <c r="T3074" s="13">
        <f t="shared" ref="T3074:T3137" si="241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si="239"/>
        <v>7.33</v>
      </c>
      <c r="Q3075" s="10" t="s">
        <v>8315</v>
      </c>
      <c r="R3075" t="s">
        <v>8355</v>
      </c>
      <c r="S3075" s="13">
        <f t="shared" si="240"/>
        <v>42111.684027777781</v>
      </c>
      <c r="T3075" s="13">
        <f t="shared" si="24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64.8</v>
      </c>
      <c r="Q3076" s="10" t="s">
        <v>8315</v>
      </c>
      <c r="R3076" t="s">
        <v>8355</v>
      </c>
      <c r="S3076" s="13">
        <f t="shared" si="240"/>
        <v>42409.571284722217</v>
      </c>
      <c r="T3076" s="13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30.12</v>
      </c>
      <c r="Q3077" s="10" t="s">
        <v>8315</v>
      </c>
      <c r="R3077" t="s">
        <v>8355</v>
      </c>
      <c r="S3077" s="13">
        <f t="shared" si="240"/>
        <v>42551.102314814809</v>
      </c>
      <c r="T3077" s="13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52.5</v>
      </c>
      <c r="Q3078" s="10" t="s">
        <v>8315</v>
      </c>
      <c r="R3078" t="s">
        <v>8355</v>
      </c>
      <c r="S3078" s="13">
        <f t="shared" si="240"/>
        <v>42226.651886574073</v>
      </c>
      <c r="T3078" s="13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23.67</v>
      </c>
      <c r="Q3079" s="10" t="s">
        <v>8315</v>
      </c>
      <c r="R3079" t="s">
        <v>8355</v>
      </c>
      <c r="S3079" s="13">
        <f t="shared" si="240"/>
        <v>42766.956921296296</v>
      </c>
      <c r="T3079" s="13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415.78</v>
      </c>
      <c r="Q3080" s="10" t="s">
        <v>8315</v>
      </c>
      <c r="R3080" t="s">
        <v>8355</v>
      </c>
      <c r="S3080" s="13">
        <f t="shared" si="240"/>
        <v>42031.138831018514</v>
      </c>
      <c r="T3080" s="13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53.71</v>
      </c>
      <c r="Q3081" s="10" t="s">
        <v>8315</v>
      </c>
      <c r="R3081" t="s">
        <v>8355</v>
      </c>
      <c r="S3081" s="13">
        <f t="shared" si="240"/>
        <v>42055.713368055556</v>
      </c>
      <c r="T3081" s="13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420.6</v>
      </c>
      <c r="Q3082" s="10" t="s">
        <v>8315</v>
      </c>
      <c r="R3082" t="s">
        <v>8355</v>
      </c>
      <c r="S3082" s="13">
        <f t="shared" si="240"/>
        <v>41940.028287037036</v>
      </c>
      <c r="T3082" s="13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0</v>
      </c>
      <c r="Q3083" s="10" t="s">
        <v>8315</v>
      </c>
      <c r="R3083" t="s">
        <v>8355</v>
      </c>
      <c r="S3083" s="13">
        <f t="shared" si="240"/>
        <v>42237.181608796294</v>
      </c>
      <c r="T3083" s="13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18.670000000000002</v>
      </c>
      <c r="Q3084" s="10" t="s">
        <v>8315</v>
      </c>
      <c r="R3084" t="s">
        <v>8355</v>
      </c>
      <c r="S3084" s="13">
        <f t="shared" si="240"/>
        <v>42293.922986111109</v>
      </c>
      <c r="T3084" s="13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78.33</v>
      </c>
      <c r="Q3085" s="10" t="s">
        <v>8315</v>
      </c>
      <c r="R3085" t="s">
        <v>8355</v>
      </c>
      <c r="S3085" s="13">
        <f t="shared" si="240"/>
        <v>41853.563402777778</v>
      </c>
      <c r="T3085" s="13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67.78</v>
      </c>
      <c r="Q3086" s="10" t="s">
        <v>8315</v>
      </c>
      <c r="R3086" t="s">
        <v>8355</v>
      </c>
      <c r="S3086" s="13">
        <f t="shared" si="240"/>
        <v>42100.723738425921</v>
      </c>
      <c r="T3086" s="13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16.670000000000002</v>
      </c>
      <c r="Q3087" s="10" t="s">
        <v>8315</v>
      </c>
      <c r="R3087" t="s">
        <v>8355</v>
      </c>
      <c r="S3087" s="13">
        <f t="shared" si="240"/>
        <v>42246.883784722217</v>
      </c>
      <c r="T3087" s="13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62.5</v>
      </c>
      <c r="Q3088" s="10" t="s">
        <v>8315</v>
      </c>
      <c r="R3088" t="s">
        <v>8355</v>
      </c>
      <c r="S3088" s="13">
        <f t="shared" si="240"/>
        <v>42173.67082175926</v>
      </c>
      <c r="T3088" s="13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42</v>
      </c>
      <c r="Q3089" s="10" t="s">
        <v>8315</v>
      </c>
      <c r="R3089" t="s">
        <v>8355</v>
      </c>
      <c r="S3089" s="13">
        <f t="shared" si="240"/>
        <v>42665.150347222225</v>
      </c>
      <c r="T3089" s="13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130.09</v>
      </c>
      <c r="Q3090" s="10" t="s">
        <v>8315</v>
      </c>
      <c r="R3090" t="s">
        <v>8355</v>
      </c>
      <c r="S3090" s="13">
        <f t="shared" si="240"/>
        <v>41981.57230324074</v>
      </c>
      <c r="T3090" s="13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1270.22</v>
      </c>
      <c r="Q3091" s="10" t="s">
        <v>8315</v>
      </c>
      <c r="R3091" t="s">
        <v>8355</v>
      </c>
      <c r="S3091" s="13">
        <f t="shared" si="240"/>
        <v>42528.542627314819</v>
      </c>
      <c r="T3091" s="13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88.44</v>
      </c>
      <c r="Q3092" s="10" t="s">
        <v>8315</v>
      </c>
      <c r="R3092" t="s">
        <v>8355</v>
      </c>
      <c r="S3092" s="13">
        <f t="shared" si="240"/>
        <v>42065.818807870368</v>
      </c>
      <c r="T3092" s="13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56.34</v>
      </c>
      <c r="Q3093" s="10" t="s">
        <v>8315</v>
      </c>
      <c r="R3093" t="s">
        <v>8355</v>
      </c>
      <c r="S3093" s="13">
        <f t="shared" si="240"/>
        <v>42566.948414351849</v>
      </c>
      <c r="T3093" s="13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53.53</v>
      </c>
      <c r="Q3094" s="10" t="s">
        <v>8315</v>
      </c>
      <c r="R3094" t="s">
        <v>8355</v>
      </c>
      <c r="S3094" s="13">
        <f t="shared" si="240"/>
        <v>42255.619351851856</v>
      </c>
      <c r="T3094" s="13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25</v>
      </c>
      <c r="Q3095" s="10" t="s">
        <v>8315</v>
      </c>
      <c r="R3095" t="s">
        <v>8355</v>
      </c>
      <c r="S3095" s="13">
        <f t="shared" si="240"/>
        <v>41760.909039351849</v>
      </c>
      <c r="T3095" s="13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50</v>
      </c>
      <c r="Q3096" s="10" t="s">
        <v>8315</v>
      </c>
      <c r="R3096" t="s">
        <v>8355</v>
      </c>
      <c r="S3096" s="13">
        <f t="shared" si="240"/>
        <v>42207.795787037037</v>
      </c>
      <c r="T3096" s="13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56.79</v>
      </c>
      <c r="Q3097" s="10" t="s">
        <v>8315</v>
      </c>
      <c r="R3097" t="s">
        <v>8355</v>
      </c>
      <c r="S3097" s="13">
        <f t="shared" si="240"/>
        <v>42523.025231481486</v>
      </c>
      <c r="T3097" s="13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40.83</v>
      </c>
      <c r="Q3098" s="10" t="s">
        <v>8315</v>
      </c>
      <c r="R3098" t="s">
        <v>8355</v>
      </c>
      <c r="S3098" s="13">
        <f t="shared" si="240"/>
        <v>42114.825532407413</v>
      </c>
      <c r="T3098" s="13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65.11</v>
      </c>
      <c r="Q3099" s="10" t="s">
        <v>8315</v>
      </c>
      <c r="R3099" t="s">
        <v>8355</v>
      </c>
      <c r="S3099" s="13">
        <f t="shared" si="240"/>
        <v>42629.503483796296</v>
      </c>
      <c r="T3099" s="13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55.6</v>
      </c>
      <c r="Q3100" s="10" t="s">
        <v>8315</v>
      </c>
      <c r="R3100" t="s">
        <v>8355</v>
      </c>
      <c r="S3100" s="13">
        <f t="shared" si="240"/>
        <v>42359.792233796295</v>
      </c>
      <c r="T3100" s="13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140.54</v>
      </c>
      <c r="Q3101" s="10" t="s">
        <v>8315</v>
      </c>
      <c r="R3101" t="s">
        <v>8355</v>
      </c>
      <c r="S3101" s="13">
        <f t="shared" si="240"/>
        <v>42382.189710648148</v>
      </c>
      <c r="T3101" s="13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25</v>
      </c>
      <c r="Q3102" s="10" t="s">
        <v>8315</v>
      </c>
      <c r="R3102" t="s">
        <v>8355</v>
      </c>
      <c r="S3102" s="13">
        <f t="shared" si="240"/>
        <v>41902.622395833336</v>
      </c>
      <c r="T3102" s="13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69.53</v>
      </c>
      <c r="Q3103" s="10" t="s">
        <v>8315</v>
      </c>
      <c r="R3103" t="s">
        <v>8355</v>
      </c>
      <c r="S3103" s="13">
        <f t="shared" si="240"/>
        <v>42171.383530092593</v>
      </c>
      <c r="T3103" s="13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5.5</v>
      </c>
      <c r="Q3104" s="10" t="s">
        <v>8315</v>
      </c>
      <c r="R3104" t="s">
        <v>8355</v>
      </c>
      <c r="S3104" s="13">
        <f t="shared" si="240"/>
        <v>42555.340486111112</v>
      </c>
      <c r="T3104" s="13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237</v>
      </c>
      <c r="Q3105" s="10" t="s">
        <v>8315</v>
      </c>
      <c r="R3105" t="s">
        <v>8355</v>
      </c>
      <c r="S3105" s="13">
        <f t="shared" si="240"/>
        <v>42107.156319444446</v>
      </c>
      <c r="T3105" s="13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79.87</v>
      </c>
      <c r="Q3106" s="10" t="s">
        <v>8315</v>
      </c>
      <c r="R3106" t="s">
        <v>8355</v>
      </c>
      <c r="S3106" s="13">
        <f t="shared" si="240"/>
        <v>42006.908692129626</v>
      </c>
      <c r="T3106" s="13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10.25</v>
      </c>
      <c r="Q3107" s="10" t="s">
        <v>8315</v>
      </c>
      <c r="R3107" t="s">
        <v>8355</v>
      </c>
      <c r="S3107" s="13">
        <f t="shared" si="240"/>
        <v>41876.718935185185</v>
      </c>
      <c r="T3107" s="13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272.58999999999997</v>
      </c>
      <c r="Q3108" s="10" t="s">
        <v>8315</v>
      </c>
      <c r="R3108" t="s">
        <v>8355</v>
      </c>
      <c r="S3108" s="13">
        <f t="shared" si="240"/>
        <v>42241.429120370376</v>
      </c>
      <c r="T3108" s="13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13</v>
      </c>
      <c r="Q3109" s="10" t="s">
        <v>8315</v>
      </c>
      <c r="R3109" t="s">
        <v>8355</v>
      </c>
      <c r="S3109" s="13">
        <f t="shared" si="240"/>
        <v>42128.814247685179</v>
      </c>
      <c r="T3109" s="13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58.18</v>
      </c>
      <c r="Q3110" s="10" t="s">
        <v>8315</v>
      </c>
      <c r="R3110" t="s">
        <v>8355</v>
      </c>
      <c r="S3110" s="13">
        <f t="shared" si="240"/>
        <v>42062.680486111116</v>
      </c>
      <c r="T3110" s="13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10</v>
      </c>
      <c r="Q3111" s="10" t="s">
        <v>8315</v>
      </c>
      <c r="R3111" t="s">
        <v>8355</v>
      </c>
      <c r="S3111" s="13">
        <f t="shared" si="240"/>
        <v>41844.125115740739</v>
      </c>
      <c r="T3111" s="13">
        <f t="shared" si="241"/>
        <v>41879.125115740739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70.11</v>
      </c>
      <c r="Q3112" s="10" t="s">
        <v>8315</v>
      </c>
      <c r="R3112" t="s">
        <v>8355</v>
      </c>
      <c r="S3112" s="13">
        <f t="shared" si="240"/>
        <v>42745.031469907408</v>
      </c>
      <c r="T3112" s="13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57.89</v>
      </c>
      <c r="Q3113" s="10" t="s">
        <v>8315</v>
      </c>
      <c r="R3113" t="s">
        <v>8355</v>
      </c>
      <c r="S3113" s="13">
        <f t="shared" si="240"/>
        <v>41885.595138888886</v>
      </c>
      <c r="T3113" s="13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125.27</v>
      </c>
      <c r="Q3114" s="10" t="s">
        <v>8315</v>
      </c>
      <c r="R3114" t="s">
        <v>8355</v>
      </c>
      <c r="S3114" s="13">
        <f t="shared" si="240"/>
        <v>42615.121921296297</v>
      </c>
      <c r="T3114" s="13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0</v>
      </c>
      <c r="Q3115" s="10" t="s">
        <v>8315</v>
      </c>
      <c r="R3115" t="s">
        <v>8355</v>
      </c>
      <c r="S3115" s="13">
        <f t="shared" si="240"/>
        <v>42081.731273148151</v>
      </c>
      <c r="T3115" s="13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300</v>
      </c>
      <c r="Q3116" s="10" t="s">
        <v>8315</v>
      </c>
      <c r="R3116" t="s">
        <v>8355</v>
      </c>
      <c r="S3116" s="13">
        <f t="shared" si="240"/>
        <v>41843.632523148146</v>
      </c>
      <c r="T3116" s="13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43</v>
      </c>
      <c r="Q3117" s="10" t="s">
        <v>8315</v>
      </c>
      <c r="R3117" t="s">
        <v>8355</v>
      </c>
      <c r="S3117" s="13">
        <f t="shared" si="240"/>
        <v>42496.447071759263</v>
      </c>
      <c r="T3117" s="13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1</v>
      </c>
      <c r="Q3118" s="10" t="s">
        <v>8315</v>
      </c>
      <c r="R3118" t="s">
        <v>8355</v>
      </c>
      <c r="S3118" s="13">
        <f t="shared" si="240"/>
        <v>42081.515335648146</v>
      </c>
      <c r="T3118" s="13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775</v>
      </c>
      <c r="Q3119" s="10" t="s">
        <v>8315</v>
      </c>
      <c r="R3119" t="s">
        <v>8355</v>
      </c>
      <c r="S3119" s="13">
        <f t="shared" si="240"/>
        <v>42509.374537037031</v>
      </c>
      <c r="T3119" s="13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5</v>
      </c>
      <c r="Q3120" s="10" t="s">
        <v>8315</v>
      </c>
      <c r="R3120" t="s">
        <v>8355</v>
      </c>
      <c r="S3120" s="13">
        <f t="shared" si="240"/>
        <v>42534.649571759262</v>
      </c>
      <c r="T3120" s="13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12.8</v>
      </c>
      <c r="Q3121" s="10" t="s">
        <v>8315</v>
      </c>
      <c r="R3121" t="s">
        <v>8355</v>
      </c>
      <c r="S3121" s="13">
        <f t="shared" si="240"/>
        <v>42060.04550925926</v>
      </c>
      <c r="T3121" s="13">
        <f t="shared" si="241"/>
        <v>42090.003842592589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10</v>
      </c>
      <c r="Q3122" s="10" t="s">
        <v>8315</v>
      </c>
      <c r="R3122" t="s">
        <v>8355</v>
      </c>
      <c r="S3122" s="13">
        <f t="shared" si="240"/>
        <v>42435.942083333335</v>
      </c>
      <c r="T3122" s="13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58</v>
      </c>
      <c r="Q3123" s="10" t="s">
        <v>8315</v>
      </c>
      <c r="R3123" t="s">
        <v>8355</v>
      </c>
      <c r="S3123" s="13">
        <f t="shared" si="240"/>
        <v>41848.679803240739</v>
      </c>
      <c r="T3123" s="13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244.8</v>
      </c>
      <c r="Q3124" s="10" t="s">
        <v>8315</v>
      </c>
      <c r="R3124" t="s">
        <v>8355</v>
      </c>
      <c r="S3124" s="13">
        <f t="shared" si="240"/>
        <v>42678.932083333333</v>
      </c>
      <c r="T3124" s="13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6.5</v>
      </c>
      <c r="Q3125" s="10" t="s">
        <v>8315</v>
      </c>
      <c r="R3125" t="s">
        <v>8355</v>
      </c>
      <c r="S3125" s="13">
        <f t="shared" si="240"/>
        <v>42530.993032407408</v>
      </c>
      <c r="T3125" s="13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0</v>
      </c>
      <c r="Q3126" s="10" t="s">
        <v>8315</v>
      </c>
      <c r="R3126" t="s">
        <v>8355</v>
      </c>
      <c r="S3126" s="13">
        <f t="shared" si="240"/>
        <v>41977.780104166668</v>
      </c>
      <c r="T3126" s="13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61.18</v>
      </c>
      <c r="Q3127" s="10" t="s">
        <v>8315</v>
      </c>
      <c r="R3127" t="s">
        <v>8355</v>
      </c>
      <c r="S3127" s="13">
        <f t="shared" si="240"/>
        <v>42346.20685185185</v>
      </c>
      <c r="T3127" s="13">
        <f t="shared" si="241"/>
        <v>42376.20685185185</v>
      </c>
    </row>
    <row r="3128" spans="1:20" ht="64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0</v>
      </c>
      <c r="Q3128" s="10" t="s">
        <v>8315</v>
      </c>
      <c r="R3128" t="s">
        <v>8355</v>
      </c>
      <c r="S3128" s="13">
        <f t="shared" si="240"/>
        <v>42427.01807870371</v>
      </c>
      <c r="T3128" s="13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139.24</v>
      </c>
      <c r="Q3129" s="10" t="s">
        <v>8315</v>
      </c>
      <c r="R3129" t="s">
        <v>8355</v>
      </c>
      <c r="S3129" s="13">
        <f t="shared" si="240"/>
        <v>42034.856817129628</v>
      </c>
      <c r="T3129" s="13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10</v>
      </c>
      <c r="Q3130" s="10" t="s">
        <v>8315</v>
      </c>
      <c r="R3130" t="s">
        <v>8316</v>
      </c>
      <c r="S3130" s="13">
        <f t="shared" si="240"/>
        <v>42780.825706018513</v>
      </c>
      <c r="T3130" s="13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93.75</v>
      </c>
      <c r="Q3131" s="10" t="s">
        <v>8315</v>
      </c>
      <c r="R3131" t="s">
        <v>8316</v>
      </c>
      <c r="S3131" s="13">
        <f t="shared" si="240"/>
        <v>42803.842812499999</v>
      </c>
      <c r="T3131" s="13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53.75</v>
      </c>
      <c r="Q3132" s="10" t="s">
        <v>8315</v>
      </c>
      <c r="R3132" t="s">
        <v>8316</v>
      </c>
      <c r="S3132" s="13">
        <f t="shared" si="240"/>
        <v>42808.640231481477</v>
      </c>
      <c r="T3132" s="13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10</v>
      </c>
      <c r="Q3133" s="10" t="s">
        <v>8315</v>
      </c>
      <c r="R3133" t="s">
        <v>8316</v>
      </c>
      <c r="S3133" s="13">
        <f t="shared" si="240"/>
        <v>42803.579224537039</v>
      </c>
      <c r="T3133" s="13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33.75</v>
      </c>
      <c r="Q3134" s="10" t="s">
        <v>8315</v>
      </c>
      <c r="R3134" t="s">
        <v>8316</v>
      </c>
      <c r="S3134" s="13">
        <f t="shared" si="240"/>
        <v>42786.350231481483</v>
      </c>
      <c r="T3134" s="13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18.75</v>
      </c>
      <c r="Q3135" s="10" t="s">
        <v>8315</v>
      </c>
      <c r="R3135" t="s">
        <v>8316</v>
      </c>
      <c r="S3135" s="13">
        <f t="shared" si="240"/>
        <v>42788.565208333333</v>
      </c>
      <c r="T3135" s="13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23.14</v>
      </c>
      <c r="Q3136" s="10" t="s">
        <v>8315</v>
      </c>
      <c r="R3136" t="s">
        <v>8316</v>
      </c>
      <c r="S3136" s="13">
        <f t="shared" si="240"/>
        <v>42800.720127314817</v>
      </c>
      <c r="T3136" s="13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29.05</v>
      </c>
      <c r="Q3137" s="10" t="s">
        <v>8315</v>
      </c>
      <c r="R3137" t="s">
        <v>8316</v>
      </c>
      <c r="S3137" s="13">
        <f t="shared" si="240"/>
        <v>42807.151863425926</v>
      </c>
      <c r="T3137" s="13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ref="P3138:P3201" si="243">IFERROR(ROUND(E3139/L3139,2),0)</f>
        <v>50</v>
      </c>
      <c r="Q3138" s="10" t="s">
        <v>8315</v>
      </c>
      <c r="R3138" t="s">
        <v>8316</v>
      </c>
      <c r="S3138" s="13">
        <f t="shared" ref="S3138:S3201" si="244">(((J3138/60)/60)/24)+DATE(1970,1,1)</f>
        <v>42789.462430555555</v>
      </c>
      <c r="T3138" s="13">
        <f t="shared" ref="T3138:T3201" si="245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si="243"/>
        <v>0</v>
      </c>
      <c r="Q3139" s="10" t="s">
        <v>8315</v>
      </c>
      <c r="R3139" t="s">
        <v>8316</v>
      </c>
      <c r="S3139" s="13">
        <f t="shared" si="244"/>
        <v>42807.885057870371</v>
      </c>
      <c r="T3139" s="13">
        <f t="shared" si="245"/>
        <v>42858.8</v>
      </c>
    </row>
    <row r="3140" spans="1:20" ht="48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450</v>
      </c>
      <c r="Q3140" s="10" t="s">
        <v>8315</v>
      </c>
      <c r="R3140" t="s">
        <v>8316</v>
      </c>
      <c r="S3140" s="13">
        <f t="shared" si="244"/>
        <v>42809.645914351851</v>
      </c>
      <c r="T3140" s="13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24</v>
      </c>
      <c r="Q3141" s="10" t="s">
        <v>8315</v>
      </c>
      <c r="R3141" t="s">
        <v>8316</v>
      </c>
      <c r="S3141" s="13">
        <f t="shared" si="244"/>
        <v>42785.270370370374</v>
      </c>
      <c r="T3141" s="13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32.25</v>
      </c>
      <c r="Q3142" s="10" t="s">
        <v>8315</v>
      </c>
      <c r="R3142" t="s">
        <v>8316</v>
      </c>
      <c r="S3142" s="13">
        <f t="shared" si="244"/>
        <v>42802.718784722223</v>
      </c>
      <c r="T3142" s="13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15</v>
      </c>
      <c r="Q3143" s="10" t="s">
        <v>8315</v>
      </c>
      <c r="R3143" t="s">
        <v>8316</v>
      </c>
      <c r="S3143" s="13">
        <f t="shared" si="244"/>
        <v>42800.753333333334</v>
      </c>
      <c r="T3143" s="13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0</v>
      </c>
      <c r="Q3144" s="10" t="s">
        <v>8315</v>
      </c>
      <c r="R3144" t="s">
        <v>8316</v>
      </c>
      <c r="S3144" s="13">
        <f t="shared" si="244"/>
        <v>42783.513182870374</v>
      </c>
      <c r="T3144" s="13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251.33</v>
      </c>
      <c r="Q3145" s="10" t="s">
        <v>8315</v>
      </c>
      <c r="R3145" t="s">
        <v>8316</v>
      </c>
      <c r="S3145" s="13">
        <f t="shared" si="244"/>
        <v>42808.358287037037</v>
      </c>
      <c r="T3145" s="13">
        <f t="shared" si="245"/>
        <v>42834.358287037037</v>
      </c>
    </row>
    <row r="3146" spans="1:20" ht="48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0</v>
      </c>
      <c r="Q3146" s="10" t="s">
        <v>8315</v>
      </c>
      <c r="R3146" t="s">
        <v>8316</v>
      </c>
      <c r="S3146" s="13">
        <f t="shared" si="244"/>
        <v>42796.538275462968</v>
      </c>
      <c r="T3146" s="13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437.5</v>
      </c>
      <c r="Q3147" s="10" t="s">
        <v>8315</v>
      </c>
      <c r="R3147" t="s">
        <v>8316</v>
      </c>
      <c r="S3147" s="13">
        <f t="shared" si="244"/>
        <v>42762.040902777779</v>
      </c>
      <c r="T3147" s="13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110.35</v>
      </c>
      <c r="Q3148" s="10" t="s">
        <v>8315</v>
      </c>
      <c r="R3148" t="s">
        <v>8316</v>
      </c>
      <c r="S3148" s="13">
        <f t="shared" si="244"/>
        <v>42796.682476851856</v>
      </c>
      <c r="T3148" s="13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41.42</v>
      </c>
      <c r="Q3149" s="10" t="s">
        <v>8315</v>
      </c>
      <c r="R3149" t="s">
        <v>8316</v>
      </c>
      <c r="S3149" s="13">
        <f t="shared" si="244"/>
        <v>41909.969386574077</v>
      </c>
      <c r="T3149" s="13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52</v>
      </c>
      <c r="Q3150" s="10" t="s">
        <v>8315</v>
      </c>
      <c r="R3150" t="s">
        <v>8316</v>
      </c>
      <c r="S3150" s="13">
        <f t="shared" si="244"/>
        <v>41891.665324074071</v>
      </c>
      <c r="T3150" s="13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33.99</v>
      </c>
      <c r="Q3151" s="10" t="s">
        <v>8315</v>
      </c>
      <c r="R3151" t="s">
        <v>8316</v>
      </c>
      <c r="S3151" s="13">
        <f t="shared" si="244"/>
        <v>41226.017361111109</v>
      </c>
      <c r="T3151" s="13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103.35</v>
      </c>
      <c r="Q3152" s="10" t="s">
        <v>8315</v>
      </c>
      <c r="R3152" t="s">
        <v>8316</v>
      </c>
      <c r="S3152" s="13">
        <f t="shared" si="244"/>
        <v>40478.263923611114</v>
      </c>
      <c r="T3152" s="13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34.79</v>
      </c>
      <c r="Q3153" s="10" t="s">
        <v>8315</v>
      </c>
      <c r="R3153" t="s">
        <v>8316</v>
      </c>
      <c r="S3153" s="13">
        <f t="shared" si="244"/>
        <v>41862.83997685185</v>
      </c>
      <c r="T3153" s="13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41.77</v>
      </c>
      <c r="Q3154" s="10" t="s">
        <v>8315</v>
      </c>
      <c r="R3154" t="s">
        <v>8316</v>
      </c>
      <c r="S3154" s="13">
        <f t="shared" si="244"/>
        <v>41550.867673611108</v>
      </c>
      <c r="T3154" s="13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64.27</v>
      </c>
      <c r="Q3155" s="10" t="s">
        <v>8315</v>
      </c>
      <c r="R3155" t="s">
        <v>8316</v>
      </c>
      <c r="S3155" s="13">
        <f t="shared" si="244"/>
        <v>40633.154363425929</v>
      </c>
      <c r="T3155" s="13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31.21</v>
      </c>
      <c r="Q3156" s="10" t="s">
        <v>8315</v>
      </c>
      <c r="R3156" t="s">
        <v>8316</v>
      </c>
      <c r="S3156" s="13">
        <f t="shared" si="244"/>
        <v>40970.875671296293</v>
      </c>
      <c r="T3156" s="13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62.92</v>
      </c>
      <c r="Q3157" s="10" t="s">
        <v>8315</v>
      </c>
      <c r="R3157" t="s">
        <v>8316</v>
      </c>
      <c r="S3157" s="13">
        <f t="shared" si="244"/>
        <v>41233.499131944445</v>
      </c>
      <c r="T3157" s="13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98.54</v>
      </c>
      <c r="Q3158" s="10" t="s">
        <v>8315</v>
      </c>
      <c r="R3158" t="s">
        <v>8316</v>
      </c>
      <c r="S3158" s="13">
        <f t="shared" si="244"/>
        <v>41026.953055555554</v>
      </c>
      <c r="T3158" s="13">
        <f t="shared" si="245"/>
        <v>41061.953055555554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82.61</v>
      </c>
      <c r="Q3159" s="10" t="s">
        <v>8315</v>
      </c>
      <c r="R3159" t="s">
        <v>8316</v>
      </c>
      <c r="S3159" s="13">
        <f t="shared" si="244"/>
        <v>41829.788252314815</v>
      </c>
      <c r="T3159" s="13">
        <f t="shared" si="245"/>
        <v>41839.208333333336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38.5</v>
      </c>
      <c r="Q3160" s="10" t="s">
        <v>8315</v>
      </c>
      <c r="R3160" t="s">
        <v>8316</v>
      </c>
      <c r="S3160" s="13">
        <f t="shared" si="244"/>
        <v>41447.839722222219</v>
      </c>
      <c r="T3160" s="13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80.16</v>
      </c>
      <c r="Q3161" s="10" t="s">
        <v>8315</v>
      </c>
      <c r="R3161" t="s">
        <v>8316</v>
      </c>
      <c r="S3161" s="13">
        <f t="shared" si="244"/>
        <v>40884.066678240742</v>
      </c>
      <c r="T3161" s="13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28.41</v>
      </c>
      <c r="Q3162" s="10" t="s">
        <v>8315</v>
      </c>
      <c r="R3162" t="s">
        <v>8316</v>
      </c>
      <c r="S3162" s="13">
        <f t="shared" si="244"/>
        <v>41841.26489583333</v>
      </c>
      <c r="T3162" s="13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80.73</v>
      </c>
      <c r="Q3163" s="10" t="s">
        <v>8315</v>
      </c>
      <c r="R3163" t="s">
        <v>8316</v>
      </c>
      <c r="S3163" s="13">
        <f t="shared" si="244"/>
        <v>41897.536134259259</v>
      </c>
      <c r="T3163" s="13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200.69</v>
      </c>
      <c r="Q3164" s="10" t="s">
        <v>8315</v>
      </c>
      <c r="R3164" t="s">
        <v>8316</v>
      </c>
      <c r="S3164" s="13">
        <f t="shared" si="244"/>
        <v>41799.685902777775</v>
      </c>
      <c r="T3164" s="13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37.590000000000003</v>
      </c>
      <c r="Q3165" s="10" t="s">
        <v>8315</v>
      </c>
      <c r="R3165" t="s">
        <v>8316</v>
      </c>
      <c r="S3165" s="13">
        <f t="shared" si="244"/>
        <v>41775.753761574073</v>
      </c>
      <c r="T3165" s="13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58.1</v>
      </c>
      <c r="Q3166" s="10" t="s">
        <v>8315</v>
      </c>
      <c r="R3166" t="s">
        <v>8316</v>
      </c>
      <c r="S3166" s="13">
        <f t="shared" si="244"/>
        <v>41766.80572916667</v>
      </c>
      <c r="T3166" s="13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60.3</v>
      </c>
      <c r="Q3167" s="10" t="s">
        <v>8315</v>
      </c>
      <c r="R3167" t="s">
        <v>8316</v>
      </c>
      <c r="S3167" s="13">
        <f t="shared" si="244"/>
        <v>40644.159259259257</v>
      </c>
      <c r="T3167" s="13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63.36</v>
      </c>
      <c r="Q3168" s="10" t="s">
        <v>8315</v>
      </c>
      <c r="R3168" t="s">
        <v>8316</v>
      </c>
      <c r="S3168" s="13">
        <f t="shared" si="244"/>
        <v>41940.69158564815</v>
      </c>
      <c r="T3168" s="13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50.9</v>
      </c>
      <c r="Q3169" s="10" t="s">
        <v>8315</v>
      </c>
      <c r="R3169" t="s">
        <v>8316</v>
      </c>
      <c r="S3169" s="13">
        <f t="shared" si="244"/>
        <v>41839.175706018519</v>
      </c>
      <c r="T3169" s="13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100.5</v>
      </c>
      <c r="Q3170" s="10" t="s">
        <v>8315</v>
      </c>
      <c r="R3170" t="s">
        <v>8316</v>
      </c>
      <c r="S3170" s="13">
        <f t="shared" si="244"/>
        <v>41772.105937500004</v>
      </c>
      <c r="T3170" s="13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31.62</v>
      </c>
      <c r="Q3171" s="10" t="s">
        <v>8315</v>
      </c>
      <c r="R3171" t="s">
        <v>8316</v>
      </c>
      <c r="S3171" s="13">
        <f t="shared" si="244"/>
        <v>41591.737974537034</v>
      </c>
      <c r="T3171" s="13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65.099999999999994</v>
      </c>
      <c r="Q3172" s="10" t="s">
        <v>8315</v>
      </c>
      <c r="R3172" t="s">
        <v>8316</v>
      </c>
      <c r="S3172" s="13">
        <f t="shared" si="244"/>
        <v>41789.080370370371</v>
      </c>
      <c r="T3172" s="13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79.31</v>
      </c>
      <c r="Q3173" s="10" t="s">
        <v>8315</v>
      </c>
      <c r="R3173" t="s">
        <v>8316</v>
      </c>
      <c r="S3173" s="13">
        <f t="shared" si="244"/>
        <v>42466.608310185184</v>
      </c>
      <c r="T3173" s="13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139.19</v>
      </c>
      <c r="Q3174" s="10" t="s">
        <v>8315</v>
      </c>
      <c r="R3174" t="s">
        <v>8316</v>
      </c>
      <c r="S3174" s="13">
        <f t="shared" si="244"/>
        <v>40923.729953703703</v>
      </c>
      <c r="T3174" s="13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131.91</v>
      </c>
      <c r="Q3175" s="10" t="s">
        <v>8315</v>
      </c>
      <c r="R3175" t="s">
        <v>8316</v>
      </c>
      <c r="S3175" s="13">
        <f t="shared" si="244"/>
        <v>41878.878379629627</v>
      </c>
      <c r="T3175" s="13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91.3</v>
      </c>
      <c r="Q3176" s="10" t="s">
        <v>8315</v>
      </c>
      <c r="R3176" t="s">
        <v>8316</v>
      </c>
      <c r="S3176" s="13">
        <f t="shared" si="244"/>
        <v>41862.864675925928</v>
      </c>
      <c r="T3176" s="13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39.67</v>
      </c>
      <c r="Q3177" s="10" t="s">
        <v>8315</v>
      </c>
      <c r="R3177" t="s">
        <v>8316</v>
      </c>
      <c r="S3177" s="13">
        <f t="shared" si="244"/>
        <v>40531.886886574073</v>
      </c>
      <c r="T3177" s="13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57.55</v>
      </c>
      <c r="Q3178" s="10" t="s">
        <v>8315</v>
      </c>
      <c r="R3178" t="s">
        <v>8316</v>
      </c>
      <c r="S3178" s="13">
        <f t="shared" si="244"/>
        <v>41477.930914351848</v>
      </c>
      <c r="T3178" s="13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33.03</v>
      </c>
      <c r="Q3179" s="10" t="s">
        <v>8315</v>
      </c>
      <c r="R3179" t="s">
        <v>8316</v>
      </c>
      <c r="S3179" s="13">
        <f t="shared" si="244"/>
        <v>41781.666770833333</v>
      </c>
      <c r="T3179" s="13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77.34</v>
      </c>
      <c r="Q3180" s="10" t="s">
        <v>8315</v>
      </c>
      <c r="R3180" t="s">
        <v>8316</v>
      </c>
      <c r="S3180" s="13">
        <f t="shared" si="244"/>
        <v>41806.605034722219</v>
      </c>
      <c r="T3180" s="13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31.93</v>
      </c>
      <c r="Q3181" s="10" t="s">
        <v>8315</v>
      </c>
      <c r="R3181" t="s">
        <v>8316</v>
      </c>
      <c r="S3181" s="13">
        <f t="shared" si="244"/>
        <v>41375.702210648145</v>
      </c>
      <c r="T3181" s="13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36.33</v>
      </c>
      <c r="Q3182" s="10" t="s">
        <v>8315</v>
      </c>
      <c r="R3182" t="s">
        <v>8316</v>
      </c>
      <c r="S3182" s="13">
        <f t="shared" si="244"/>
        <v>41780.412604166668</v>
      </c>
      <c r="T3182" s="13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46.77</v>
      </c>
      <c r="Q3183" s="10" t="s">
        <v>8315</v>
      </c>
      <c r="R3183" t="s">
        <v>8316</v>
      </c>
      <c r="S3183" s="13">
        <f t="shared" si="244"/>
        <v>41779.310034722221</v>
      </c>
      <c r="T3183" s="13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40.07</v>
      </c>
      <c r="Q3184" s="10" t="s">
        <v>8315</v>
      </c>
      <c r="R3184" t="s">
        <v>8316</v>
      </c>
      <c r="S3184" s="13">
        <f t="shared" si="244"/>
        <v>40883.949317129627</v>
      </c>
      <c r="T3184" s="13">
        <f t="shared" si="245"/>
        <v>40939.708333333336</v>
      </c>
    </row>
    <row r="3185" spans="1:21" ht="32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100.22</v>
      </c>
      <c r="Q3185" s="10" t="s">
        <v>8315</v>
      </c>
      <c r="R3185" t="s">
        <v>8316</v>
      </c>
      <c r="S3185" s="13">
        <f t="shared" si="244"/>
        <v>41491.79478009259</v>
      </c>
      <c r="T3185" s="13">
        <f t="shared" si="245"/>
        <v>41509.79478009259</v>
      </c>
    </row>
    <row r="3186" spans="1:21" ht="32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41.67</v>
      </c>
      <c r="Q3186" s="10" t="s">
        <v>8315</v>
      </c>
      <c r="R3186" t="s">
        <v>8316</v>
      </c>
      <c r="S3186" s="13">
        <f t="shared" si="244"/>
        <v>41791.993414351848</v>
      </c>
      <c r="T3186" s="13">
        <f t="shared" si="245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46.71</v>
      </c>
      <c r="Q3187" s="10" t="s">
        <v>8315</v>
      </c>
      <c r="R3187" t="s">
        <v>8316</v>
      </c>
      <c r="S3187" s="13">
        <f t="shared" si="244"/>
        <v>41829.977326388893</v>
      </c>
      <c r="T3187" s="13">
        <f t="shared" si="245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71.489999999999995</v>
      </c>
      <c r="Q3188" s="10" t="s">
        <v>8315</v>
      </c>
      <c r="R3188" t="s">
        <v>8316</v>
      </c>
      <c r="S3188" s="13">
        <f t="shared" si="244"/>
        <v>41868.924050925925</v>
      </c>
      <c r="T3188" s="13">
        <f t="shared" si="245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14.44</v>
      </c>
      <c r="Q3189" s="10" t="s">
        <v>8315</v>
      </c>
      <c r="R3189" t="s">
        <v>8316</v>
      </c>
      <c r="S3189" s="13">
        <f t="shared" si="244"/>
        <v>41835.666354166664</v>
      </c>
      <c r="T3189" s="13">
        <f t="shared" si="245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356.84</v>
      </c>
      <c r="Q3190" s="10" t="s">
        <v>8315</v>
      </c>
      <c r="R3190" t="s">
        <v>8357</v>
      </c>
      <c r="S3190" s="13">
        <f t="shared" si="244"/>
        <v>42144.415532407409</v>
      </c>
      <c r="T3190" s="13">
        <f t="shared" si="245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0</v>
      </c>
      <c r="Q3191" s="10" t="s">
        <v>8315</v>
      </c>
      <c r="R3191" t="s">
        <v>8357</v>
      </c>
      <c r="S3191" s="13">
        <f t="shared" si="244"/>
        <v>42118.346435185187</v>
      </c>
      <c r="T3191" s="13">
        <f t="shared" si="245"/>
        <v>42148.346435185187</v>
      </c>
    </row>
    <row r="3192" spans="1:21" ht="32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37.75</v>
      </c>
      <c r="Q3192" s="10" t="s">
        <v>8315</v>
      </c>
      <c r="R3192" t="s">
        <v>8357</v>
      </c>
      <c r="S3192" s="13">
        <f t="shared" si="244"/>
        <v>42683.151331018518</v>
      </c>
      <c r="T3192" s="13">
        <f t="shared" si="245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12.75</v>
      </c>
      <c r="Q3193" s="10" t="s">
        <v>8315</v>
      </c>
      <c r="R3193" t="s">
        <v>8357</v>
      </c>
      <c r="S3193" s="13">
        <f t="shared" si="244"/>
        <v>42538.755428240736</v>
      </c>
      <c r="T3193" s="13">
        <f t="shared" si="245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24.46</v>
      </c>
      <c r="Q3194" s="10" t="s">
        <v>8315</v>
      </c>
      <c r="R3194" t="s">
        <v>8357</v>
      </c>
      <c r="S3194" s="13">
        <f t="shared" si="244"/>
        <v>42018.94049768518</v>
      </c>
      <c r="T3194" s="13">
        <f t="shared" si="245"/>
        <v>42063.916666666672</v>
      </c>
      <c r="U3194">
        <f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0</v>
      </c>
      <c r="Q3195" s="10" t="s">
        <v>8315</v>
      </c>
      <c r="R3195" t="s">
        <v>8357</v>
      </c>
      <c r="S3195" s="13">
        <f t="shared" si="244"/>
        <v>42010.968240740738</v>
      </c>
      <c r="T3195" s="13">
        <f t="shared" si="245"/>
        <v>42055.968240740738</v>
      </c>
      <c r="U3195">
        <f>YEAR(S3195)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53.08</v>
      </c>
      <c r="Q3196" s="10" t="s">
        <v>8315</v>
      </c>
      <c r="R3196" t="s">
        <v>8357</v>
      </c>
      <c r="S3196" s="13">
        <f t="shared" si="244"/>
        <v>42182.062476851846</v>
      </c>
      <c r="T3196" s="13">
        <f t="shared" si="245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300</v>
      </c>
      <c r="Q3197" s="10" t="s">
        <v>8315</v>
      </c>
      <c r="R3197" t="s">
        <v>8357</v>
      </c>
      <c r="S3197" s="13">
        <f t="shared" si="244"/>
        <v>42017.594236111108</v>
      </c>
      <c r="T3197" s="13">
        <f t="shared" si="245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286.25</v>
      </c>
      <c r="Q3198" s="10" t="s">
        <v>8315</v>
      </c>
      <c r="R3198" t="s">
        <v>8357</v>
      </c>
      <c r="S3198" s="13">
        <f t="shared" si="244"/>
        <v>42157.598090277781</v>
      </c>
      <c r="T3198" s="13">
        <f t="shared" si="245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36.67</v>
      </c>
      <c r="Q3199" s="10" t="s">
        <v>8315</v>
      </c>
      <c r="R3199" t="s">
        <v>8357</v>
      </c>
      <c r="S3199" s="13">
        <f t="shared" si="244"/>
        <v>42009.493263888886</v>
      </c>
      <c r="T3199" s="13">
        <f t="shared" si="245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49.21</v>
      </c>
      <c r="Q3200" s="10" t="s">
        <v>8315</v>
      </c>
      <c r="R3200" t="s">
        <v>8357</v>
      </c>
      <c r="S3200" s="13">
        <f t="shared" si="244"/>
        <v>42013.424502314811</v>
      </c>
      <c r="T3200" s="13">
        <f t="shared" si="245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1</v>
      </c>
      <c r="Q3201" s="10" t="s">
        <v>8315</v>
      </c>
      <c r="R3201" t="s">
        <v>8357</v>
      </c>
      <c r="S3201" s="13">
        <f t="shared" si="244"/>
        <v>41858.761782407404</v>
      </c>
      <c r="T3201" s="13">
        <f t="shared" si="245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6">ROUND(E3202/D3202*100,0)</f>
        <v>0</v>
      </c>
      <c r="P3202">
        <f t="shared" ref="P3202:P3265" si="247">IFERROR(ROUND(E3203/L3203,2),0)</f>
        <v>12.5</v>
      </c>
      <c r="Q3202" s="10" t="s">
        <v>8315</v>
      </c>
      <c r="R3202" t="s">
        <v>8357</v>
      </c>
      <c r="S3202" s="13">
        <f t="shared" ref="S3202:S3265" si="248">(((J3202/60)/60)/24)+DATE(1970,1,1)</f>
        <v>42460.320613425924</v>
      </c>
      <c r="T3202" s="13">
        <f t="shared" ref="T3202:T3265" si="249">(((I3202/60)/60)/24)+DATE(1970,1,1)</f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>
        <f t="shared" si="247"/>
        <v>109.04</v>
      </c>
      <c r="Q3203" s="10" t="s">
        <v>8315</v>
      </c>
      <c r="R3203" t="s">
        <v>8357</v>
      </c>
      <c r="S3203" s="13">
        <f t="shared" si="248"/>
        <v>41861.767094907409</v>
      </c>
      <c r="T3203" s="13">
        <f t="shared" si="249"/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41.67</v>
      </c>
      <c r="Q3204" s="10" t="s">
        <v>8315</v>
      </c>
      <c r="R3204" t="s">
        <v>8357</v>
      </c>
      <c r="S3204" s="13">
        <f t="shared" si="248"/>
        <v>42293.853541666671</v>
      </c>
      <c r="T3204" s="13">
        <f t="shared" si="249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0</v>
      </c>
      <c r="Q3205" s="10" t="s">
        <v>8315</v>
      </c>
      <c r="R3205" t="s">
        <v>8357</v>
      </c>
      <c r="S3205" s="13">
        <f t="shared" si="248"/>
        <v>42242.988680555558</v>
      </c>
      <c r="T3205" s="13">
        <f t="shared" si="249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22.75</v>
      </c>
      <c r="Q3206" s="10" t="s">
        <v>8315</v>
      </c>
      <c r="R3206" t="s">
        <v>8357</v>
      </c>
      <c r="S3206" s="13">
        <f t="shared" si="248"/>
        <v>42172.686099537037</v>
      </c>
      <c r="T3206" s="13">
        <f t="shared" si="249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0</v>
      </c>
      <c r="Q3207" s="10" t="s">
        <v>8315</v>
      </c>
      <c r="R3207" t="s">
        <v>8357</v>
      </c>
      <c r="S3207" s="13">
        <f t="shared" si="248"/>
        <v>42095.374675925923</v>
      </c>
      <c r="T3207" s="13">
        <f t="shared" si="249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70.83</v>
      </c>
      <c r="Q3208" s="10" t="s">
        <v>8315</v>
      </c>
      <c r="R3208" t="s">
        <v>8357</v>
      </c>
      <c r="S3208" s="13">
        <f t="shared" si="248"/>
        <v>42236.276053240741</v>
      </c>
      <c r="T3208" s="13">
        <f t="shared" si="249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63.11</v>
      </c>
      <c r="Q3209" s="10" t="s">
        <v>8315</v>
      </c>
      <c r="R3209" t="s">
        <v>8357</v>
      </c>
      <c r="S3209" s="13">
        <f t="shared" si="248"/>
        <v>42057.277858796297</v>
      </c>
      <c r="T3209" s="13">
        <f t="shared" si="249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50.16</v>
      </c>
      <c r="Q3210" s="10" t="s">
        <v>8315</v>
      </c>
      <c r="R3210" t="s">
        <v>8316</v>
      </c>
      <c r="S3210" s="13">
        <f t="shared" si="248"/>
        <v>41827.605057870373</v>
      </c>
      <c r="T3210" s="13">
        <f t="shared" si="249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62.88</v>
      </c>
      <c r="Q3211" s="10" t="s">
        <v>8315</v>
      </c>
      <c r="R3211" t="s">
        <v>8316</v>
      </c>
      <c r="S3211" s="13">
        <f t="shared" si="248"/>
        <v>41778.637245370373</v>
      </c>
      <c r="T3211" s="13">
        <f t="shared" si="249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85.53</v>
      </c>
      <c r="Q3212" s="10" t="s">
        <v>8315</v>
      </c>
      <c r="R3212" t="s">
        <v>8316</v>
      </c>
      <c r="S3212" s="13">
        <f t="shared" si="248"/>
        <v>41013.936562499999</v>
      </c>
      <c r="T3212" s="13">
        <f t="shared" si="249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53.72</v>
      </c>
      <c r="Q3213" s="10" t="s">
        <v>8315</v>
      </c>
      <c r="R3213" t="s">
        <v>8316</v>
      </c>
      <c r="S3213" s="13">
        <f t="shared" si="248"/>
        <v>41834.586574074077</v>
      </c>
      <c r="T3213" s="13">
        <f t="shared" si="249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127.81</v>
      </c>
      <c r="Q3214" s="10" t="s">
        <v>8315</v>
      </c>
      <c r="R3214" t="s">
        <v>8316</v>
      </c>
      <c r="S3214" s="13">
        <f t="shared" si="248"/>
        <v>41829.795729166668</v>
      </c>
      <c r="T3214" s="13">
        <f t="shared" si="249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106.57</v>
      </c>
      <c r="Q3215" s="10" t="s">
        <v>8315</v>
      </c>
      <c r="R3215" t="s">
        <v>8316</v>
      </c>
      <c r="S3215" s="13">
        <f t="shared" si="248"/>
        <v>42171.763414351852</v>
      </c>
      <c r="T3215" s="13">
        <f t="shared" si="249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262.11</v>
      </c>
      <c r="Q3216" s="10" t="s">
        <v>8315</v>
      </c>
      <c r="R3216" t="s">
        <v>8316</v>
      </c>
      <c r="S3216" s="13">
        <f t="shared" si="248"/>
        <v>42337.792511574073</v>
      </c>
      <c r="T3216" s="13">
        <f t="shared" si="249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57.17</v>
      </c>
      <c r="Q3217" s="10" t="s">
        <v>8315</v>
      </c>
      <c r="R3217" t="s">
        <v>8316</v>
      </c>
      <c r="S3217" s="13">
        <f t="shared" si="248"/>
        <v>42219.665173611109</v>
      </c>
      <c r="T3217" s="13">
        <f t="shared" si="249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50.2</v>
      </c>
      <c r="Q3218" s="10" t="s">
        <v>8315</v>
      </c>
      <c r="R3218" t="s">
        <v>8316</v>
      </c>
      <c r="S3218" s="13">
        <f t="shared" si="248"/>
        <v>42165.462627314817</v>
      </c>
      <c r="T3218" s="13">
        <f t="shared" si="249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66.59</v>
      </c>
      <c r="Q3219" s="10" t="s">
        <v>8315</v>
      </c>
      <c r="R3219" t="s">
        <v>8316</v>
      </c>
      <c r="S3219" s="13">
        <f t="shared" si="248"/>
        <v>42648.546111111107</v>
      </c>
      <c r="T3219" s="13">
        <f t="shared" si="249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168.25</v>
      </c>
      <c r="Q3220" s="10" t="s">
        <v>8315</v>
      </c>
      <c r="R3220" t="s">
        <v>8316</v>
      </c>
      <c r="S3220" s="13">
        <f t="shared" si="248"/>
        <v>41971.002152777779</v>
      </c>
      <c r="T3220" s="13">
        <f t="shared" si="249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256.37</v>
      </c>
      <c r="Q3221" s="10" t="s">
        <v>8315</v>
      </c>
      <c r="R3221" t="s">
        <v>8316</v>
      </c>
      <c r="S3221" s="13">
        <f t="shared" si="248"/>
        <v>42050.983182870375</v>
      </c>
      <c r="T3221" s="13">
        <f t="shared" si="249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36.61</v>
      </c>
      <c r="Q3222" s="10" t="s">
        <v>8315</v>
      </c>
      <c r="R3222" t="s">
        <v>8316</v>
      </c>
      <c r="S3222" s="13">
        <f t="shared" si="248"/>
        <v>42772.833379629628</v>
      </c>
      <c r="T3222" s="13">
        <f t="shared" si="249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37.14</v>
      </c>
      <c r="Q3223" s="10" t="s">
        <v>8315</v>
      </c>
      <c r="R3223" t="s">
        <v>8316</v>
      </c>
      <c r="S3223" s="13">
        <f t="shared" si="248"/>
        <v>42155.696793981479</v>
      </c>
      <c r="T3223" s="13">
        <f t="shared" si="249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45.88</v>
      </c>
      <c r="Q3224" s="10" t="s">
        <v>8315</v>
      </c>
      <c r="R3224" t="s">
        <v>8316</v>
      </c>
      <c r="S3224" s="13">
        <f t="shared" si="248"/>
        <v>42270.582141203704</v>
      </c>
      <c r="T3224" s="13">
        <f t="shared" si="249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141.71</v>
      </c>
      <c r="Q3225" s="10" t="s">
        <v>8315</v>
      </c>
      <c r="R3225" t="s">
        <v>8316</v>
      </c>
      <c r="S3225" s="13">
        <f t="shared" si="248"/>
        <v>42206.835370370376</v>
      </c>
      <c r="T3225" s="13">
        <f t="shared" si="249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52.49</v>
      </c>
      <c r="Q3226" s="10" t="s">
        <v>8315</v>
      </c>
      <c r="R3226" t="s">
        <v>8316</v>
      </c>
      <c r="S3226" s="13">
        <f t="shared" si="248"/>
        <v>42697.850844907407</v>
      </c>
      <c r="T3226" s="13">
        <f t="shared" si="249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59.52</v>
      </c>
      <c r="Q3227" s="10" t="s">
        <v>8315</v>
      </c>
      <c r="R3227" t="s">
        <v>8316</v>
      </c>
      <c r="S3227" s="13">
        <f t="shared" si="248"/>
        <v>42503.559467592597</v>
      </c>
      <c r="T3227" s="13">
        <f t="shared" si="249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50</v>
      </c>
      <c r="Q3228" s="10" t="s">
        <v>8315</v>
      </c>
      <c r="R3228" t="s">
        <v>8316</v>
      </c>
      <c r="S3228" s="13">
        <f t="shared" si="248"/>
        <v>42277.583472222221</v>
      </c>
      <c r="T3228" s="13">
        <f t="shared" si="249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193.62</v>
      </c>
      <c r="Q3229" s="10" t="s">
        <v>8315</v>
      </c>
      <c r="R3229" t="s">
        <v>8316</v>
      </c>
      <c r="S3229" s="13">
        <f t="shared" si="248"/>
        <v>42722.882361111115</v>
      </c>
      <c r="T3229" s="13">
        <f t="shared" si="249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106.8</v>
      </c>
      <c r="Q3230" s="10" t="s">
        <v>8315</v>
      </c>
      <c r="R3230" t="s">
        <v>8316</v>
      </c>
      <c r="S3230" s="13">
        <f t="shared" si="248"/>
        <v>42323.70930555556</v>
      </c>
      <c r="T3230" s="13">
        <f t="shared" si="249"/>
        <v>42355.207638888889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77.22</v>
      </c>
      <c r="Q3231" s="10" t="s">
        <v>8315</v>
      </c>
      <c r="R3231" t="s">
        <v>8316</v>
      </c>
      <c r="S3231" s="13">
        <f t="shared" si="248"/>
        <v>41933.291643518518</v>
      </c>
      <c r="T3231" s="13">
        <f t="shared" si="249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57.5</v>
      </c>
      <c r="Q3232" s="10" t="s">
        <v>8315</v>
      </c>
      <c r="R3232" t="s">
        <v>8316</v>
      </c>
      <c r="S3232" s="13">
        <f t="shared" si="248"/>
        <v>41898.168125000004</v>
      </c>
      <c r="T3232" s="13">
        <f t="shared" si="249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50.46</v>
      </c>
      <c r="Q3233" s="10" t="s">
        <v>8315</v>
      </c>
      <c r="R3233" t="s">
        <v>8316</v>
      </c>
      <c r="S3233" s="13">
        <f t="shared" si="248"/>
        <v>42446.943831018521</v>
      </c>
      <c r="T3233" s="13">
        <f t="shared" si="249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97.38</v>
      </c>
      <c r="Q3234" s="10" t="s">
        <v>8315</v>
      </c>
      <c r="R3234" t="s">
        <v>8316</v>
      </c>
      <c r="S3234" s="13">
        <f t="shared" si="248"/>
        <v>42463.81385416667</v>
      </c>
      <c r="T3234" s="13">
        <f t="shared" si="249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34.92</v>
      </c>
      <c r="Q3235" s="10" t="s">
        <v>8315</v>
      </c>
      <c r="R3235" t="s">
        <v>8316</v>
      </c>
      <c r="S3235" s="13">
        <f t="shared" si="248"/>
        <v>42766.805034722223</v>
      </c>
      <c r="T3235" s="13">
        <f t="shared" si="249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85.53</v>
      </c>
      <c r="Q3236" s="10" t="s">
        <v>8315</v>
      </c>
      <c r="R3236" t="s">
        <v>8316</v>
      </c>
      <c r="S3236" s="13">
        <f t="shared" si="248"/>
        <v>42734.789444444439</v>
      </c>
      <c r="T3236" s="13">
        <f t="shared" si="249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182.91</v>
      </c>
      <c r="Q3237" s="10" t="s">
        <v>8315</v>
      </c>
      <c r="R3237" t="s">
        <v>8316</v>
      </c>
      <c r="S3237" s="13">
        <f t="shared" si="248"/>
        <v>42522.347812499997</v>
      </c>
      <c r="T3237" s="13">
        <f t="shared" si="249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131.13999999999999</v>
      </c>
      <c r="Q3238" s="10" t="s">
        <v>8315</v>
      </c>
      <c r="R3238" t="s">
        <v>8316</v>
      </c>
      <c r="S3238" s="13">
        <f t="shared" si="248"/>
        <v>42702.917048611111</v>
      </c>
      <c r="T3238" s="13">
        <f t="shared" si="249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39.81</v>
      </c>
      <c r="Q3239" s="10" t="s">
        <v>8315</v>
      </c>
      <c r="R3239" t="s">
        <v>8316</v>
      </c>
      <c r="S3239" s="13">
        <f t="shared" si="248"/>
        <v>42252.474351851852</v>
      </c>
      <c r="T3239" s="13">
        <f t="shared" si="249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59.7</v>
      </c>
      <c r="Q3240" s="10" t="s">
        <v>8315</v>
      </c>
      <c r="R3240" t="s">
        <v>8316</v>
      </c>
      <c r="S3240" s="13">
        <f t="shared" si="248"/>
        <v>42156.510393518518</v>
      </c>
      <c r="T3240" s="13">
        <f t="shared" si="249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88.74</v>
      </c>
      <c r="Q3241" s="10" t="s">
        <v>8315</v>
      </c>
      <c r="R3241" t="s">
        <v>8316</v>
      </c>
      <c r="S3241" s="13">
        <f t="shared" si="248"/>
        <v>42278.089039351849</v>
      </c>
      <c r="T3241" s="13">
        <f t="shared" si="249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58.69</v>
      </c>
      <c r="Q3242" s="10" t="s">
        <v>8315</v>
      </c>
      <c r="R3242" t="s">
        <v>8316</v>
      </c>
      <c r="S3242" s="13">
        <f t="shared" si="248"/>
        <v>42754.693842592591</v>
      </c>
      <c r="T3242" s="13">
        <f t="shared" si="249"/>
        <v>42782.958333333328</v>
      </c>
    </row>
    <row r="3243" spans="1:20" ht="48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69.569999999999993</v>
      </c>
      <c r="Q3243" s="10" t="s">
        <v>8315</v>
      </c>
      <c r="R3243" t="s">
        <v>8316</v>
      </c>
      <c r="S3243" s="13">
        <f t="shared" si="248"/>
        <v>41893.324884259258</v>
      </c>
      <c r="T3243" s="13">
        <f t="shared" si="249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115.87</v>
      </c>
      <c r="Q3244" s="10" t="s">
        <v>8315</v>
      </c>
      <c r="R3244" t="s">
        <v>8316</v>
      </c>
      <c r="S3244" s="13">
        <f t="shared" si="248"/>
        <v>41871.755694444444</v>
      </c>
      <c r="T3244" s="13">
        <f t="shared" si="249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23.87</v>
      </c>
      <c r="Q3245" s="10" t="s">
        <v>8315</v>
      </c>
      <c r="R3245" t="s">
        <v>8316</v>
      </c>
      <c r="S3245" s="13">
        <f t="shared" si="248"/>
        <v>42262.096782407403</v>
      </c>
      <c r="T3245" s="13">
        <f t="shared" si="249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81.13</v>
      </c>
      <c r="Q3246" s="10" t="s">
        <v>8315</v>
      </c>
      <c r="R3246" t="s">
        <v>8316</v>
      </c>
      <c r="S3246" s="13">
        <f t="shared" si="248"/>
        <v>42675.694236111114</v>
      </c>
      <c r="T3246" s="13">
        <f t="shared" si="249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57.63</v>
      </c>
      <c r="Q3247" s="10" t="s">
        <v>8315</v>
      </c>
      <c r="R3247" t="s">
        <v>8316</v>
      </c>
      <c r="S3247" s="13">
        <f t="shared" si="248"/>
        <v>42135.60020833333</v>
      </c>
      <c r="T3247" s="13">
        <f t="shared" si="249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46.43</v>
      </c>
      <c r="Q3248" s="10" t="s">
        <v>8315</v>
      </c>
      <c r="R3248" t="s">
        <v>8316</v>
      </c>
      <c r="S3248" s="13">
        <f t="shared" si="248"/>
        <v>42230.472222222219</v>
      </c>
      <c r="T3248" s="13">
        <f t="shared" si="249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60.48</v>
      </c>
      <c r="Q3249" s="10" t="s">
        <v>8315</v>
      </c>
      <c r="R3249" t="s">
        <v>8316</v>
      </c>
      <c r="S3249" s="13">
        <f t="shared" si="248"/>
        <v>42167.434166666666</v>
      </c>
      <c r="T3249" s="13">
        <f t="shared" si="249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65.58</v>
      </c>
      <c r="Q3250" s="10" t="s">
        <v>8315</v>
      </c>
      <c r="R3250" t="s">
        <v>8316</v>
      </c>
      <c r="S3250" s="13">
        <f t="shared" si="248"/>
        <v>42068.888391203705</v>
      </c>
      <c r="T3250" s="13">
        <f t="shared" si="249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119.19</v>
      </c>
      <c r="Q3251" s="10" t="s">
        <v>8315</v>
      </c>
      <c r="R3251" t="s">
        <v>8316</v>
      </c>
      <c r="S3251" s="13">
        <f t="shared" si="248"/>
        <v>42145.746689814812</v>
      </c>
      <c r="T3251" s="13">
        <f t="shared" si="249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83.05</v>
      </c>
      <c r="Q3252" s="10" t="s">
        <v>8315</v>
      </c>
      <c r="R3252" t="s">
        <v>8316</v>
      </c>
      <c r="S3252" s="13">
        <f t="shared" si="248"/>
        <v>41918.742175925923</v>
      </c>
      <c r="T3252" s="13">
        <f t="shared" si="249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57.52</v>
      </c>
      <c r="Q3253" s="10" t="s">
        <v>8315</v>
      </c>
      <c r="R3253" t="s">
        <v>8316</v>
      </c>
      <c r="S3253" s="13">
        <f t="shared" si="248"/>
        <v>42146.731087962966</v>
      </c>
      <c r="T3253" s="13">
        <f t="shared" si="249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177.09</v>
      </c>
      <c r="Q3254" s="10" t="s">
        <v>8315</v>
      </c>
      <c r="R3254" t="s">
        <v>8316</v>
      </c>
      <c r="S3254" s="13">
        <f t="shared" si="248"/>
        <v>42590.472685185188</v>
      </c>
      <c r="T3254" s="13">
        <f t="shared" si="249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70.77</v>
      </c>
      <c r="Q3255" s="10" t="s">
        <v>8315</v>
      </c>
      <c r="R3255" t="s">
        <v>8316</v>
      </c>
      <c r="S3255" s="13">
        <f t="shared" si="248"/>
        <v>42602.576712962968</v>
      </c>
      <c r="T3255" s="13">
        <f t="shared" si="249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29.17</v>
      </c>
      <c r="Q3256" s="10" t="s">
        <v>8315</v>
      </c>
      <c r="R3256" t="s">
        <v>8316</v>
      </c>
      <c r="S3256" s="13">
        <f t="shared" si="248"/>
        <v>42059.085752314815</v>
      </c>
      <c r="T3256" s="13">
        <f t="shared" si="249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72.760000000000005</v>
      </c>
      <c r="Q3257" s="10" t="s">
        <v>8315</v>
      </c>
      <c r="R3257" t="s">
        <v>8316</v>
      </c>
      <c r="S3257" s="13">
        <f t="shared" si="248"/>
        <v>41889.768229166664</v>
      </c>
      <c r="T3257" s="13">
        <f t="shared" si="249"/>
        <v>41919.768229166664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51.85</v>
      </c>
      <c r="Q3258" s="10" t="s">
        <v>8315</v>
      </c>
      <c r="R3258" t="s">
        <v>8316</v>
      </c>
      <c r="S3258" s="13">
        <f t="shared" si="248"/>
        <v>42144.573807870373</v>
      </c>
      <c r="T3258" s="13">
        <f t="shared" si="249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98.2</v>
      </c>
      <c r="Q3259" s="10" t="s">
        <v>8315</v>
      </c>
      <c r="R3259" t="s">
        <v>8316</v>
      </c>
      <c r="S3259" s="13">
        <f t="shared" si="248"/>
        <v>42758.559629629628</v>
      </c>
      <c r="T3259" s="13">
        <f t="shared" si="249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251.74</v>
      </c>
      <c r="Q3260" s="10" t="s">
        <v>8315</v>
      </c>
      <c r="R3260" t="s">
        <v>8316</v>
      </c>
      <c r="S3260" s="13">
        <f t="shared" si="248"/>
        <v>41982.887280092589</v>
      </c>
      <c r="T3260" s="13">
        <f t="shared" si="249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74.819999999999993</v>
      </c>
      <c r="Q3261" s="10" t="s">
        <v>8315</v>
      </c>
      <c r="R3261" t="s">
        <v>8316</v>
      </c>
      <c r="S3261" s="13">
        <f t="shared" si="248"/>
        <v>42614.760937500003</v>
      </c>
      <c r="T3261" s="13">
        <f t="shared" si="249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67.650000000000006</v>
      </c>
      <c r="Q3262" s="10" t="s">
        <v>8315</v>
      </c>
      <c r="R3262" t="s">
        <v>8316</v>
      </c>
      <c r="S3262" s="13">
        <f t="shared" si="248"/>
        <v>42303.672662037032</v>
      </c>
      <c r="T3262" s="13">
        <f t="shared" si="249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93.81</v>
      </c>
      <c r="Q3263" s="10" t="s">
        <v>8315</v>
      </c>
      <c r="R3263" t="s">
        <v>8316</v>
      </c>
      <c r="S3263" s="13">
        <f t="shared" si="248"/>
        <v>42171.725416666668</v>
      </c>
      <c r="T3263" s="13">
        <f t="shared" si="249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41.24</v>
      </c>
      <c r="Q3264" s="10" t="s">
        <v>8315</v>
      </c>
      <c r="R3264" t="s">
        <v>8316</v>
      </c>
      <c r="S3264" s="13">
        <f t="shared" si="248"/>
        <v>41964.315532407403</v>
      </c>
      <c r="T3264" s="13">
        <f t="shared" si="249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52.55</v>
      </c>
      <c r="Q3265" s="10" t="s">
        <v>8315</v>
      </c>
      <c r="R3265" t="s">
        <v>8316</v>
      </c>
      <c r="S3265" s="13">
        <f t="shared" si="248"/>
        <v>42284.516064814816</v>
      </c>
      <c r="T3265" s="13">
        <f t="shared" si="249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0">ROUND(E3266/D3266*100,0)</f>
        <v>103</v>
      </c>
      <c r="P3266">
        <f t="shared" ref="P3266:P3329" si="251">IFERROR(ROUND(E3267/L3267,2),0)</f>
        <v>70.290000000000006</v>
      </c>
      <c r="Q3266" s="10" t="s">
        <v>8315</v>
      </c>
      <c r="R3266" t="s">
        <v>8316</v>
      </c>
      <c r="S3266" s="13">
        <f t="shared" ref="S3266:S3329" si="252">(((J3266/60)/60)/24)+DATE(1970,1,1)</f>
        <v>42016.800208333334</v>
      </c>
      <c r="T3266" s="13">
        <f t="shared" ref="T3266:T3329" si="253">(((I3266/60)/60)/24)+DATE(1970,1,1)</f>
        <v>42032.916666666672</v>
      </c>
    </row>
    <row r="3267" spans="1:20" ht="32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0"/>
        <v>164</v>
      </c>
      <c r="P3267">
        <f t="shared" si="251"/>
        <v>48.33</v>
      </c>
      <c r="Q3267" s="10" t="s">
        <v>8315</v>
      </c>
      <c r="R3267" t="s">
        <v>8316</v>
      </c>
      <c r="S3267" s="13">
        <f t="shared" si="252"/>
        <v>42311.711979166663</v>
      </c>
      <c r="T3267" s="13">
        <f t="shared" si="25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53.18</v>
      </c>
      <c r="Q3268" s="10" t="s">
        <v>8315</v>
      </c>
      <c r="R3268" t="s">
        <v>8316</v>
      </c>
      <c r="S3268" s="13">
        <f t="shared" si="252"/>
        <v>42136.536134259266</v>
      </c>
      <c r="T3268" s="13">
        <f t="shared" si="25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60.95</v>
      </c>
      <c r="Q3269" s="10" t="s">
        <v>8315</v>
      </c>
      <c r="R3269" t="s">
        <v>8316</v>
      </c>
      <c r="S3269" s="13">
        <f t="shared" si="252"/>
        <v>42172.757638888885</v>
      </c>
      <c r="T3269" s="13">
        <f t="shared" si="25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116</v>
      </c>
      <c r="Q3270" s="10" t="s">
        <v>8315</v>
      </c>
      <c r="R3270" t="s">
        <v>8316</v>
      </c>
      <c r="S3270" s="13">
        <f t="shared" si="252"/>
        <v>42590.90425925926</v>
      </c>
      <c r="T3270" s="13">
        <f t="shared" si="25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61</v>
      </c>
      <c r="Q3271" s="10" t="s">
        <v>8315</v>
      </c>
      <c r="R3271" t="s">
        <v>8316</v>
      </c>
      <c r="S3271" s="13">
        <f t="shared" si="252"/>
        <v>42137.395798611105</v>
      </c>
      <c r="T3271" s="13">
        <f t="shared" si="25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38.24</v>
      </c>
      <c r="Q3272" s="10" t="s">
        <v>8315</v>
      </c>
      <c r="R3272" t="s">
        <v>8316</v>
      </c>
      <c r="S3272" s="13">
        <f t="shared" si="252"/>
        <v>42167.533159722225</v>
      </c>
      <c r="T3272" s="13">
        <f t="shared" si="25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106.5</v>
      </c>
      <c r="Q3273" s="10" t="s">
        <v>8315</v>
      </c>
      <c r="R3273" t="s">
        <v>8316</v>
      </c>
      <c r="S3273" s="13">
        <f t="shared" si="252"/>
        <v>41915.437210648146</v>
      </c>
      <c r="T3273" s="13">
        <f t="shared" si="25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204.57</v>
      </c>
      <c r="Q3274" s="10" t="s">
        <v>8315</v>
      </c>
      <c r="R3274" t="s">
        <v>8316</v>
      </c>
      <c r="S3274" s="13">
        <f t="shared" si="252"/>
        <v>42284.500104166669</v>
      </c>
      <c r="T3274" s="13">
        <f t="shared" si="25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54.91</v>
      </c>
      <c r="Q3275" s="10" t="s">
        <v>8315</v>
      </c>
      <c r="R3275" t="s">
        <v>8316</v>
      </c>
      <c r="S3275" s="13">
        <f t="shared" si="252"/>
        <v>42611.801412037035</v>
      </c>
      <c r="T3275" s="13">
        <f t="shared" si="25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150.41999999999999</v>
      </c>
      <c r="Q3276" s="10" t="s">
        <v>8315</v>
      </c>
      <c r="R3276" t="s">
        <v>8316</v>
      </c>
      <c r="S3276" s="13">
        <f t="shared" si="252"/>
        <v>42400.704537037032</v>
      </c>
      <c r="T3276" s="13">
        <f t="shared" si="25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52.58</v>
      </c>
      <c r="Q3277" s="10" t="s">
        <v>8315</v>
      </c>
      <c r="R3277" t="s">
        <v>8316</v>
      </c>
      <c r="S3277" s="13">
        <f t="shared" si="252"/>
        <v>42017.88045138889</v>
      </c>
      <c r="T3277" s="13">
        <f t="shared" si="25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54.3</v>
      </c>
      <c r="Q3278" s="10" t="s">
        <v>8315</v>
      </c>
      <c r="R3278" t="s">
        <v>8316</v>
      </c>
      <c r="S3278" s="13">
        <f t="shared" si="252"/>
        <v>42426.949988425928</v>
      </c>
      <c r="T3278" s="13">
        <f t="shared" si="25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76.03</v>
      </c>
      <c r="Q3279" s="10" t="s">
        <v>8315</v>
      </c>
      <c r="R3279" t="s">
        <v>8316</v>
      </c>
      <c r="S3279" s="13">
        <f t="shared" si="252"/>
        <v>41931.682939814818</v>
      </c>
      <c r="T3279" s="13">
        <f t="shared" si="25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105.21</v>
      </c>
      <c r="Q3280" s="10" t="s">
        <v>8315</v>
      </c>
      <c r="R3280" t="s">
        <v>8316</v>
      </c>
      <c r="S3280" s="13">
        <f t="shared" si="252"/>
        <v>42124.848414351851</v>
      </c>
      <c r="T3280" s="13">
        <f t="shared" si="25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68.67</v>
      </c>
      <c r="Q3281" s="10" t="s">
        <v>8315</v>
      </c>
      <c r="R3281" t="s">
        <v>8316</v>
      </c>
      <c r="S3281" s="13">
        <f t="shared" si="252"/>
        <v>42431.102534722217</v>
      </c>
      <c r="T3281" s="13">
        <f t="shared" si="25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129.36000000000001</v>
      </c>
      <c r="Q3282" s="10" t="s">
        <v>8315</v>
      </c>
      <c r="R3282" t="s">
        <v>8316</v>
      </c>
      <c r="S3282" s="13">
        <f t="shared" si="252"/>
        <v>42121.756921296299</v>
      </c>
      <c r="T3282" s="13">
        <f t="shared" si="25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134.26</v>
      </c>
      <c r="Q3283" s="10" t="s">
        <v>8315</v>
      </c>
      <c r="R3283" t="s">
        <v>8316</v>
      </c>
      <c r="S3283" s="13">
        <f t="shared" si="252"/>
        <v>42219.019733796296</v>
      </c>
      <c r="T3283" s="13">
        <f t="shared" si="25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17.829999999999998</v>
      </c>
      <c r="Q3284" s="10" t="s">
        <v>8315</v>
      </c>
      <c r="R3284" t="s">
        <v>8316</v>
      </c>
      <c r="S3284" s="13">
        <f t="shared" si="252"/>
        <v>42445.19430555556</v>
      </c>
      <c r="T3284" s="13">
        <f t="shared" si="25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203.2</v>
      </c>
      <c r="Q3285" s="10" t="s">
        <v>8315</v>
      </c>
      <c r="R3285" t="s">
        <v>8316</v>
      </c>
      <c r="S3285" s="13">
        <f t="shared" si="252"/>
        <v>42379.74418981481</v>
      </c>
      <c r="T3285" s="13">
        <f t="shared" si="25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69.19</v>
      </c>
      <c r="Q3286" s="10" t="s">
        <v>8315</v>
      </c>
      <c r="R3286" t="s">
        <v>8316</v>
      </c>
      <c r="S3286" s="13">
        <f t="shared" si="252"/>
        <v>42380.884872685187</v>
      </c>
      <c r="T3286" s="13">
        <f t="shared" si="25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125.12</v>
      </c>
      <c r="Q3287" s="10" t="s">
        <v>8315</v>
      </c>
      <c r="R3287" t="s">
        <v>8316</v>
      </c>
      <c r="S3287" s="13">
        <f t="shared" si="252"/>
        <v>42762.942430555559</v>
      </c>
      <c r="T3287" s="13">
        <f t="shared" si="25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73.53</v>
      </c>
      <c r="Q3288" s="10" t="s">
        <v>8315</v>
      </c>
      <c r="R3288" t="s">
        <v>8316</v>
      </c>
      <c r="S3288" s="13">
        <f t="shared" si="252"/>
        <v>42567.840069444443</v>
      </c>
      <c r="T3288" s="13">
        <f t="shared" si="25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48.44</v>
      </c>
      <c r="Q3289" s="10" t="s">
        <v>8315</v>
      </c>
      <c r="R3289" t="s">
        <v>8316</v>
      </c>
      <c r="S3289" s="13">
        <f t="shared" si="252"/>
        <v>42311.750324074077</v>
      </c>
      <c r="T3289" s="13">
        <f t="shared" si="25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26.61</v>
      </c>
      <c r="Q3290" s="10" t="s">
        <v>8315</v>
      </c>
      <c r="R3290" t="s">
        <v>8316</v>
      </c>
      <c r="S3290" s="13">
        <f t="shared" si="252"/>
        <v>42505.774479166663</v>
      </c>
      <c r="T3290" s="13">
        <f t="shared" si="25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33.67</v>
      </c>
      <c r="Q3291" s="10" t="s">
        <v>8315</v>
      </c>
      <c r="R3291" t="s">
        <v>8316</v>
      </c>
      <c r="S3291" s="13">
        <f t="shared" si="252"/>
        <v>42758.368078703701</v>
      </c>
      <c r="T3291" s="13">
        <f t="shared" si="253"/>
        <v>42786.368078703701</v>
      </c>
    </row>
    <row r="3292" spans="1:20" ht="64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40.71</v>
      </c>
      <c r="Q3292" s="10" t="s">
        <v>8315</v>
      </c>
      <c r="R3292" t="s">
        <v>8316</v>
      </c>
      <c r="S3292" s="13">
        <f t="shared" si="252"/>
        <v>42775.51494212963</v>
      </c>
      <c r="T3292" s="13">
        <f t="shared" si="25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19.27</v>
      </c>
      <c r="Q3293" s="10" t="s">
        <v>8315</v>
      </c>
      <c r="R3293" t="s">
        <v>8316</v>
      </c>
      <c r="S3293" s="13">
        <f t="shared" si="252"/>
        <v>42232.702546296292</v>
      </c>
      <c r="T3293" s="13">
        <f t="shared" si="25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84.29</v>
      </c>
      <c r="Q3294" s="10" t="s">
        <v>8315</v>
      </c>
      <c r="R3294" t="s">
        <v>8316</v>
      </c>
      <c r="S3294" s="13">
        <f t="shared" si="252"/>
        <v>42282.770231481481</v>
      </c>
      <c r="T3294" s="13">
        <f t="shared" si="25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29.58</v>
      </c>
      <c r="Q3295" s="10" t="s">
        <v>8315</v>
      </c>
      <c r="R3295" t="s">
        <v>8316</v>
      </c>
      <c r="S3295" s="13">
        <f t="shared" si="252"/>
        <v>42768.425370370373</v>
      </c>
      <c r="T3295" s="13">
        <f t="shared" si="25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26.67</v>
      </c>
      <c r="Q3296" s="10" t="s">
        <v>8315</v>
      </c>
      <c r="R3296" t="s">
        <v>8316</v>
      </c>
      <c r="S3296" s="13">
        <f t="shared" si="252"/>
        <v>42141.541134259256</v>
      </c>
      <c r="T3296" s="13">
        <f t="shared" si="25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45.98</v>
      </c>
      <c r="Q3297" s="10" t="s">
        <v>8315</v>
      </c>
      <c r="R3297" t="s">
        <v>8316</v>
      </c>
      <c r="S3297" s="13">
        <f t="shared" si="252"/>
        <v>42609.442465277782</v>
      </c>
      <c r="T3297" s="13">
        <f t="shared" si="25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125.09</v>
      </c>
      <c r="Q3298" s="10" t="s">
        <v>8315</v>
      </c>
      <c r="R3298" t="s">
        <v>8316</v>
      </c>
      <c r="S3298" s="13">
        <f t="shared" si="252"/>
        <v>42309.756620370375</v>
      </c>
      <c r="T3298" s="13">
        <f t="shared" si="25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141.29</v>
      </c>
      <c r="Q3299" s="10" t="s">
        <v>8315</v>
      </c>
      <c r="R3299" t="s">
        <v>8316</v>
      </c>
      <c r="S3299" s="13">
        <f t="shared" si="252"/>
        <v>42193.771481481483</v>
      </c>
      <c r="T3299" s="13">
        <f t="shared" si="25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55.33</v>
      </c>
      <c r="Q3300" s="10" t="s">
        <v>8315</v>
      </c>
      <c r="R3300" t="s">
        <v>8316</v>
      </c>
      <c r="S3300" s="13">
        <f t="shared" si="252"/>
        <v>42239.957962962959</v>
      </c>
      <c r="T3300" s="13">
        <f t="shared" si="25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46.42</v>
      </c>
      <c r="Q3301" s="10" t="s">
        <v>8315</v>
      </c>
      <c r="R3301" t="s">
        <v>8316</v>
      </c>
      <c r="S3301" s="13">
        <f t="shared" si="252"/>
        <v>42261.917395833334</v>
      </c>
      <c r="T3301" s="13">
        <f t="shared" si="253"/>
        <v>42291.917395833334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57.2</v>
      </c>
      <c r="Q3302" s="10" t="s">
        <v>8315</v>
      </c>
      <c r="R3302" t="s">
        <v>8316</v>
      </c>
      <c r="S3302" s="13">
        <f t="shared" si="252"/>
        <v>42102.743773148148</v>
      </c>
      <c r="T3302" s="13">
        <f t="shared" si="25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173.7</v>
      </c>
      <c r="Q3303" s="10" t="s">
        <v>8315</v>
      </c>
      <c r="R3303" t="s">
        <v>8316</v>
      </c>
      <c r="S3303" s="13">
        <f t="shared" si="252"/>
        <v>42538.73583333334</v>
      </c>
      <c r="T3303" s="13">
        <f t="shared" si="25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59.6</v>
      </c>
      <c r="Q3304" s="10" t="s">
        <v>8315</v>
      </c>
      <c r="R3304" t="s">
        <v>8316</v>
      </c>
      <c r="S3304" s="13">
        <f t="shared" si="252"/>
        <v>42681.35157407407</v>
      </c>
      <c r="T3304" s="13">
        <f t="shared" si="25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89.59</v>
      </c>
      <c r="Q3305" s="10" t="s">
        <v>8315</v>
      </c>
      <c r="R3305" t="s">
        <v>8316</v>
      </c>
      <c r="S3305" s="13">
        <f t="shared" si="252"/>
        <v>42056.65143518518</v>
      </c>
      <c r="T3305" s="13">
        <f t="shared" si="25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204.05</v>
      </c>
      <c r="Q3306" s="10" t="s">
        <v>8315</v>
      </c>
      <c r="R3306" t="s">
        <v>8316</v>
      </c>
      <c r="S3306" s="13">
        <f t="shared" si="252"/>
        <v>42696.624444444446</v>
      </c>
      <c r="T3306" s="13">
        <f t="shared" si="25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48.7</v>
      </c>
      <c r="Q3307" s="10" t="s">
        <v>8315</v>
      </c>
      <c r="R3307" t="s">
        <v>8316</v>
      </c>
      <c r="S3307" s="13">
        <f t="shared" si="252"/>
        <v>42186.855879629627</v>
      </c>
      <c r="T3307" s="13">
        <f t="shared" si="25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53.34</v>
      </c>
      <c r="Q3308" s="10" t="s">
        <v>8315</v>
      </c>
      <c r="R3308" t="s">
        <v>8316</v>
      </c>
      <c r="S3308" s="13">
        <f t="shared" si="252"/>
        <v>42493.219236111108</v>
      </c>
      <c r="T3308" s="13">
        <f t="shared" si="25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75.09</v>
      </c>
      <c r="Q3309" s="10" t="s">
        <v>8315</v>
      </c>
      <c r="R3309" t="s">
        <v>8316</v>
      </c>
      <c r="S3309" s="13">
        <f t="shared" si="252"/>
        <v>42475.057164351849</v>
      </c>
      <c r="T3309" s="13">
        <f t="shared" si="25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18</v>
      </c>
      <c r="Q3310" s="10" t="s">
        <v>8315</v>
      </c>
      <c r="R3310" t="s">
        <v>8316</v>
      </c>
      <c r="S3310" s="13">
        <f t="shared" si="252"/>
        <v>42452.876909722225</v>
      </c>
      <c r="T3310" s="13">
        <f t="shared" si="25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209.84</v>
      </c>
      <c r="Q3311" s="10" t="s">
        <v>8315</v>
      </c>
      <c r="R3311" t="s">
        <v>8316</v>
      </c>
      <c r="S3311" s="13">
        <f t="shared" si="252"/>
        <v>42628.650208333333</v>
      </c>
      <c r="T3311" s="13">
        <f t="shared" si="25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61.02</v>
      </c>
      <c r="Q3312" s="10" t="s">
        <v>8315</v>
      </c>
      <c r="R3312" t="s">
        <v>8316</v>
      </c>
      <c r="S3312" s="13">
        <f t="shared" si="252"/>
        <v>42253.928530092591</v>
      </c>
      <c r="T3312" s="13">
        <f t="shared" si="25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</v>
      </c>
      <c r="Q3313" s="10" t="s">
        <v>8315</v>
      </c>
      <c r="R3313" t="s">
        <v>8316</v>
      </c>
      <c r="S3313" s="13">
        <f t="shared" si="252"/>
        <v>42264.29178240741</v>
      </c>
      <c r="T3313" s="13">
        <f t="shared" si="25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80.03</v>
      </c>
      <c r="Q3314" s="10" t="s">
        <v>8315</v>
      </c>
      <c r="R3314" t="s">
        <v>8316</v>
      </c>
      <c r="S3314" s="13">
        <f t="shared" si="252"/>
        <v>42664.809560185182</v>
      </c>
      <c r="T3314" s="13">
        <f t="shared" si="25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29.07</v>
      </c>
      <c r="Q3315" s="10" t="s">
        <v>8315</v>
      </c>
      <c r="R3315" t="s">
        <v>8316</v>
      </c>
      <c r="S3315" s="13">
        <f t="shared" si="252"/>
        <v>42382.244409722218</v>
      </c>
      <c r="T3315" s="13">
        <f t="shared" si="25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49.44</v>
      </c>
      <c r="Q3316" s="10" t="s">
        <v>8315</v>
      </c>
      <c r="R3316" t="s">
        <v>8316</v>
      </c>
      <c r="S3316" s="13">
        <f t="shared" si="252"/>
        <v>42105.267488425925</v>
      </c>
      <c r="T3316" s="13">
        <f t="shared" si="25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93.98</v>
      </c>
      <c r="Q3317" s="10" t="s">
        <v>8315</v>
      </c>
      <c r="R3317" t="s">
        <v>8316</v>
      </c>
      <c r="S3317" s="13">
        <f t="shared" si="252"/>
        <v>42466.303715277783</v>
      </c>
      <c r="T3317" s="13">
        <f t="shared" si="253"/>
        <v>42496.303715277783</v>
      </c>
    </row>
    <row r="3318" spans="1:20" ht="64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61.94</v>
      </c>
      <c r="Q3318" s="10" t="s">
        <v>8315</v>
      </c>
      <c r="R3318" t="s">
        <v>8316</v>
      </c>
      <c r="S3318" s="13">
        <f t="shared" si="252"/>
        <v>41826.871238425927</v>
      </c>
      <c r="T3318" s="13">
        <f t="shared" si="253"/>
        <v>41859.57916666667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78.5</v>
      </c>
      <c r="Q3319" s="10" t="s">
        <v>8315</v>
      </c>
      <c r="R3319" t="s">
        <v>8316</v>
      </c>
      <c r="S3319" s="13">
        <f t="shared" si="252"/>
        <v>42499.039629629624</v>
      </c>
      <c r="T3319" s="13">
        <f t="shared" si="25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33.75</v>
      </c>
      <c r="Q3320" s="10" t="s">
        <v>8315</v>
      </c>
      <c r="R3320" t="s">
        <v>8316</v>
      </c>
      <c r="S3320" s="13">
        <f t="shared" si="252"/>
        <v>42431.302002314813</v>
      </c>
      <c r="T3320" s="13">
        <f t="shared" si="25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66.45</v>
      </c>
      <c r="Q3321" s="10" t="s">
        <v>8315</v>
      </c>
      <c r="R3321" t="s">
        <v>8316</v>
      </c>
      <c r="S3321" s="13">
        <f t="shared" si="252"/>
        <v>41990.585486111115</v>
      </c>
      <c r="T3321" s="13">
        <f t="shared" si="25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35.799999999999997</v>
      </c>
      <c r="Q3322" s="10" t="s">
        <v>8315</v>
      </c>
      <c r="R3322" t="s">
        <v>8316</v>
      </c>
      <c r="S3322" s="13">
        <f t="shared" si="252"/>
        <v>42513.045798611114</v>
      </c>
      <c r="T3322" s="13">
        <f t="shared" si="25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145.65</v>
      </c>
      <c r="Q3323" s="10" t="s">
        <v>8315</v>
      </c>
      <c r="R3323" t="s">
        <v>8316</v>
      </c>
      <c r="S3323" s="13">
        <f t="shared" si="252"/>
        <v>41914.100289351853</v>
      </c>
      <c r="T3323" s="13">
        <f t="shared" si="25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25.69</v>
      </c>
      <c r="Q3324" s="10" t="s">
        <v>8315</v>
      </c>
      <c r="R3324" t="s">
        <v>8316</v>
      </c>
      <c r="S3324" s="13">
        <f t="shared" si="252"/>
        <v>42521.010370370372</v>
      </c>
      <c r="T3324" s="13">
        <f t="shared" si="25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152.5</v>
      </c>
      <c r="Q3325" s="10" t="s">
        <v>8315</v>
      </c>
      <c r="R3325" t="s">
        <v>8316</v>
      </c>
      <c r="S3325" s="13">
        <f t="shared" si="252"/>
        <v>42608.36583333333</v>
      </c>
      <c r="T3325" s="13">
        <f t="shared" si="25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30</v>
      </c>
      <c r="Q3326" s="10" t="s">
        <v>8315</v>
      </c>
      <c r="R3326" t="s">
        <v>8316</v>
      </c>
      <c r="S3326" s="13">
        <f t="shared" si="252"/>
        <v>42512.58321759259</v>
      </c>
      <c r="T3326" s="13">
        <f t="shared" si="25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142.28</v>
      </c>
      <c r="Q3327" s="10" t="s">
        <v>8315</v>
      </c>
      <c r="R3327" t="s">
        <v>8316</v>
      </c>
      <c r="S3327" s="13">
        <f t="shared" si="252"/>
        <v>42064.785613425927</v>
      </c>
      <c r="T3327" s="13">
        <f t="shared" si="25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24.55</v>
      </c>
      <c r="Q3328" s="10" t="s">
        <v>8315</v>
      </c>
      <c r="R3328" t="s">
        <v>8316</v>
      </c>
      <c r="S3328" s="13">
        <f t="shared" si="252"/>
        <v>42041.714178240742</v>
      </c>
      <c r="T3328" s="13">
        <f t="shared" si="25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292.77999999999997</v>
      </c>
      <c r="Q3329" s="10" t="s">
        <v>8315</v>
      </c>
      <c r="R3329" t="s">
        <v>8316</v>
      </c>
      <c r="S3329" s="13">
        <f t="shared" si="252"/>
        <v>42468.374606481477</v>
      </c>
      <c r="T3329" s="13">
        <f t="shared" si="25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4">ROUND(E3330/D3330*100,0)</f>
        <v>146</v>
      </c>
      <c r="P3330">
        <f t="shared" ref="P3330:P3393" si="255">IFERROR(ROUND(E3331/L3331,2),0)</f>
        <v>44.92</v>
      </c>
      <c r="Q3330" s="10" t="s">
        <v>8315</v>
      </c>
      <c r="R3330" t="s">
        <v>8316</v>
      </c>
      <c r="S3330" s="13">
        <f t="shared" ref="S3330:S3393" si="256">(((J3330/60)/60)/24)+DATE(1970,1,1)</f>
        <v>41822.57503472222</v>
      </c>
      <c r="T3330" s="13">
        <f t="shared" ref="T3330:T3393" si="257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4"/>
        <v>117</v>
      </c>
      <c r="P3331">
        <f t="shared" si="255"/>
        <v>23.1</v>
      </c>
      <c r="Q3331" s="10" t="s">
        <v>8315</v>
      </c>
      <c r="R3331" t="s">
        <v>8316</v>
      </c>
      <c r="S3331" s="13">
        <f t="shared" si="256"/>
        <v>41837.323009259257</v>
      </c>
      <c r="T3331" s="13">
        <f t="shared" si="25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80.400000000000006</v>
      </c>
      <c r="Q3332" s="10" t="s">
        <v>8315</v>
      </c>
      <c r="R3332" t="s">
        <v>8316</v>
      </c>
      <c r="S3332" s="13">
        <f t="shared" si="256"/>
        <v>42065.887361111112</v>
      </c>
      <c r="T3332" s="13">
        <f t="shared" si="25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72.290000000000006</v>
      </c>
      <c r="Q3333" s="10" t="s">
        <v>8315</v>
      </c>
      <c r="R3333" t="s">
        <v>8316</v>
      </c>
      <c r="S3333" s="13">
        <f t="shared" si="256"/>
        <v>42248.697754629626</v>
      </c>
      <c r="T3333" s="13">
        <f t="shared" si="25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32.97</v>
      </c>
      <c r="Q3334" s="10" t="s">
        <v>8315</v>
      </c>
      <c r="R3334" t="s">
        <v>8316</v>
      </c>
      <c r="S3334" s="13">
        <f t="shared" si="256"/>
        <v>41809.860300925924</v>
      </c>
      <c r="T3334" s="13">
        <f t="shared" si="25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116.65</v>
      </c>
      <c r="Q3335" s="10" t="s">
        <v>8315</v>
      </c>
      <c r="R3335" t="s">
        <v>8316</v>
      </c>
      <c r="S3335" s="13">
        <f t="shared" si="256"/>
        <v>42148.676851851851</v>
      </c>
      <c r="T3335" s="13">
        <f t="shared" si="25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79.62</v>
      </c>
      <c r="Q3336" s="10" t="s">
        <v>8315</v>
      </c>
      <c r="R3336" t="s">
        <v>8316</v>
      </c>
      <c r="S3336" s="13">
        <f t="shared" si="256"/>
        <v>42185.521087962959</v>
      </c>
      <c r="T3336" s="13">
        <f t="shared" si="25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27.78</v>
      </c>
      <c r="Q3337" s="10" t="s">
        <v>8315</v>
      </c>
      <c r="R3337" t="s">
        <v>8316</v>
      </c>
      <c r="S3337" s="13">
        <f t="shared" si="256"/>
        <v>41827.674143518518</v>
      </c>
      <c r="T3337" s="13">
        <f t="shared" si="25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81.03</v>
      </c>
      <c r="Q3338" s="10" t="s">
        <v>8315</v>
      </c>
      <c r="R3338" t="s">
        <v>8316</v>
      </c>
      <c r="S3338" s="13">
        <f t="shared" si="256"/>
        <v>42437.398680555561</v>
      </c>
      <c r="T3338" s="13">
        <f t="shared" si="25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136.85</v>
      </c>
      <c r="Q3339" s="10" t="s">
        <v>8315</v>
      </c>
      <c r="R3339" t="s">
        <v>8316</v>
      </c>
      <c r="S3339" s="13">
        <f t="shared" si="256"/>
        <v>41901.282025462962</v>
      </c>
      <c r="T3339" s="13">
        <f t="shared" si="25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177.62</v>
      </c>
      <c r="Q3340" s="10" t="s">
        <v>8315</v>
      </c>
      <c r="R3340" t="s">
        <v>8316</v>
      </c>
      <c r="S3340" s="13">
        <f t="shared" si="256"/>
        <v>42769.574999999997</v>
      </c>
      <c r="T3340" s="13">
        <f t="shared" si="25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109.08</v>
      </c>
      <c r="Q3341" s="10" t="s">
        <v>8315</v>
      </c>
      <c r="R3341" t="s">
        <v>8316</v>
      </c>
      <c r="S3341" s="13">
        <f t="shared" si="256"/>
        <v>42549.665717592594</v>
      </c>
      <c r="T3341" s="13">
        <f t="shared" si="25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119.64</v>
      </c>
      <c r="Q3342" s="10" t="s">
        <v>8315</v>
      </c>
      <c r="R3342" t="s">
        <v>8316</v>
      </c>
      <c r="S3342" s="13">
        <f t="shared" si="256"/>
        <v>42685.974004629628</v>
      </c>
      <c r="T3342" s="13">
        <f t="shared" si="25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78.209999999999994</v>
      </c>
      <c r="Q3343" s="10" t="s">
        <v>8315</v>
      </c>
      <c r="R3343" t="s">
        <v>8316</v>
      </c>
      <c r="S3343" s="13">
        <f t="shared" si="256"/>
        <v>42510.798854166671</v>
      </c>
      <c r="T3343" s="13">
        <f t="shared" si="25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52.17</v>
      </c>
      <c r="Q3344" s="10" t="s">
        <v>8315</v>
      </c>
      <c r="R3344" t="s">
        <v>8316</v>
      </c>
      <c r="S3344" s="13">
        <f t="shared" si="256"/>
        <v>42062.296412037031</v>
      </c>
      <c r="T3344" s="13">
        <f t="shared" si="25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114.13</v>
      </c>
      <c r="Q3345" s="10" t="s">
        <v>8315</v>
      </c>
      <c r="R3345" t="s">
        <v>8316</v>
      </c>
      <c r="S3345" s="13">
        <f t="shared" si="256"/>
        <v>42452.916481481487</v>
      </c>
      <c r="T3345" s="13">
        <f t="shared" si="25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50</v>
      </c>
      <c r="Q3346" s="10" t="s">
        <v>8315</v>
      </c>
      <c r="R3346" t="s">
        <v>8316</v>
      </c>
      <c r="S3346" s="13">
        <f t="shared" si="256"/>
        <v>41851.200150462959</v>
      </c>
      <c r="T3346" s="13">
        <f t="shared" si="25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91.67</v>
      </c>
      <c r="Q3347" s="10" t="s">
        <v>8315</v>
      </c>
      <c r="R3347" t="s">
        <v>8316</v>
      </c>
      <c r="S3347" s="13">
        <f t="shared" si="256"/>
        <v>42053.106111111112</v>
      </c>
      <c r="T3347" s="13">
        <f t="shared" si="25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108.59</v>
      </c>
      <c r="Q3348" s="10" t="s">
        <v>8315</v>
      </c>
      <c r="R3348" t="s">
        <v>8316</v>
      </c>
      <c r="S3348" s="13">
        <f t="shared" si="256"/>
        <v>42054.024421296301</v>
      </c>
      <c r="T3348" s="13">
        <f t="shared" si="25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69.819999999999993</v>
      </c>
      <c r="Q3349" s="10" t="s">
        <v>8315</v>
      </c>
      <c r="R3349" t="s">
        <v>8316</v>
      </c>
      <c r="S3349" s="13">
        <f t="shared" si="256"/>
        <v>42484.551550925928</v>
      </c>
      <c r="T3349" s="13">
        <f t="shared" si="25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109.57</v>
      </c>
      <c r="Q3350" s="10" t="s">
        <v>8315</v>
      </c>
      <c r="R3350" t="s">
        <v>8316</v>
      </c>
      <c r="S3350" s="13">
        <f t="shared" si="256"/>
        <v>42466.558796296296</v>
      </c>
      <c r="T3350" s="13">
        <f t="shared" si="25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71.67</v>
      </c>
      <c r="Q3351" s="10" t="s">
        <v>8315</v>
      </c>
      <c r="R3351" t="s">
        <v>8316</v>
      </c>
      <c r="S3351" s="13">
        <f t="shared" si="256"/>
        <v>42513.110787037032</v>
      </c>
      <c r="T3351" s="13">
        <f t="shared" si="25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93.61</v>
      </c>
      <c r="Q3352" s="10" t="s">
        <v>8315</v>
      </c>
      <c r="R3352" t="s">
        <v>8316</v>
      </c>
      <c r="S3352" s="13">
        <f t="shared" si="256"/>
        <v>42302.701516203699</v>
      </c>
      <c r="T3352" s="13">
        <f t="shared" si="25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76.8</v>
      </c>
      <c r="Q3353" s="10" t="s">
        <v>8315</v>
      </c>
      <c r="R3353" t="s">
        <v>8316</v>
      </c>
      <c r="S3353" s="13">
        <f t="shared" si="256"/>
        <v>41806.395428240743</v>
      </c>
      <c r="T3353" s="13">
        <f t="shared" si="25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35.799999999999997</v>
      </c>
      <c r="Q3354" s="10" t="s">
        <v>8315</v>
      </c>
      <c r="R3354" t="s">
        <v>8316</v>
      </c>
      <c r="S3354" s="13">
        <f t="shared" si="256"/>
        <v>42495.992800925931</v>
      </c>
      <c r="T3354" s="13">
        <f t="shared" si="25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55.6</v>
      </c>
      <c r="Q3355" s="10" t="s">
        <v>8315</v>
      </c>
      <c r="R3355" t="s">
        <v>8316</v>
      </c>
      <c r="S3355" s="13">
        <f t="shared" si="256"/>
        <v>42479.432291666672</v>
      </c>
      <c r="T3355" s="13">
        <f t="shared" si="25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147.33000000000001</v>
      </c>
      <c r="Q3356" s="10" t="s">
        <v>8315</v>
      </c>
      <c r="R3356" t="s">
        <v>8316</v>
      </c>
      <c r="S3356" s="13">
        <f t="shared" si="256"/>
        <v>42270.7269212963</v>
      </c>
      <c r="T3356" s="13">
        <f t="shared" si="25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56.33</v>
      </c>
      <c r="Q3357" s="10" t="s">
        <v>8315</v>
      </c>
      <c r="R3357" t="s">
        <v>8316</v>
      </c>
      <c r="S3357" s="13">
        <f t="shared" si="256"/>
        <v>42489.619525462964</v>
      </c>
      <c r="T3357" s="13">
        <f t="shared" si="25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96.19</v>
      </c>
      <c r="Q3358" s="10" t="s">
        <v>8315</v>
      </c>
      <c r="R3358" t="s">
        <v>8316</v>
      </c>
      <c r="S3358" s="13">
        <f t="shared" si="256"/>
        <v>42536.815648148149</v>
      </c>
      <c r="T3358" s="13">
        <f t="shared" si="25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63.57</v>
      </c>
      <c r="Q3359" s="10" t="s">
        <v>8315</v>
      </c>
      <c r="R3359" t="s">
        <v>8316</v>
      </c>
      <c r="S3359" s="13">
        <f t="shared" si="256"/>
        <v>41822.417939814812</v>
      </c>
      <c r="T3359" s="13">
        <f t="shared" si="25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184.78</v>
      </c>
      <c r="Q3360" s="10" t="s">
        <v>8315</v>
      </c>
      <c r="R3360" t="s">
        <v>8316</v>
      </c>
      <c r="S3360" s="13">
        <f t="shared" si="256"/>
        <v>41932.311099537037</v>
      </c>
      <c r="T3360" s="13">
        <f t="shared" si="25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126.72</v>
      </c>
      <c r="Q3361" s="10" t="s">
        <v>8315</v>
      </c>
      <c r="R3361" t="s">
        <v>8316</v>
      </c>
      <c r="S3361" s="13">
        <f t="shared" si="256"/>
        <v>42746.057106481487</v>
      </c>
      <c r="T3361" s="13">
        <f t="shared" si="25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83.43</v>
      </c>
      <c r="Q3362" s="10" t="s">
        <v>8315</v>
      </c>
      <c r="R3362" t="s">
        <v>8316</v>
      </c>
      <c r="S3362" s="13">
        <f t="shared" si="256"/>
        <v>42697.082673611112</v>
      </c>
      <c r="T3362" s="13">
        <f t="shared" si="25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54.5</v>
      </c>
      <c r="Q3363" s="10" t="s">
        <v>8315</v>
      </c>
      <c r="R3363" t="s">
        <v>8316</v>
      </c>
      <c r="S3363" s="13">
        <f t="shared" si="256"/>
        <v>41866.025347222225</v>
      </c>
      <c r="T3363" s="13">
        <f t="shared" si="25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302.31</v>
      </c>
      <c r="Q3364" s="10" t="s">
        <v>8315</v>
      </c>
      <c r="R3364" t="s">
        <v>8316</v>
      </c>
      <c r="S3364" s="13">
        <f t="shared" si="256"/>
        <v>42056.091631944444</v>
      </c>
      <c r="T3364" s="13">
        <f t="shared" si="25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44.14</v>
      </c>
      <c r="Q3365" s="10" t="s">
        <v>8315</v>
      </c>
      <c r="R3365" t="s">
        <v>8316</v>
      </c>
      <c r="S3365" s="13">
        <f t="shared" si="256"/>
        <v>41851.771354166667</v>
      </c>
      <c r="T3365" s="13">
        <f t="shared" si="25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866.67</v>
      </c>
      <c r="Q3366" s="10" t="s">
        <v>8315</v>
      </c>
      <c r="R3366" t="s">
        <v>8316</v>
      </c>
      <c r="S3366" s="13">
        <f t="shared" si="256"/>
        <v>42422.977418981478</v>
      </c>
      <c r="T3366" s="13">
        <f t="shared" si="25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61.39</v>
      </c>
      <c r="Q3367" s="10" t="s">
        <v>8315</v>
      </c>
      <c r="R3367" t="s">
        <v>8316</v>
      </c>
      <c r="S3367" s="13">
        <f t="shared" si="256"/>
        <v>42321.101759259262</v>
      </c>
      <c r="T3367" s="13">
        <f t="shared" si="25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29.67</v>
      </c>
      <c r="Q3368" s="10" t="s">
        <v>8315</v>
      </c>
      <c r="R3368" t="s">
        <v>8316</v>
      </c>
      <c r="S3368" s="13">
        <f t="shared" si="256"/>
        <v>42107.067557870367</v>
      </c>
      <c r="T3368" s="13">
        <f t="shared" si="25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45.48</v>
      </c>
      <c r="Q3369" s="10" t="s">
        <v>8315</v>
      </c>
      <c r="R3369" t="s">
        <v>8316</v>
      </c>
      <c r="S3369" s="13">
        <f t="shared" si="256"/>
        <v>42192.933958333335</v>
      </c>
      <c r="T3369" s="13">
        <f t="shared" si="257"/>
        <v>42217.933958333335</v>
      </c>
    </row>
    <row r="3370" spans="1:20" ht="32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96.2</v>
      </c>
      <c r="Q3370" s="10" t="s">
        <v>8315</v>
      </c>
      <c r="R3370" t="s">
        <v>8316</v>
      </c>
      <c r="S3370" s="13">
        <f t="shared" si="256"/>
        <v>41969.199756944443</v>
      </c>
      <c r="T3370" s="13">
        <f t="shared" si="25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67.92</v>
      </c>
      <c r="Q3371" s="10" t="s">
        <v>8315</v>
      </c>
      <c r="R3371" t="s">
        <v>8316</v>
      </c>
      <c r="S3371" s="13">
        <f t="shared" si="256"/>
        <v>42690.041435185187</v>
      </c>
      <c r="T3371" s="13">
        <f t="shared" si="25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30.78</v>
      </c>
      <c r="Q3372" s="10" t="s">
        <v>8315</v>
      </c>
      <c r="R3372" t="s">
        <v>8316</v>
      </c>
      <c r="S3372" s="13">
        <f t="shared" si="256"/>
        <v>42690.334317129629</v>
      </c>
      <c r="T3372" s="13">
        <f t="shared" si="25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38.33</v>
      </c>
      <c r="Q3373" s="10" t="s">
        <v>8315</v>
      </c>
      <c r="R3373" t="s">
        <v>8316</v>
      </c>
      <c r="S3373" s="13">
        <f t="shared" si="256"/>
        <v>42312.874594907407</v>
      </c>
      <c r="T3373" s="13">
        <f t="shared" si="25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66.83</v>
      </c>
      <c r="Q3374" s="10" t="s">
        <v>8315</v>
      </c>
      <c r="R3374" t="s">
        <v>8316</v>
      </c>
      <c r="S3374" s="13">
        <f t="shared" si="256"/>
        <v>41855.548101851848</v>
      </c>
      <c r="T3374" s="13">
        <f t="shared" si="25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71.73</v>
      </c>
      <c r="Q3375" s="10" t="s">
        <v>8315</v>
      </c>
      <c r="R3375" t="s">
        <v>8316</v>
      </c>
      <c r="S3375" s="13">
        <f t="shared" si="256"/>
        <v>42179.854629629626</v>
      </c>
      <c r="T3375" s="13">
        <f t="shared" si="25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176.47</v>
      </c>
      <c r="Q3376" s="10" t="s">
        <v>8315</v>
      </c>
      <c r="R3376" t="s">
        <v>8316</v>
      </c>
      <c r="S3376" s="13">
        <f t="shared" si="256"/>
        <v>42275.731666666667</v>
      </c>
      <c r="T3376" s="13">
        <f t="shared" si="25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421.11</v>
      </c>
      <c r="Q3377" s="10" t="s">
        <v>8315</v>
      </c>
      <c r="R3377" t="s">
        <v>8316</v>
      </c>
      <c r="S3377" s="13">
        <f t="shared" si="256"/>
        <v>41765.610798611109</v>
      </c>
      <c r="T3377" s="13">
        <f t="shared" si="25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104.99</v>
      </c>
      <c r="Q3378" s="10" t="s">
        <v>8315</v>
      </c>
      <c r="R3378" t="s">
        <v>8316</v>
      </c>
      <c r="S3378" s="13">
        <f t="shared" si="256"/>
        <v>42059.701319444444</v>
      </c>
      <c r="T3378" s="13">
        <f t="shared" si="25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28.19</v>
      </c>
      <c r="Q3379" s="10" t="s">
        <v>8315</v>
      </c>
      <c r="R3379" t="s">
        <v>8316</v>
      </c>
      <c r="S3379" s="13">
        <f t="shared" si="256"/>
        <v>42053.732627314821</v>
      </c>
      <c r="T3379" s="13">
        <f t="shared" si="25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54.55</v>
      </c>
      <c r="Q3380" s="10" t="s">
        <v>8315</v>
      </c>
      <c r="R3380" t="s">
        <v>8316</v>
      </c>
      <c r="S3380" s="13">
        <f t="shared" si="256"/>
        <v>41858.355393518519</v>
      </c>
      <c r="T3380" s="13">
        <f t="shared" si="25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111.89</v>
      </c>
      <c r="Q3381" s="10" t="s">
        <v>8315</v>
      </c>
      <c r="R3381" t="s">
        <v>8316</v>
      </c>
      <c r="S3381" s="13">
        <f t="shared" si="256"/>
        <v>42225.513888888891</v>
      </c>
      <c r="T3381" s="13">
        <f t="shared" si="25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85.21</v>
      </c>
      <c r="Q3382" s="10" t="s">
        <v>8315</v>
      </c>
      <c r="R3382" t="s">
        <v>8316</v>
      </c>
      <c r="S3382" s="13">
        <f t="shared" si="256"/>
        <v>41937.95344907407</v>
      </c>
      <c r="T3382" s="13">
        <f t="shared" si="25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76.650000000000006</v>
      </c>
      <c r="Q3383" s="10" t="s">
        <v>8315</v>
      </c>
      <c r="R3383" t="s">
        <v>8316</v>
      </c>
      <c r="S3383" s="13">
        <f t="shared" si="256"/>
        <v>42044.184988425928</v>
      </c>
      <c r="T3383" s="13">
        <f t="shared" si="25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65.17</v>
      </c>
      <c r="Q3384" s="10" t="s">
        <v>8315</v>
      </c>
      <c r="R3384" t="s">
        <v>8316</v>
      </c>
      <c r="S3384" s="13">
        <f t="shared" si="256"/>
        <v>42559.431203703702</v>
      </c>
      <c r="T3384" s="13">
        <f t="shared" si="25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93.76</v>
      </c>
      <c r="Q3385" s="10" t="s">
        <v>8315</v>
      </c>
      <c r="R3385" t="s">
        <v>8316</v>
      </c>
      <c r="S3385" s="13">
        <f t="shared" si="256"/>
        <v>42524.782638888893</v>
      </c>
      <c r="T3385" s="13">
        <f t="shared" si="25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133.33000000000001</v>
      </c>
      <c r="Q3386" s="10" t="s">
        <v>8315</v>
      </c>
      <c r="R3386" t="s">
        <v>8316</v>
      </c>
      <c r="S3386" s="13">
        <f t="shared" si="256"/>
        <v>42292.087592592594</v>
      </c>
      <c r="T3386" s="13">
        <f t="shared" si="25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51.22</v>
      </c>
      <c r="Q3387" s="10" t="s">
        <v>8315</v>
      </c>
      <c r="R3387" t="s">
        <v>8316</v>
      </c>
      <c r="S3387" s="13">
        <f t="shared" si="256"/>
        <v>41953.8675</v>
      </c>
      <c r="T3387" s="13">
        <f t="shared" si="25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100.17</v>
      </c>
      <c r="Q3388" s="10" t="s">
        <v>8315</v>
      </c>
      <c r="R3388" t="s">
        <v>8316</v>
      </c>
      <c r="S3388" s="13">
        <f t="shared" si="256"/>
        <v>41946.644745370373</v>
      </c>
      <c r="T3388" s="13">
        <f t="shared" si="25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34.6</v>
      </c>
      <c r="Q3389" s="10" t="s">
        <v>8315</v>
      </c>
      <c r="R3389" t="s">
        <v>8316</v>
      </c>
      <c r="S3389" s="13">
        <f t="shared" si="256"/>
        <v>41947.762592592589</v>
      </c>
      <c r="T3389" s="13">
        <f t="shared" si="25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184.68</v>
      </c>
      <c r="Q3390" s="10" t="s">
        <v>8315</v>
      </c>
      <c r="R3390" t="s">
        <v>8316</v>
      </c>
      <c r="S3390" s="13">
        <f t="shared" si="256"/>
        <v>42143.461122685185</v>
      </c>
      <c r="T3390" s="13">
        <f t="shared" si="25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69.819999999999993</v>
      </c>
      <c r="Q3391" s="10" t="s">
        <v>8315</v>
      </c>
      <c r="R3391" t="s">
        <v>8316</v>
      </c>
      <c r="S3391" s="13">
        <f t="shared" si="256"/>
        <v>42494.563449074078</v>
      </c>
      <c r="T3391" s="13">
        <f t="shared" si="25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61.94</v>
      </c>
      <c r="Q3392" s="10" t="s">
        <v>8315</v>
      </c>
      <c r="R3392" t="s">
        <v>8316</v>
      </c>
      <c r="S3392" s="13">
        <f t="shared" si="256"/>
        <v>41815.774826388886</v>
      </c>
      <c r="T3392" s="13">
        <f t="shared" si="25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41.67</v>
      </c>
      <c r="Q3393" s="10" t="s">
        <v>8315</v>
      </c>
      <c r="R3393" t="s">
        <v>8316</v>
      </c>
      <c r="S3393" s="13">
        <f t="shared" si="256"/>
        <v>41830.545694444445</v>
      </c>
      <c r="T3393" s="13">
        <f t="shared" si="25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8">ROUND(E3394/D3394*100,0)</f>
        <v>100</v>
      </c>
      <c r="P3394">
        <f t="shared" ref="P3394:P3457" si="259">IFERROR(ROUND(E3395/L3395,2),0)</f>
        <v>36.07</v>
      </c>
      <c r="Q3394" s="10" t="s">
        <v>8315</v>
      </c>
      <c r="R3394" t="s">
        <v>8316</v>
      </c>
      <c r="S3394" s="13">
        <f t="shared" ref="S3394:S3457" si="260">(((J3394/60)/60)/24)+DATE(1970,1,1)</f>
        <v>42446.845543981486</v>
      </c>
      <c r="T3394" s="13">
        <f t="shared" ref="T3394:T3457" si="261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8"/>
        <v>106</v>
      </c>
      <c r="P3395">
        <f t="shared" si="259"/>
        <v>29</v>
      </c>
      <c r="Q3395" s="10" t="s">
        <v>8315</v>
      </c>
      <c r="R3395" t="s">
        <v>8316</v>
      </c>
      <c r="S3395" s="13">
        <f t="shared" si="260"/>
        <v>41923.921643518523</v>
      </c>
      <c r="T3395" s="13">
        <f t="shared" si="26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24.21</v>
      </c>
      <c r="Q3396" s="10" t="s">
        <v>8315</v>
      </c>
      <c r="R3396" t="s">
        <v>8316</v>
      </c>
      <c r="S3396" s="13">
        <f t="shared" si="260"/>
        <v>41817.59542824074</v>
      </c>
      <c r="T3396" s="13">
        <f t="shared" si="2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55.89</v>
      </c>
      <c r="Q3397" s="10" t="s">
        <v>8315</v>
      </c>
      <c r="R3397" t="s">
        <v>8316</v>
      </c>
      <c r="S3397" s="13">
        <f t="shared" si="260"/>
        <v>42140.712314814817</v>
      </c>
      <c r="T3397" s="13">
        <f t="shared" si="2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11.67</v>
      </c>
      <c r="Q3398" s="10" t="s">
        <v>8315</v>
      </c>
      <c r="R3398" t="s">
        <v>8316</v>
      </c>
      <c r="S3398" s="13">
        <f t="shared" si="260"/>
        <v>41764.44663194444</v>
      </c>
      <c r="T3398" s="13">
        <f t="shared" si="2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68.349999999999994</v>
      </c>
      <c r="Q3399" s="10" t="s">
        <v>8315</v>
      </c>
      <c r="R3399" t="s">
        <v>8316</v>
      </c>
      <c r="S3399" s="13">
        <f t="shared" si="260"/>
        <v>42378.478344907402</v>
      </c>
      <c r="T3399" s="13">
        <f t="shared" si="2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27.07</v>
      </c>
      <c r="Q3400" s="10" t="s">
        <v>8315</v>
      </c>
      <c r="R3400" t="s">
        <v>8316</v>
      </c>
      <c r="S3400" s="13">
        <f t="shared" si="260"/>
        <v>41941.75203703704</v>
      </c>
      <c r="T3400" s="13">
        <f t="shared" si="2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118.13</v>
      </c>
      <c r="Q3401" s="10" t="s">
        <v>8315</v>
      </c>
      <c r="R3401" t="s">
        <v>8316</v>
      </c>
      <c r="S3401" s="13">
        <f t="shared" si="260"/>
        <v>42026.920428240745</v>
      </c>
      <c r="T3401" s="13">
        <f t="shared" si="2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44.76</v>
      </c>
      <c r="Q3402" s="10" t="s">
        <v>8315</v>
      </c>
      <c r="R3402" t="s">
        <v>8316</v>
      </c>
      <c r="S3402" s="13">
        <f t="shared" si="260"/>
        <v>41834.953865740739</v>
      </c>
      <c r="T3402" s="13">
        <f t="shared" si="2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99.79</v>
      </c>
      <c r="Q3403" s="10" t="s">
        <v>8315</v>
      </c>
      <c r="R3403" t="s">
        <v>8316</v>
      </c>
      <c r="S3403" s="13">
        <f t="shared" si="260"/>
        <v>42193.723912037036</v>
      </c>
      <c r="T3403" s="13">
        <f t="shared" si="2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117.65</v>
      </c>
      <c r="Q3404" s="10" t="s">
        <v>8315</v>
      </c>
      <c r="R3404" t="s">
        <v>8316</v>
      </c>
      <c r="S3404" s="13">
        <f t="shared" si="260"/>
        <v>42290.61855324074</v>
      </c>
      <c r="T3404" s="13">
        <f t="shared" si="2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203.33</v>
      </c>
      <c r="Q3405" s="10" t="s">
        <v>8315</v>
      </c>
      <c r="R3405" t="s">
        <v>8316</v>
      </c>
      <c r="S3405" s="13">
        <f t="shared" si="260"/>
        <v>42150.462083333332</v>
      </c>
      <c r="T3405" s="13">
        <f t="shared" si="2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28.32</v>
      </c>
      <c r="Q3406" s="10" t="s">
        <v>8315</v>
      </c>
      <c r="R3406" t="s">
        <v>8316</v>
      </c>
      <c r="S3406" s="13">
        <f t="shared" si="260"/>
        <v>42152.503495370373</v>
      </c>
      <c r="T3406" s="13">
        <f t="shared" si="2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110.23</v>
      </c>
      <c r="Q3407" s="10" t="s">
        <v>8315</v>
      </c>
      <c r="R3407" t="s">
        <v>8316</v>
      </c>
      <c r="S3407" s="13">
        <f t="shared" si="260"/>
        <v>42410.017199074078</v>
      </c>
      <c r="T3407" s="13">
        <f t="shared" si="2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31.97</v>
      </c>
      <c r="Q3408" s="10" t="s">
        <v>8315</v>
      </c>
      <c r="R3408" t="s">
        <v>8316</v>
      </c>
      <c r="S3408" s="13">
        <f t="shared" si="260"/>
        <v>41791.492777777778</v>
      </c>
      <c r="T3408" s="13">
        <f t="shared" si="261"/>
        <v>41836.492777777778</v>
      </c>
    </row>
    <row r="3409" spans="1:20" ht="48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58.61</v>
      </c>
      <c r="Q3409" s="10" t="s">
        <v>8315</v>
      </c>
      <c r="R3409" t="s">
        <v>8316</v>
      </c>
      <c r="S3409" s="13">
        <f t="shared" si="260"/>
        <v>41796.422326388885</v>
      </c>
      <c r="T3409" s="13">
        <f t="shared" si="2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29.43</v>
      </c>
      <c r="Q3410" s="10" t="s">
        <v>8315</v>
      </c>
      <c r="R3410" t="s">
        <v>8316</v>
      </c>
      <c r="S3410" s="13">
        <f t="shared" si="260"/>
        <v>41808.991944444446</v>
      </c>
      <c r="T3410" s="13">
        <f t="shared" si="261"/>
        <v>41838.991944444446</v>
      </c>
    </row>
    <row r="3411" spans="1:20" ht="32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81.38</v>
      </c>
      <c r="Q3411" s="10" t="s">
        <v>8315</v>
      </c>
      <c r="R3411" t="s">
        <v>8316</v>
      </c>
      <c r="S3411" s="13">
        <f t="shared" si="260"/>
        <v>42544.814328703709</v>
      </c>
      <c r="T3411" s="13">
        <f t="shared" si="2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199.17</v>
      </c>
      <c r="Q3412" s="10" t="s">
        <v>8315</v>
      </c>
      <c r="R3412" t="s">
        <v>8316</v>
      </c>
      <c r="S3412" s="13">
        <f t="shared" si="260"/>
        <v>42500.041550925926</v>
      </c>
      <c r="T3412" s="13">
        <f t="shared" si="2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115.38</v>
      </c>
      <c r="Q3413" s="10" t="s">
        <v>8315</v>
      </c>
      <c r="R3413" t="s">
        <v>8316</v>
      </c>
      <c r="S3413" s="13">
        <f t="shared" si="260"/>
        <v>42265.022824074069</v>
      </c>
      <c r="T3413" s="13">
        <f t="shared" si="2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46.43</v>
      </c>
      <c r="Q3414" s="10" t="s">
        <v>8315</v>
      </c>
      <c r="R3414" t="s">
        <v>8316</v>
      </c>
      <c r="S3414" s="13">
        <f t="shared" si="260"/>
        <v>41879.959050925929</v>
      </c>
      <c r="T3414" s="13">
        <f t="shared" si="2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70.569999999999993</v>
      </c>
      <c r="Q3415" s="10" t="s">
        <v>8315</v>
      </c>
      <c r="R3415" t="s">
        <v>8316</v>
      </c>
      <c r="S3415" s="13">
        <f t="shared" si="260"/>
        <v>42053.733078703706</v>
      </c>
      <c r="T3415" s="13">
        <f t="shared" si="2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22.22</v>
      </c>
      <c r="Q3416" s="10" t="s">
        <v>8315</v>
      </c>
      <c r="R3416" t="s">
        <v>8316</v>
      </c>
      <c r="S3416" s="13">
        <f t="shared" si="260"/>
        <v>42675.832465277781</v>
      </c>
      <c r="T3416" s="13">
        <f t="shared" si="2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159.47</v>
      </c>
      <c r="Q3417" s="10" t="s">
        <v>8315</v>
      </c>
      <c r="R3417" t="s">
        <v>8316</v>
      </c>
      <c r="S3417" s="13">
        <f t="shared" si="260"/>
        <v>42467.144166666665</v>
      </c>
      <c r="T3417" s="13">
        <f t="shared" si="2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37.78</v>
      </c>
      <c r="Q3418" s="10" t="s">
        <v>8315</v>
      </c>
      <c r="R3418" t="s">
        <v>8316</v>
      </c>
      <c r="S3418" s="13">
        <f t="shared" si="260"/>
        <v>42089.412557870368</v>
      </c>
      <c r="T3418" s="13">
        <f t="shared" si="2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72.05</v>
      </c>
      <c r="Q3419" s="10" t="s">
        <v>8315</v>
      </c>
      <c r="R3419" t="s">
        <v>8316</v>
      </c>
      <c r="S3419" s="13">
        <f t="shared" si="260"/>
        <v>41894.91375</v>
      </c>
      <c r="T3419" s="13">
        <f t="shared" si="2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63.7</v>
      </c>
      <c r="Q3420" s="10" t="s">
        <v>8315</v>
      </c>
      <c r="R3420" t="s">
        <v>8316</v>
      </c>
      <c r="S3420" s="13">
        <f t="shared" si="260"/>
        <v>41752.83457175926</v>
      </c>
      <c r="T3420" s="13">
        <f t="shared" si="261"/>
        <v>41782.83457175926</v>
      </c>
    </row>
    <row r="3421" spans="1:20" ht="48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28.41</v>
      </c>
      <c r="Q3421" s="10" t="s">
        <v>8315</v>
      </c>
      <c r="R3421" t="s">
        <v>8316</v>
      </c>
      <c r="S3421" s="13">
        <f t="shared" si="260"/>
        <v>42448.821585648147</v>
      </c>
      <c r="T3421" s="13">
        <f t="shared" si="2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103.21</v>
      </c>
      <c r="Q3422" s="10" t="s">
        <v>8315</v>
      </c>
      <c r="R3422" t="s">
        <v>8316</v>
      </c>
      <c r="S3422" s="13">
        <f t="shared" si="260"/>
        <v>42405.090300925927</v>
      </c>
      <c r="T3422" s="13">
        <f t="shared" si="2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71.150000000000006</v>
      </c>
      <c r="Q3423" s="10" t="s">
        <v>8315</v>
      </c>
      <c r="R3423" t="s">
        <v>8316</v>
      </c>
      <c r="S3423" s="13">
        <f t="shared" si="260"/>
        <v>42037.791238425925</v>
      </c>
      <c r="T3423" s="13">
        <f t="shared" si="2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35</v>
      </c>
      <c r="Q3424" s="10" t="s">
        <v>8315</v>
      </c>
      <c r="R3424" t="s">
        <v>8316</v>
      </c>
      <c r="S3424" s="13">
        <f t="shared" si="260"/>
        <v>42323.562222222223</v>
      </c>
      <c r="T3424" s="13">
        <f t="shared" si="2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81.78</v>
      </c>
      <c r="Q3425" s="10" t="s">
        <v>8315</v>
      </c>
      <c r="R3425" t="s">
        <v>8316</v>
      </c>
      <c r="S3425" s="13">
        <f t="shared" si="260"/>
        <v>42088.911354166667</v>
      </c>
      <c r="T3425" s="13">
        <f t="shared" si="2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297.02999999999997</v>
      </c>
      <c r="Q3426" s="10" t="s">
        <v>8315</v>
      </c>
      <c r="R3426" t="s">
        <v>8316</v>
      </c>
      <c r="S3426" s="13">
        <f t="shared" si="260"/>
        <v>42018.676898148144</v>
      </c>
      <c r="T3426" s="13">
        <f t="shared" si="2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46.61</v>
      </c>
      <c r="Q3427" s="10" t="s">
        <v>8315</v>
      </c>
      <c r="R3427" t="s">
        <v>8316</v>
      </c>
      <c r="S3427" s="13">
        <f t="shared" si="260"/>
        <v>41884.617314814815</v>
      </c>
      <c r="T3427" s="13">
        <f t="shared" si="2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51.72</v>
      </c>
      <c r="Q3428" s="10" t="s">
        <v>8315</v>
      </c>
      <c r="R3428" t="s">
        <v>8316</v>
      </c>
      <c r="S3428" s="13">
        <f t="shared" si="260"/>
        <v>41884.056747685187</v>
      </c>
      <c r="T3428" s="13">
        <f t="shared" si="2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40.29</v>
      </c>
      <c r="Q3429" s="10" t="s">
        <v>8315</v>
      </c>
      <c r="R3429" t="s">
        <v>8316</v>
      </c>
      <c r="S3429" s="13">
        <f t="shared" si="260"/>
        <v>41792.645277777774</v>
      </c>
      <c r="T3429" s="13">
        <f t="shared" si="2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16.25</v>
      </c>
      <c r="Q3430" s="10" t="s">
        <v>8315</v>
      </c>
      <c r="R3430" t="s">
        <v>8316</v>
      </c>
      <c r="S3430" s="13">
        <f t="shared" si="260"/>
        <v>42038.720451388886</v>
      </c>
      <c r="T3430" s="13">
        <f t="shared" si="2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30.15</v>
      </c>
      <c r="Q3431" s="10" t="s">
        <v>8315</v>
      </c>
      <c r="R3431" t="s">
        <v>8316</v>
      </c>
      <c r="S3431" s="13">
        <f t="shared" si="260"/>
        <v>42662.021539351852</v>
      </c>
      <c r="T3431" s="13">
        <f t="shared" si="2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95.24</v>
      </c>
      <c r="Q3432" s="10" t="s">
        <v>8315</v>
      </c>
      <c r="R3432" t="s">
        <v>8316</v>
      </c>
      <c r="S3432" s="13">
        <f t="shared" si="260"/>
        <v>41820.945613425924</v>
      </c>
      <c r="T3432" s="13">
        <f t="shared" si="2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52.21</v>
      </c>
      <c r="Q3433" s="10" t="s">
        <v>8315</v>
      </c>
      <c r="R3433" t="s">
        <v>8316</v>
      </c>
      <c r="S3433" s="13">
        <f t="shared" si="260"/>
        <v>41839.730937500004</v>
      </c>
      <c r="T3433" s="13">
        <f t="shared" si="2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134.15</v>
      </c>
      <c r="Q3434" s="10" t="s">
        <v>8315</v>
      </c>
      <c r="R3434" t="s">
        <v>8316</v>
      </c>
      <c r="S3434" s="13">
        <f t="shared" si="260"/>
        <v>42380.581180555557</v>
      </c>
      <c r="T3434" s="13">
        <f t="shared" si="2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62.83</v>
      </c>
      <c r="Q3435" s="10" t="s">
        <v>8315</v>
      </c>
      <c r="R3435" t="s">
        <v>8316</v>
      </c>
      <c r="S3435" s="13">
        <f t="shared" si="260"/>
        <v>41776.063136574077</v>
      </c>
      <c r="T3435" s="13">
        <f t="shared" si="2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58.95</v>
      </c>
      <c r="Q3436" s="10" t="s">
        <v>8315</v>
      </c>
      <c r="R3436" t="s">
        <v>8316</v>
      </c>
      <c r="S3436" s="13">
        <f t="shared" si="260"/>
        <v>41800.380428240744</v>
      </c>
      <c r="T3436" s="13">
        <f t="shared" si="2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143.11000000000001</v>
      </c>
      <c r="Q3437" s="10" t="s">
        <v>8315</v>
      </c>
      <c r="R3437" t="s">
        <v>8316</v>
      </c>
      <c r="S3437" s="13">
        <f t="shared" si="260"/>
        <v>42572.61681712963</v>
      </c>
      <c r="T3437" s="13">
        <f t="shared" si="2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84.17</v>
      </c>
      <c r="Q3438" s="10" t="s">
        <v>8315</v>
      </c>
      <c r="R3438" t="s">
        <v>8316</v>
      </c>
      <c r="S3438" s="13">
        <f t="shared" si="260"/>
        <v>41851.541585648149</v>
      </c>
      <c r="T3438" s="13">
        <f t="shared" si="2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186.07</v>
      </c>
      <c r="Q3439" s="10" t="s">
        <v>8315</v>
      </c>
      <c r="R3439" t="s">
        <v>8316</v>
      </c>
      <c r="S3439" s="13">
        <f t="shared" si="260"/>
        <v>42205.710879629631</v>
      </c>
      <c r="T3439" s="13">
        <f t="shared" si="2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89.79</v>
      </c>
      <c r="Q3440" s="10" t="s">
        <v>8315</v>
      </c>
      <c r="R3440" t="s">
        <v>8316</v>
      </c>
      <c r="S3440" s="13">
        <f t="shared" si="260"/>
        <v>42100.927858796291</v>
      </c>
      <c r="T3440" s="13">
        <f t="shared" si="2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64.16</v>
      </c>
      <c r="Q3441" s="10" t="s">
        <v>8315</v>
      </c>
      <c r="R3441" t="s">
        <v>8316</v>
      </c>
      <c r="S3441" s="13">
        <f t="shared" si="260"/>
        <v>42374.911226851851</v>
      </c>
      <c r="T3441" s="13">
        <f t="shared" si="2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59.65</v>
      </c>
      <c r="Q3442" s="10" t="s">
        <v>8315</v>
      </c>
      <c r="R3442" t="s">
        <v>8316</v>
      </c>
      <c r="S3442" s="13">
        <f t="shared" si="260"/>
        <v>41809.12300925926</v>
      </c>
      <c r="T3442" s="13">
        <f t="shared" si="2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31.25</v>
      </c>
      <c r="Q3443" s="10" t="s">
        <v>8315</v>
      </c>
      <c r="R3443" t="s">
        <v>8316</v>
      </c>
      <c r="S3443" s="13">
        <f t="shared" si="260"/>
        <v>42294.429641203707</v>
      </c>
      <c r="T3443" s="13">
        <f t="shared" si="2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41.22</v>
      </c>
      <c r="Q3444" s="10" t="s">
        <v>8315</v>
      </c>
      <c r="R3444" t="s">
        <v>8316</v>
      </c>
      <c r="S3444" s="13">
        <f t="shared" si="260"/>
        <v>42124.841111111105</v>
      </c>
      <c r="T3444" s="13">
        <f t="shared" si="2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43.35</v>
      </c>
      <c r="Q3445" s="10" t="s">
        <v>8315</v>
      </c>
      <c r="R3445" t="s">
        <v>8316</v>
      </c>
      <c r="S3445" s="13">
        <f t="shared" si="260"/>
        <v>41861.524837962963</v>
      </c>
      <c r="T3445" s="13">
        <f t="shared" si="2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64.52</v>
      </c>
      <c r="Q3446" s="10" t="s">
        <v>8315</v>
      </c>
      <c r="R3446" t="s">
        <v>8316</v>
      </c>
      <c r="S3446" s="13">
        <f t="shared" si="260"/>
        <v>42521.291504629626</v>
      </c>
      <c r="T3446" s="13">
        <f t="shared" si="261"/>
        <v>42529.582638888889</v>
      </c>
    </row>
    <row r="3447" spans="1:20" ht="32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43.28</v>
      </c>
      <c r="Q3447" s="10" t="s">
        <v>8315</v>
      </c>
      <c r="R3447" t="s">
        <v>8316</v>
      </c>
      <c r="S3447" s="13">
        <f t="shared" si="260"/>
        <v>42272.530509259261</v>
      </c>
      <c r="T3447" s="13">
        <f t="shared" si="2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77</v>
      </c>
      <c r="Q3448" s="10" t="s">
        <v>8315</v>
      </c>
      <c r="R3448" t="s">
        <v>8316</v>
      </c>
      <c r="S3448" s="13">
        <f t="shared" si="260"/>
        <v>42016.832465277781</v>
      </c>
      <c r="T3448" s="13">
        <f t="shared" si="2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51.22</v>
      </c>
      <c r="Q3449" s="10" t="s">
        <v>8315</v>
      </c>
      <c r="R3449" t="s">
        <v>8316</v>
      </c>
      <c r="S3449" s="13">
        <f t="shared" si="260"/>
        <v>42402.889027777783</v>
      </c>
      <c r="T3449" s="13">
        <f t="shared" si="2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68.25</v>
      </c>
      <c r="Q3450" s="10" t="s">
        <v>8315</v>
      </c>
      <c r="R3450" t="s">
        <v>8316</v>
      </c>
      <c r="S3450" s="13">
        <f t="shared" si="260"/>
        <v>41960.119085648148</v>
      </c>
      <c r="T3450" s="13">
        <f t="shared" si="2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19.489999999999998</v>
      </c>
      <c r="Q3451" s="10" t="s">
        <v>8315</v>
      </c>
      <c r="R3451" t="s">
        <v>8316</v>
      </c>
      <c r="S3451" s="13">
        <f t="shared" si="260"/>
        <v>42532.052523148144</v>
      </c>
      <c r="T3451" s="13">
        <f t="shared" si="2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41.13</v>
      </c>
      <c r="Q3452" s="10" t="s">
        <v>8315</v>
      </c>
      <c r="R3452" t="s">
        <v>8316</v>
      </c>
      <c r="S3452" s="13">
        <f t="shared" si="260"/>
        <v>42036.704525462963</v>
      </c>
      <c r="T3452" s="13">
        <f t="shared" si="2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41.41</v>
      </c>
      <c r="Q3453" s="10" t="s">
        <v>8315</v>
      </c>
      <c r="R3453" t="s">
        <v>8316</v>
      </c>
      <c r="S3453" s="13">
        <f t="shared" si="260"/>
        <v>42088.723692129628</v>
      </c>
      <c r="T3453" s="13">
        <f t="shared" si="2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27.5</v>
      </c>
      <c r="Q3454" s="10" t="s">
        <v>8315</v>
      </c>
      <c r="R3454" t="s">
        <v>8316</v>
      </c>
      <c r="S3454" s="13">
        <f t="shared" si="260"/>
        <v>41820.639189814814</v>
      </c>
      <c r="T3454" s="13">
        <f t="shared" si="2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33.57</v>
      </c>
      <c r="Q3455" s="10" t="s">
        <v>8315</v>
      </c>
      <c r="R3455" t="s">
        <v>8316</v>
      </c>
      <c r="S3455" s="13">
        <f t="shared" si="260"/>
        <v>42535.97865740741</v>
      </c>
      <c r="T3455" s="13">
        <f t="shared" si="2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145.87</v>
      </c>
      <c r="Q3456" s="10" t="s">
        <v>8315</v>
      </c>
      <c r="R3456" t="s">
        <v>8316</v>
      </c>
      <c r="S3456" s="13">
        <f t="shared" si="260"/>
        <v>41821.698599537034</v>
      </c>
      <c r="T3456" s="13">
        <f t="shared" si="2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358.69</v>
      </c>
      <c r="Q3457" s="10" t="s">
        <v>8315</v>
      </c>
      <c r="R3457" t="s">
        <v>8316</v>
      </c>
      <c r="S3457" s="13">
        <f t="shared" si="260"/>
        <v>42626.7503125</v>
      </c>
      <c r="T3457" s="13">
        <f t="shared" si="2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ROUND(E3458/D3458*100,0)</f>
        <v>191</v>
      </c>
      <c r="P3458">
        <f t="shared" ref="P3458:P3521" si="263">IFERROR(ROUND(E3459/L3459,2),0)</f>
        <v>50.98</v>
      </c>
      <c r="Q3458" s="10" t="s">
        <v>8315</v>
      </c>
      <c r="R3458" t="s">
        <v>8316</v>
      </c>
      <c r="S3458" s="13">
        <f t="shared" ref="S3458:S3521" si="264">(((J3458/60)/60)/24)+DATE(1970,1,1)</f>
        <v>41821.205636574072</v>
      </c>
      <c r="T3458" s="13">
        <f t="shared" ref="T3458:T3521" si="265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>
        <f t="shared" si="263"/>
        <v>45.04</v>
      </c>
      <c r="Q3459" s="10" t="s">
        <v>8315</v>
      </c>
      <c r="R3459" t="s">
        <v>8316</v>
      </c>
      <c r="S3459" s="13">
        <f t="shared" si="264"/>
        <v>42016.706678240742</v>
      </c>
      <c r="T3459" s="13">
        <f t="shared" si="26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17.53</v>
      </c>
      <c r="Q3460" s="10" t="s">
        <v>8315</v>
      </c>
      <c r="R3460" t="s">
        <v>8316</v>
      </c>
      <c r="S3460" s="13">
        <f t="shared" si="264"/>
        <v>42011.202581018515</v>
      </c>
      <c r="T3460" s="13">
        <f t="shared" si="26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50</v>
      </c>
      <c r="Q3461" s="10" t="s">
        <v>8315</v>
      </c>
      <c r="R3461" t="s">
        <v>8316</v>
      </c>
      <c r="S3461" s="13">
        <f t="shared" si="264"/>
        <v>42480.479861111111</v>
      </c>
      <c r="T3461" s="13">
        <f t="shared" si="26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57.92</v>
      </c>
      <c r="Q3462" s="10" t="s">
        <v>8315</v>
      </c>
      <c r="R3462" t="s">
        <v>8316</v>
      </c>
      <c r="S3462" s="13">
        <f t="shared" si="264"/>
        <v>41852.527222222219</v>
      </c>
      <c r="T3462" s="13">
        <f t="shared" si="265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29.71</v>
      </c>
      <c r="Q3463" s="10" t="s">
        <v>8315</v>
      </c>
      <c r="R3463" t="s">
        <v>8316</v>
      </c>
      <c r="S3463" s="13">
        <f t="shared" si="264"/>
        <v>42643.632858796293</v>
      </c>
      <c r="T3463" s="13">
        <f t="shared" si="265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90.68</v>
      </c>
      <c r="Q3464" s="10" t="s">
        <v>8315</v>
      </c>
      <c r="R3464" t="s">
        <v>8316</v>
      </c>
      <c r="S3464" s="13">
        <f t="shared" si="264"/>
        <v>42179.898472222223</v>
      </c>
      <c r="T3464" s="13">
        <f t="shared" si="265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55.01</v>
      </c>
      <c r="Q3465" s="10" t="s">
        <v>8315</v>
      </c>
      <c r="R3465" t="s">
        <v>8316</v>
      </c>
      <c r="S3465" s="13">
        <f t="shared" si="264"/>
        <v>42612.918807870374</v>
      </c>
      <c r="T3465" s="13">
        <f t="shared" si="265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57.22</v>
      </c>
      <c r="Q3466" s="10" t="s">
        <v>8315</v>
      </c>
      <c r="R3466" t="s">
        <v>8316</v>
      </c>
      <c r="S3466" s="13">
        <f t="shared" si="264"/>
        <v>42575.130057870367</v>
      </c>
      <c r="T3466" s="13">
        <f t="shared" si="265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72.95</v>
      </c>
      <c r="Q3467" s="10" t="s">
        <v>8315</v>
      </c>
      <c r="R3467" t="s">
        <v>8316</v>
      </c>
      <c r="S3467" s="13">
        <f t="shared" si="264"/>
        <v>42200.625833333332</v>
      </c>
      <c r="T3467" s="13">
        <f t="shared" si="265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64.47</v>
      </c>
      <c r="Q3468" s="10" t="s">
        <v>8315</v>
      </c>
      <c r="R3468" t="s">
        <v>8316</v>
      </c>
      <c r="S3468" s="13">
        <f t="shared" si="264"/>
        <v>42420.019097222219</v>
      </c>
      <c r="T3468" s="13">
        <f t="shared" si="265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716.35</v>
      </c>
      <c r="Q3469" s="10" t="s">
        <v>8315</v>
      </c>
      <c r="R3469" t="s">
        <v>8316</v>
      </c>
      <c r="S3469" s="13">
        <f t="shared" si="264"/>
        <v>42053.671666666662</v>
      </c>
      <c r="T3469" s="13">
        <f t="shared" si="265"/>
        <v>42083.630000000005</v>
      </c>
    </row>
    <row r="3470" spans="1:20" ht="32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50.4</v>
      </c>
      <c r="Q3470" s="10" t="s">
        <v>8315</v>
      </c>
      <c r="R3470" t="s">
        <v>8316</v>
      </c>
      <c r="S3470" s="13">
        <f t="shared" si="264"/>
        <v>42605.765381944439</v>
      </c>
      <c r="T3470" s="13">
        <f t="shared" si="265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41.67</v>
      </c>
      <c r="Q3471" s="10" t="s">
        <v>8315</v>
      </c>
      <c r="R3471" t="s">
        <v>8316</v>
      </c>
      <c r="S3471" s="13">
        <f t="shared" si="264"/>
        <v>42458.641724537039</v>
      </c>
      <c r="T3471" s="13">
        <f t="shared" si="265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35.770000000000003</v>
      </c>
      <c r="Q3472" s="10" t="s">
        <v>8315</v>
      </c>
      <c r="R3472" t="s">
        <v>8316</v>
      </c>
      <c r="S3472" s="13">
        <f t="shared" si="264"/>
        <v>42529.022013888884</v>
      </c>
      <c r="T3472" s="13">
        <f t="shared" si="265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88.74</v>
      </c>
      <c r="Q3473" s="10" t="s">
        <v>8315</v>
      </c>
      <c r="R3473" t="s">
        <v>8316</v>
      </c>
      <c r="S3473" s="13">
        <f t="shared" si="264"/>
        <v>41841.820486111108</v>
      </c>
      <c r="T3473" s="13">
        <f t="shared" si="265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148.47999999999999</v>
      </c>
      <c r="Q3474" s="10" t="s">
        <v>8315</v>
      </c>
      <c r="R3474" t="s">
        <v>8316</v>
      </c>
      <c r="S3474" s="13">
        <f t="shared" si="264"/>
        <v>41928.170497685183</v>
      </c>
      <c r="T3474" s="13">
        <f t="shared" si="265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51.79</v>
      </c>
      <c r="Q3475" s="10" t="s">
        <v>8315</v>
      </c>
      <c r="R3475" t="s">
        <v>8316</v>
      </c>
      <c r="S3475" s="13">
        <f t="shared" si="264"/>
        <v>42062.834444444445</v>
      </c>
      <c r="T3475" s="13">
        <f t="shared" si="265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20</v>
      </c>
      <c r="Q3476" s="10" t="s">
        <v>8315</v>
      </c>
      <c r="R3476" t="s">
        <v>8316</v>
      </c>
      <c r="S3476" s="13">
        <f t="shared" si="264"/>
        <v>42541.501516203702</v>
      </c>
      <c r="T3476" s="13">
        <f t="shared" si="265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52</v>
      </c>
      <c r="Q3477" s="10" t="s">
        <v>8315</v>
      </c>
      <c r="R3477" t="s">
        <v>8316</v>
      </c>
      <c r="S3477" s="13">
        <f t="shared" si="264"/>
        <v>41918.880833333329</v>
      </c>
      <c r="T3477" s="13">
        <f t="shared" si="265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53.23</v>
      </c>
      <c r="Q3478" s="10" t="s">
        <v>8315</v>
      </c>
      <c r="R3478" t="s">
        <v>8316</v>
      </c>
      <c r="S3478" s="13">
        <f t="shared" si="264"/>
        <v>41921.279976851853</v>
      </c>
      <c r="T3478" s="13">
        <f t="shared" si="265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39.6</v>
      </c>
      <c r="Q3479" s="10" t="s">
        <v>8315</v>
      </c>
      <c r="R3479" t="s">
        <v>8316</v>
      </c>
      <c r="S3479" s="13">
        <f t="shared" si="264"/>
        <v>42128.736608796295</v>
      </c>
      <c r="T3479" s="13">
        <f t="shared" si="265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34.25</v>
      </c>
      <c r="Q3480" s="10" t="s">
        <v>8315</v>
      </c>
      <c r="R3480" t="s">
        <v>8316</v>
      </c>
      <c r="S3480" s="13">
        <f t="shared" si="264"/>
        <v>42053.916921296302</v>
      </c>
      <c r="T3480" s="13">
        <f t="shared" si="265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164.62</v>
      </c>
      <c r="Q3481" s="10" t="s">
        <v>8315</v>
      </c>
      <c r="R3481" t="s">
        <v>8316</v>
      </c>
      <c r="S3481" s="13">
        <f t="shared" si="264"/>
        <v>41781.855092592588</v>
      </c>
      <c r="T3481" s="13">
        <f t="shared" si="265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125.05</v>
      </c>
      <c r="Q3482" s="10" t="s">
        <v>8315</v>
      </c>
      <c r="R3482" t="s">
        <v>8316</v>
      </c>
      <c r="S3482" s="13">
        <f t="shared" si="264"/>
        <v>42171.317442129628</v>
      </c>
      <c r="T3482" s="13">
        <f t="shared" si="265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51.88</v>
      </c>
      <c r="Q3483" s="10" t="s">
        <v>8315</v>
      </c>
      <c r="R3483" t="s">
        <v>8316</v>
      </c>
      <c r="S3483" s="13">
        <f t="shared" si="264"/>
        <v>41989.24754629629</v>
      </c>
      <c r="T3483" s="13">
        <f t="shared" si="265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40.29</v>
      </c>
      <c r="Q3484" s="10" t="s">
        <v>8315</v>
      </c>
      <c r="R3484" t="s">
        <v>8316</v>
      </c>
      <c r="S3484" s="13">
        <f t="shared" si="264"/>
        <v>41796.771597222221</v>
      </c>
      <c r="T3484" s="13">
        <f t="shared" si="265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64.91</v>
      </c>
      <c r="Q3485" s="10" t="s">
        <v>8315</v>
      </c>
      <c r="R3485" t="s">
        <v>8316</v>
      </c>
      <c r="S3485" s="13">
        <f t="shared" si="264"/>
        <v>41793.668761574074</v>
      </c>
      <c r="T3485" s="13">
        <f t="shared" si="265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55.33</v>
      </c>
      <c r="Q3486" s="10" t="s">
        <v>8315</v>
      </c>
      <c r="R3486" t="s">
        <v>8316</v>
      </c>
      <c r="S3486" s="13">
        <f t="shared" si="264"/>
        <v>42506.760405092587</v>
      </c>
      <c r="T3486" s="13">
        <f t="shared" si="265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83.14</v>
      </c>
      <c r="Q3487" s="10" t="s">
        <v>8315</v>
      </c>
      <c r="R3487" t="s">
        <v>8316</v>
      </c>
      <c r="S3487" s="13">
        <f t="shared" si="264"/>
        <v>42372.693055555559</v>
      </c>
      <c r="T3487" s="13">
        <f t="shared" si="265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38.71</v>
      </c>
      <c r="Q3488" s="10" t="s">
        <v>8315</v>
      </c>
      <c r="R3488" t="s">
        <v>8316</v>
      </c>
      <c r="S3488" s="13">
        <f t="shared" si="264"/>
        <v>42126.87501157407</v>
      </c>
      <c r="T3488" s="13">
        <f t="shared" si="265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125.38</v>
      </c>
      <c r="Q3489" s="10" t="s">
        <v>8315</v>
      </c>
      <c r="R3489" t="s">
        <v>8316</v>
      </c>
      <c r="S3489" s="13">
        <f t="shared" si="264"/>
        <v>42149.940416666665</v>
      </c>
      <c r="T3489" s="13">
        <f t="shared" si="265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78.260000000000005</v>
      </c>
      <c r="Q3490" s="10" t="s">
        <v>8315</v>
      </c>
      <c r="R3490" t="s">
        <v>8316</v>
      </c>
      <c r="S3490" s="13">
        <f t="shared" si="264"/>
        <v>42087.768055555556</v>
      </c>
      <c r="T3490" s="13">
        <f t="shared" si="265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47.22</v>
      </c>
      <c r="Q3491" s="10" t="s">
        <v>8315</v>
      </c>
      <c r="R3491" t="s">
        <v>8316</v>
      </c>
      <c r="S3491" s="13">
        <f t="shared" si="264"/>
        <v>41753.635775462964</v>
      </c>
      <c r="T3491" s="13">
        <f t="shared" si="26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79.099999999999994</v>
      </c>
      <c r="Q3492" s="10" t="s">
        <v>8315</v>
      </c>
      <c r="R3492" t="s">
        <v>8316</v>
      </c>
      <c r="S3492" s="13">
        <f t="shared" si="264"/>
        <v>42443.802361111113</v>
      </c>
      <c r="T3492" s="13">
        <f t="shared" si="26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114.29</v>
      </c>
      <c r="Q3493" s="10" t="s">
        <v>8315</v>
      </c>
      <c r="R3493" t="s">
        <v>8316</v>
      </c>
      <c r="S3493" s="13">
        <f t="shared" si="264"/>
        <v>42121.249814814815</v>
      </c>
      <c r="T3493" s="13">
        <f t="shared" si="26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51.72</v>
      </c>
      <c r="Q3494" s="10" t="s">
        <v>8315</v>
      </c>
      <c r="R3494" t="s">
        <v>8316</v>
      </c>
      <c r="S3494" s="13">
        <f t="shared" si="264"/>
        <v>42268.009224537032</v>
      </c>
      <c r="T3494" s="13">
        <f t="shared" si="26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30.77</v>
      </c>
      <c r="Q3495" s="10" t="s">
        <v>8315</v>
      </c>
      <c r="R3495" t="s">
        <v>8316</v>
      </c>
      <c r="S3495" s="13">
        <f t="shared" si="264"/>
        <v>41848.866157407407</v>
      </c>
      <c r="T3495" s="13">
        <f t="shared" si="26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74.209999999999994</v>
      </c>
      <c r="Q3496" s="10" t="s">
        <v>8315</v>
      </c>
      <c r="R3496" t="s">
        <v>8316</v>
      </c>
      <c r="S3496" s="13">
        <f t="shared" si="264"/>
        <v>42689.214988425927</v>
      </c>
      <c r="T3496" s="13">
        <f t="shared" si="26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47.85</v>
      </c>
      <c r="Q3497" s="10" t="s">
        <v>8315</v>
      </c>
      <c r="R3497" t="s">
        <v>8316</v>
      </c>
      <c r="S3497" s="13">
        <f t="shared" si="264"/>
        <v>41915.762835648151</v>
      </c>
      <c r="T3497" s="13">
        <f t="shared" si="26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34.409999999999997</v>
      </c>
      <c r="Q3498" s="10" t="s">
        <v>8315</v>
      </c>
      <c r="R3498" t="s">
        <v>8316</v>
      </c>
      <c r="S3498" s="13">
        <f t="shared" si="264"/>
        <v>42584.846828703703</v>
      </c>
      <c r="T3498" s="13">
        <f t="shared" si="26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40.24</v>
      </c>
      <c r="Q3499" s="10" t="s">
        <v>8315</v>
      </c>
      <c r="R3499" t="s">
        <v>8316</v>
      </c>
      <c r="S3499" s="13">
        <f t="shared" si="264"/>
        <v>42511.741944444439</v>
      </c>
      <c r="T3499" s="13">
        <f t="shared" si="26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60.29</v>
      </c>
      <c r="Q3500" s="10" t="s">
        <v>8315</v>
      </c>
      <c r="R3500" t="s">
        <v>8316</v>
      </c>
      <c r="S3500" s="13">
        <f t="shared" si="264"/>
        <v>42459.15861111111</v>
      </c>
      <c r="T3500" s="13">
        <f t="shared" si="26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25.31</v>
      </c>
      <c r="Q3501" s="10" t="s">
        <v>8315</v>
      </c>
      <c r="R3501" t="s">
        <v>8316</v>
      </c>
      <c r="S3501" s="13">
        <f t="shared" si="264"/>
        <v>42132.036168981482</v>
      </c>
      <c r="T3501" s="13">
        <f t="shared" si="26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35.950000000000003</v>
      </c>
      <c r="Q3502" s="10" t="s">
        <v>8315</v>
      </c>
      <c r="R3502" t="s">
        <v>8316</v>
      </c>
      <c r="S3502" s="13">
        <f t="shared" si="264"/>
        <v>42419.91942129629</v>
      </c>
      <c r="T3502" s="13">
        <f t="shared" si="26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136</v>
      </c>
      <c r="Q3503" s="10" t="s">
        <v>8315</v>
      </c>
      <c r="R3503" t="s">
        <v>8316</v>
      </c>
      <c r="S3503" s="13">
        <f t="shared" si="264"/>
        <v>42233.763831018514</v>
      </c>
      <c r="T3503" s="13">
        <f t="shared" si="26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70.760000000000005</v>
      </c>
      <c r="Q3504" s="10" t="s">
        <v>8315</v>
      </c>
      <c r="R3504" t="s">
        <v>8316</v>
      </c>
      <c r="S3504" s="13">
        <f t="shared" si="264"/>
        <v>42430.839398148149</v>
      </c>
      <c r="T3504" s="13">
        <f t="shared" si="26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125</v>
      </c>
      <c r="Q3505" s="10" t="s">
        <v>8315</v>
      </c>
      <c r="R3505" t="s">
        <v>8316</v>
      </c>
      <c r="S3505" s="13">
        <f t="shared" si="264"/>
        <v>42545.478333333333</v>
      </c>
      <c r="T3505" s="13">
        <f t="shared" si="26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66.510000000000005</v>
      </c>
      <c r="Q3506" s="10" t="s">
        <v>8315</v>
      </c>
      <c r="R3506" t="s">
        <v>8316</v>
      </c>
      <c r="S3506" s="13">
        <f t="shared" si="264"/>
        <v>42297.748738425929</v>
      </c>
      <c r="T3506" s="13">
        <f t="shared" si="26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105</v>
      </c>
      <c r="Q3507" s="10" t="s">
        <v>8315</v>
      </c>
      <c r="R3507" t="s">
        <v>8316</v>
      </c>
      <c r="S3507" s="13">
        <f t="shared" si="264"/>
        <v>41760.935706018521</v>
      </c>
      <c r="T3507" s="13">
        <f t="shared" si="26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145</v>
      </c>
      <c r="Q3508" s="10" t="s">
        <v>8315</v>
      </c>
      <c r="R3508" t="s">
        <v>8316</v>
      </c>
      <c r="S3508" s="13">
        <f t="shared" si="264"/>
        <v>41829.734259259261</v>
      </c>
      <c r="T3508" s="13">
        <f t="shared" si="26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12</v>
      </c>
      <c r="Q3509" s="10" t="s">
        <v>8315</v>
      </c>
      <c r="R3509" t="s">
        <v>8316</v>
      </c>
      <c r="S3509" s="13">
        <f t="shared" si="264"/>
        <v>42491.92288194444</v>
      </c>
      <c r="T3509" s="13">
        <f t="shared" si="26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96.67</v>
      </c>
      <c r="Q3510" s="10" t="s">
        <v>8315</v>
      </c>
      <c r="R3510" t="s">
        <v>8316</v>
      </c>
      <c r="S3510" s="13">
        <f t="shared" si="264"/>
        <v>42477.729780092588</v>
      </c>
      <c r="T3510" s="13">
        <f t="shared" si="26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60.33</v>
      </c>
      <c r="Q3511" s="10" t="s">
        <v>8315</v>
      </c>
      <c r="R3511" t="s">
        <v>8316</v>
      </c>
      <c r="S3511" s="13">
        <f t="shared" si="264"/>
        <v>41950.859560185185</v>
      </c>
      <c r="T3511" s="13">
        <f t="shared" si="26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79.89</v>
      </c>
      <c r="Q3512" s="10" t="s">
        <v>8315</v>
      </c>
      <c r="R3512" t="s">
        <v>8316</v>
      </c>
      <c r="S3512" s="13">
        <f t="shared" si="264"/>
        <v>41802.62090277778</v>
      </c>
      <c r="T3512" s="13">
        <f t="shared" si="265"/>
        <v>41822.62090277778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58.82</v>
      </c>
      <c r="Q3513" s="10" t="s">
        <v>8315</v>
      </c>
      <c r="R3513" t="s">
        <v>8316</v>
      </c>
      <c r="S3513" s="13">
        <f t="shared" si="264"/>
        <v>41927.873784722222</v>
      </c>
      <c r="T3513" s="13">
        <f t="shared" si="26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75.34</v>
      </c>
      <c r="Q3514" s="10" t="s">
        <v>8315</v>
      </c>
      <c r="R3514" t="s">
        <v>8316</v>
      </c>
      <c r="S3514" s="13">
        <f t="shared" si="264"/>
        <v>42057.536944444444</v>
      </c>
      <c r="T3514" s="13">
        <f t="shared" si="26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55</v>
      </c>
      <c r="Q3515" s="10" t="s">
        <v>8315</v>
      </c>
      <c r="R3515" t="s">
        <v>8316</v>
      </c>
      <c r="S3515" s="13">
        <f t="shared" si="264"/>
        <v>41781.096203703702</v>
      </c>
      <c r="T3515" s="13">
        <f t="shared" si="26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66.959999999999994</v>
      </c>
      <c r="Q3516" s="10" t="s">
        <v>8315</v>
      </c>
      <c r="R3516" t="s">
        <v>8316</v>
      </c>
      <c r="S3516" s="13">
        <f t="shared" si="264"/>
        <v>42020.846666666665</v>
      </c>
      <c r="T3516" s="13">
        <f t="shared" si="26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227.27</v>
      </c>
      <c r="Q3517" s="10" t="s">
        <v>8315</v>
      </c>
      <c r="R3517" t="s">
        <v>8316</v>
      </c>
      <c r="S3517" s="13">
        <f t="shared" si="264"/>
        <v>42125.772812499999</v>
      </c>
      <c r="T3517" s="13">
        <f t="shared" si="26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307.69</v>
      </c>
      <c r="Q3518" s="10" t="s">
        <v>8315</v>
      </c>
      <c r="R3518" t="s">
        <v>8316</v>
      </c>
      <c r="S3518" s="13">
        <f t="shared" si="264"/>
        <v>41856.010069444441</v>
      </c>
      <c r="T3518" s="13">
        <f t="shared" si="26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50.02</v>
      </c>
      <c r="Q3519" s="10" t="s">
        <v>8315</v>
      </c>
      <c r="R3519" t="s">
        <v>8316</v>
      </c>
      <c r="S3519" s="13">
        <f t="shared" si="264"/>
        <v>41794.817523148151</v>
      </c>
      <c r="T3519" s="13">
        <f t="shared" si="26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72.39</v>
      </c>
      <c r="Q3520" s="10" t="s">
        <v>8315</v>
      </c>
      <c r="R3520" t="s">
        <v>8316</v>
      </c>
      <c r="S3520" s="13">
        <f t="shared" si="264"/>
        <v>41893.783553240741</v>
      </c>
      <c r="T3520" s="13">
        <f t="shared" si="265"/>
        <v>41914.597916666666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95.95</v>
      </c>
      <c r="Q3521" s="10" t="s">
        <v>8315</v>
      </c>
      <c r="R3521" t="s">
        <v>8316</v>
      </c>
      <c r="S3521" s="13">
        <f t="shared" si="264"/>
        <v>42037.598958333328</v>
      </c>
      <c r="T3521" s="13">
        <f t="shared" si="26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6">ROUND(E3522/D3522*100,0)</f>
        <v>101</v>
      </c>
      <c r="P3522">
        <f t="shared" ref="P3522:P3585" si="267">IFERROR(ROUND(E3523/L3523,2),0)</f>
        <v>45.62</v>
      </c>
      <c r="Q3522" s="10" t="s">
        <v>8315</v>
      </c>
      <c r="R3522" t="s">
        <v>8316</v>
      </c>
      <c r="S3522" s="13">
        <f t="shared" ref="S3522:S3585" si="268">(((J3522/60)/60)/24)+DATE(1970,1,1)</f>
        <v>42227.824212962965</v>
      </c>
      <c r="T3522" s="13">
        <f t="shared" ref="T3522:T3585" si="269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6"/>
        <v>169</v>
      </c>
      <c r="P3523">
        <f t="shared" si="267"/>
        <v>41.03</v>
      </c>
      <c r="Q3523" s="10" t="s">
        <v>8315</v>
      </c>
      <c r="R3523" t="s">
        <v>8316</v>
      </c>
      <c r="S3523" s="13">
        <f t="shared" si="268"/>
        <v>41881.361342592594</v>
      </c>
      <c r="T3523" s="13">
        <f t="shared" si="26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56.83</v>
      </c>
      <c r="Q3524" s="10" t="s">
        <v>8315</v>
      </c>
      <c r="R3524" t="s">
        <v>8316</v>
      </c>
      <c r="S3524" s="13">
        <f t="shared" si="268"/>
        <v>42234.789884259255</v>
      </c>
      <c r="T3524" s="13">
        <f t="shared" si="26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137.24</v>
      </c>
      <c r="Q3525" s="10" t="s">
        <v>8315</v>
      </c>
      <c r="R3525" t="s">
        <v>8316</v>
      </c>
      <c r="S3525" s="13">
        <f t="shared" si="268"/>
        <v>42581.397546296299</v>
      </c>
      <c r="T3525" s="13">
        <f t="shared" si="26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75.709999999999994</v>
      </c>
      <c r="Q3526" s="10" t="s">
        <v>8315</v>
      </c>
      <c r="R3526" t="s">
        <v>8316</v>
      </c>
      <c r="S3526" s="13">
        <f t="shared" si="268"/>
        <v>41880.76357638889</v>
      </c>
      <c r="T3526" s="13">
        <f t="shared" si="269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99</v>
      </c>
      <c r="Q3527" s="10" t="s">
        <v>8315</v>
      </c>
      <c r="R3527" t="s">
        <v>8316</v>
      </c>
      <c r="S3527" s="13">
        <f t="shared" si="268"/>
        <v>42214.6956712963</v>
      </c>
      <c r="T3527" s="13">
        <f t="shared" si="269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81.569999999999993</v>
      </c>
      <c r="Q3528" s="10" t="s">
        <v>8315</v>
      </c>
      <c r="R3528" t="s">
        <v>8316</v>
      </c>
      <c r="S3528" s="13">
        <f t="shared" si="268"/>
        <v>42460.335312499999</v>
      </c>
      <c r="T3528" s="13">
        <f t="shared" si="269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45.11</v>
      </c>
      <c r="Q3529" s="10" t="s">
        <v>8315</v>
      </c>
      <c r="R3529" t="s">
        <v>8316</v>
      </c>
      <c r="S3529" s="13">
        <f t="shared" si="268"/>
        <v>42167.023206018523</v>
      </c>
      <c r="T3529" s="13">
        <f t="shared" si="269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36.67</v>
      </c>
      <c r="Q3530" s="10" t="s">
        <v>8315</v>
      </c>
      <c r="R3530" t="s">
        <v>8316</v>
      </c>
      <c r="S3530" s="13">
        <f t="shared" si="268"/>
        <v>42733.50136574074</v>
      </c>
      <c r="T3530" s="13">
        <f t="shared" si="269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125</v>
      </c>
      <c r="Q3531" s="10" t="s">
        <v>8315</v>
      </c>
      <c r="R3531" t="s">
        <v>8316</v>
      </c>
      <c r="S3531" s="13">
        <f t="shared" si="268"/>
        <v>42177.761782407411</v>
      </c>
      <c r="T3531" s="13">
        <f t="shared" si="269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49.23</v>
      </c>
      <c r="Q3532" s="10" t="s">
        <v>8315</v>
      </c>
      <c r="R3532" t="s">
        <v>8316</v>
      </c>
      <c r="S3532" s="13">
        <f t="shared" si="268"/>
        <v>42442.623344907406</v>
      </c>
      <c r="T3532" s="13">
        <f t="shared" si="269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42.3</v>
      </c>
      <c r="Q3533" s="10" t="s">
        <v>8315</v>
      </c>
      <c r="R3533" t="s">
        <v>8316</v>
      </c>
      <c r="S3533" s="13">
        <f t="shared" si="268"/>
        <v>42521.654328703706</v>
      </c>
      <c r="T3533" s="13">
        <f t="shared" si="269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78.88</v>
      </c>
      <c r="Q3534" s="10" t="s">
        <v>8315</v>
      </c>
      <c r="R3534" t="s">
        <v>8316</v>
      </c>
      <c r="S3534" s="13">
        <f t="shared" si="268"/>
        <v>41884.599849537037</v>
      </c>
      <c r="T3534" s="13">
        <f t="shared" si="269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38.28</v>
      </c>
      <c r="Q3535" s="10" t="s">
        <v>8315</v>
      </c>
      <c r="R3535" t="s">
        <v>8316</v>
      </c>
      <c r="S3535" s="13">
        <f t="shared" si="268"/>
        <v>42289.761192129634</v>
      </c>
      <c r="T3535" s="13">
        <f t="shared" si="269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44.85</v>
      </c>
      <c r="Q3536" s="10" t="s">
        <v>8315</v>
      </c>
      <c r="R3536" t="s">
        <v>8316</v>
      </c>
      <c r="S3536" s="13">
        <f t="shared" si="268"/>
        <v>42243.6252662037</v>
      </c>
      <c r="T3536" s="13">
        <f t="shared" si="269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13.53</v>
      </c>
      <c r="Q3537" s="10" t="s">
        <v>8315</v>
      </c>
      <c r="R3537" t="s">
        <v>8316</v>
      </c>
      <c r="S3537" s="13">
        <f t="shared" si="268"/>
        <v>42248.640162037031</v>
      </c>
      <c r="T3537" s="13">
        <f t="shared" si="269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43.5</v>
      </c>
      <c r="Q3538" s="10" t="s">
        <v>8315</v>
      </c>
      <c r="R3538" t="s">
        <v>8316</v>
      </c>
      <c r="S3538" s="13">
        <f t="shared" si="268"/>
        <v>42328.727141203708</v>
      </c>
      <c r="T3538" s="13">
        <f t="shared" si="269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30.95</v>
      </c>
      <c r="Q3539" s="10" t="s">
        <v>8315</v>
      </c>
      <c r="R3539" t="s">
        <v>8316</v>
      </c>
      <c r="S3539" s="13">
        <f t="shared" si="268"/>
        <v>41923.354351851849</v>
      </c>
      <c r="T3539" s="13">
        <f t="shared" si="269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55.23</v>
      </c>
      <c r="Q3540" s="10" t="s">
        <v>8315</v>
      </c>
      <c r="R3540" t="s">
        <v>8316</v>
      </c>
      <c r="S3540" s="13">
        <f t="shared" si="268"/>
        <v>42571.420601851853</v>
      </c>
      <c r="T3540" s="13">
        <f t="shared" si="269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46.13</v>
      </c>
      <c r="Q3541" s="10" t="s">
        <v>8315</v>
      </c>
      <c r="R3541" t="s">
        <v>8316</v>
      </c>
      <c r="S3541" s="13">
        <f t="shared" si="268"/>
        <v>42600.756041666667</v>
      </c>
      <c r="T3541" s="13">
        <f t="shared" si="269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39.380000000000003</v>
      </c>
      <c r="Q3542" s="10" t="s">
        <v>8315</v>
      </c>
      <c r="R3542" t="s">
        <v>8316</v>
      </c>
      <c r="S3542" s="13">
        <f t="shared" si="268"/>
        <v>42517.003368055557</v>
      </c>
      <c r="T3542" s="13">
        <f t="shared" si="269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66.150000000000006</v>
      </c>
      <c r="Q3543" s="10" t="s">
        <v>8315</v>
      </c>
      <c r="R3543" t="s">
        <v>8316</v>
      </c>
      <c r="S3543" s="13">
        <f t="shared" si="268"/>
        <v>42222.730034722219</v>
      </c>
      <c r="T3543" s="13">
        <f t="shared" si="269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54.14</v>
      </c>
      <c r="Q3544" s="10" t="s">
        <v>8315</v>
      </c>
      <c r="R3544" t="s">
        <v>8316</v>
      </c>
      <c r="S3544" s="13">
        <f t="shared" si="268"/>
        <v>41829.599791666667</v>
      </c>
      <c r="T3544" s="13">
        <f t="shared" si="269"/>
        <v>41889.599791666667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104.17</v>
      </c>
      <c r="Q3545" s="10" t="s">
        <v>8315</v>
      </c>
      <c r="R3545" t="s">
        <v>8316</v>
      </c>
      <c r="S3545" s="13">
        <f t="shared" si="268"/>
        <v>42150.755312499998</v>
      </c>
      <c r="T3545" s="13">
        <f t="shared" si="269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31.38</v>
      </c>
      <c r="Q3546" s="10" t="s">
        <v>8315</v>
      </c>
      <c r="R3546" t="s">
        <v>8316</v>
      </c>
      <c r="S3546" s="13">
        <f t="shared" si="268"/>
        <v>42040.831678240742</v>
      </c>
      <c r="T3546" s="13">
        <f t="shared" si="269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59.21</v>
      </c>
      <c r="Q3547" s="10" t="s">
        <v>8315</v>
      </c>
      <c r="R3547" t="s">
        <v>8316</v>
      </c>
      <c r="S3547" s="13">
        <f t="shared" si="268"/>
        <v>42075.807395833333</v>
      </c>
      <c r="T3547" s="13">
        <f t="shared" si="269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119.18</v>
      </c>
      <c r="Q3548" s="10" t="s">
        <v>8315</v>
      </c>
      <c r="R3548" t="s">
        <v>8316</v>
      </c>
      <c r="S3548" s="13">
        <f t="shared" si="268"/>
        <v>42073.660694444443</v>
      </c>
      <c r="T3548" s="13">
        <f t="shared" si="269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164.62</v>
      </c>
      <c r="Q3549" s="10" t="s">
        <v>8315</v>
      </c>
      <c r="R3549" t="s">
        <v>8316</v>
      </c>
      <c r="S3549" s="13">
        <f t="shared" si="268"/>
        <v>42480.078715277778</v>
      </c>
      <c r="T3549" s="13">
        <f t="shared" si="269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24.29</v>
      </c>
      <c r="Q3550" s="10" t="s">
        <v>8315</v>
      </c>
      <c r="R3550" t="s">
        <v>8316</v>
      </c>
      <c r="S3550" s="13">
        <f t="shared" si="268"/>
        <v>42411.942291666666</v>
      </c>
      <c r="T3550" s="13">
        <f t="shared" si="269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40.94</v>
      </c>
      <c r="Q3551" s="10" t="s">
        <v>8315</v>
      </c>
      <c r="R3551" t="s">
        <v>8316</v>
      </c>
      <c r="S3551" s="13">
        <f t="shared" si="268"/>
        <v>42223.394363425927</v>
      </c>
      <c r="T3551" s="13">
        <f t="shared" si="269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61.1</v>
      </c>
      <c r="Q3552" s="10" t="s">
        <v>8315</v>
      </c>
      <c r="R3552" t="s">
        <v>8316</v>
      </c>
      <c r="S3552" s="13">
        <f t="shared" si="268"/>
        <v>42462.893495370372</v>
      </c>
      <c r="T3552" s="13">
        <f t="shared" si="269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38.65</v>
      </c>
      <c r="Q3553" s="10" t="s">
        <v>8315</v>
      </c>
      <c r="R3553" t="s">
        <v>8316</v>
      </c>
      <c r="S3553" s="13">
        <f t="shared" si="268"/>
        <v>41753.515856481477</v>
      </c>
      <c r="T3553" s="13">
        <f t="shared" si="269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56.2</v>
      </c>
      <c r="Q3554" s="10" t="s">
        <v>8315</v>
      </c>
      <c r="R3554" t="s">
        <v>8316</v>
      </c>
      <c r="S3554" s="13">
        <f t="shared" si="268"/>
        <v>41788.587083333332</v>
      </c>
      <c r="T3554" s="13">
        <f t="shared" si="269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107</v>
      </c>
      <c r="Q3555" s="10" t="s">
        <v>8315</v>
      </c>
      <c r="R3555" t="s">
        <v>8316</v>
      </c>
      <c r="S3555" s="13">
        <f t="shared" si="268"/>
        <v>42196.028703703705</v>
      </c>
      <c r="T3555" s="13">
        <f t="shared" si="269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171.43</v>
      </c>
      <c r="Q3556" s="10" t="s">
        <v>8315</v>
      </c>
      <c r="R3556" t="s">
        <v>8316</v>
      </c>
      <c r="S3556" s="13">
        <f t="shared" si="268"/>
        <v>42016.050451388888</v>
      </c>
      <c r="T3556" s="13">
        <f t="shared" si="269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110.5</v>
      </c>
      <c r="Q3557" s="10" t="s">
        <v>8315</v>
      </c>
      <c r="R3557" t="s">
        <v>8316</v>
      </c>
      <c r="S3557" s="13">
        <f t="shared" si="268"/>
        <v>42661.442060185189</v>
      </c>
      <c r="T3557" s="13">
        <f t="shared" si="269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179.28</v>
      </c>
      <c r="Q3558" s="10" t="s">
        <v>8315</v>
      </c>
      <c r="R3558" t="s">
        <v>8316</v>
      </c>
      <c r="S3558" s="13">
        <f t="shared" si="268"/>
        <v>41808.649583333332</v>
      </c>
      <c r="T3558" s="13">
        <f t="shared" si="269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22.91</v>
      </c>
      <c r="Q3559" s="10" t="s">
        <v>8315</v>
      </c>
      <c r="R3559" t="s">
        <v>8316</v>
      </c>
      <c r="S3559" s="13">
        <f t="shared" si="268"/>
        <v>41730.276747685188</v>
      </c>
      <c r="T3559" s="13">
        <f t="shared" si="269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43.13</v>
      </c>
      <c r="Q3560" s="10" t="s">
        <v>8315</v>
      </c>
      <c r="R3560" t="s">
        <v>8316</v>
      </c>
      <c r="S3560" s="13">
        <f t="shared" si="268"/>
        <v>42139.816840277781</v>
      </c>
      <c r="T3560" s="13">
        <f t="shared" si="269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46.89</v>
      </c>
      <c r="Q3561" s="10" t="s">
        <v>8315</v>
      </c>
      <c r="R3561" t="s">
        <v>8316</v>
      </c>
      <c r="S3561" s="13">
        <f t="shared" si="268"/>
        <v>42194.096157407403</v>
      </c>
      <c r="T3561" s="13">
        <f t="shared" si="269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47.41</v>
      </c>
      <c r="Q3562" s="10" t="s">
        <v>8315</v>
      </c>
      <c r="R3562" t="s">
        <v>8316</v>
      </c>
      <c r="S3562" s="13">
        <f t="shared" si="268"/>
        <v>42115.889652777783</v>
      </c>
      <c r="T3562" s="13">
        <f t="shared" si="269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15.13</v>
      </c>
      <c r="Q3563" s="10" t="s">
        <v>8315</v>
      </c>
      <c r="R3563" t="s">
        <v>8316</v>
      </c>
      <c r="S3563" s="13">
        <f t="shared" si="268"/>
        <v>42203.680300925931</v>
      </c>
      <c r="T3563" s="13">
        <f t="shared" si="269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21.1</v>
      </c>
      <c r="Q3564" s="10" t="s">
        <v>8315</v>
      </c>
      <c r="R3564" t="s">
        <v>8316</v>
      </c>
      <c r="S3564" s="13">
        <f t="shared" si="268"/>
        <v>42433.761886574073</v>
      </c>
      <c r="T3564" s="13">
        <f t="shared" si="269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59.12</v>
      </c>
      <c r="Q3565" s="10" t="s">
        <v>8315</v>
      </c>
      <c r="R3565" t="s">
        <v>8316</v>
      </c>
      <c r="S3565" s="13">
        <f t="shared" si="268"/>
        <v>42555.671944444446</v>
      </c>
      <c r="T3565" s="13">
        <f t="shared" si="269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97.92</v>
      </c>
      <c r="Q3566" s="10" t="s">
        <v>8315</v>
      </c>
      <c r="R3566" t="s">
        <v>8316</v>
      </c>
      <c r="S3566" s="13">
        <f t="shared" si="268"/>
        <v>42236.623252314821</v>
      </c>
      <c r="T3566" s="13">
        <f t="shared" si="269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55.13</v>
      </c>
      <c r="Q3567" s="10" t="s">
        <v>8315</v>
      </c>
      <c r="R3567" t="s">
        <v>8316</v>
      </c>
      <c r="S3567" s="13">
        <f t="shared" si="268"/>
        <v>41974.743148148147</v>
      </c>
      <c r="T3567" s="13">
        <f t="shared" si="269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26.54</v>
      </c>
      <c r="Q3568" s="10" t="s">
        <v>8315</v>
      </c>
      <c r="R3568" t="s">
        <v>8316</v>
      </c>
      <c r="S3568" s="13">
        <f t="shared" si="268"/>
        <v>41997.507905092592</v>
      </c>
      <c r="T3568" s="13">
        <f t="shared" si="269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58.42</v>
      </c>
      <c r="Q3569" s="10" t="s">
        <v>8315</v>
      </c>
      <c r="R3569" t="s">
        <v>8316</v>
      </c>
      <c r="S3569" s="13">
        <f t="shared" si="268"/>
        <v>42135.810694444444</v>
      </c>
      <c r="T3569" s="13">
        <f t="shared" si="269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122.54</v>
      </c>
      <c r="Q3570" s="10" t="s">
        <v>8315</v>
      </c>
      <c r="R3570" t="s">
        <v>8316</v>
      </c>
      <c r="S3570" s="13">
        <f t="shared" si="268"/>
        <v>41869.740671296298</v>
      </c>
      <c r="T3570" s="13">
        <f t="shared" si="269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87.96</v>
      </c>
      <c r="Q3571" s="10" t="s">
        <v>8315</v>
      </c>
      <c r="R3571" t="s">
        <v>8316</v>
      </c>
      <c r="S3571" s="13">
        <f t="shared" si="268"/>
        <v>41982.688611111109</v>
      </c>
      <c r="T3571" s="13">
        <f t="shared" si="269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73.239999999999995</v>
      </c>
      <c r="Q3572" s="10" t="s">
        <v>8315</v>
      </c>
      <c r="R3572" t="s">
        <v>8316</v>
      </c>
      <c r="S3572" s="13">
        <f t="shared" si="268"/>
        <v>41976.331979166673</v>
      </c>
      <c r="T3572" s="13">
        <f t="shared" si="269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55.56</v>
      </c>
      <c r="Q3573" s="10" t="s">
        <v>8315</v>
      </c>
      <c r="R3573" t="s">
        <v>8316</v>
      </c>
      <c r="S3573" s="13">
        <f t="shared" si="268"/>
        <v>41912.858946759261</v>
      </c>
      <c r="T3573" s="13">
        <f t="shared" si="269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39.54</v>
      </c>
      <c r="Q3574" s="10" t="s">
        <v>8315</v>
      </c>
      <c r="R3574" t="s">
        <v>8316</v>
      </c>
      <c r="S3574" s="13">
        <f t="shared" si="268"/>
        <v>42146.570393518516</v>
      </c>
      <c r="T3574" s="13">
        <f t="shared" si="269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136.78</v>
      </c>
      <c r="Q3575" s="10" t="s">
        <v>8315</v>
      </c>
      <c r="R3575" t="s">
        <v>8316</v>
      </c>
      <c r="S3575" s="13">
        <f t="shared" si="268"/>
        <v>41921.375532407408</v>
      </c>
      <c r="T3575" s="13">
        <f t="shared" si="26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99.34</v>
      </c>
      <c r="Q3576" s="10" t="s">
        <v>8315</v>
      </c>
      <c r="R3576" t="s">
        <v>8316</v>
      </c>
      <c r="S3576" s="13">
        <f t="shared" si="268"/>
        <v>41926.942685185182</v>
      </c>
      <c r="T3576" s="13">
        <f t="shared" si="26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20</v>
      </c>
      <c r="Q3577" s="10" t="s">
        <v>8315</v>
      </c>
      <c r="R3577" t="s">
        <v>8316</v>
      </c>
      <c r="S3577" s="13">
        <f t="shared" si="268"/>
        <v>42561.783877314811</v>
      </c>
      <c r="T3577" s="13">
        <f t="shared" si="269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28.89</v>
      </c>
      <c r="Q3578" s="10" t="s">
        <v>8315</v>
      </c>
      <c r="R3578" t="s">
        <v>8316</v>
      </c>
      <c r="S3578" s="13">
        <f t="shared" si="268"/>
        <v>42649.54923611111</v>
      </c>
      <c r="T3578" s="13">
        <f t="shared" si="269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40.549999999999997</v>
      </c>
      <c r="Q3579" s="10" t="s">
        <v>8315</v>
      </c>
      <c r="R3579" t="s">
        <v>8316</v>
      </c>
      <c r="S3579" s="13">
        <f t="shared" si="268"/>
        <v>42093.786840277782</v>
      </c>
      <c r="T3579" s="13">
        <f t="shared" si="269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35.71</v>
      </c>
      <c r="Q3580" s="10" t="s">
        <v>8315</v>
      </c>
      <c r="R3580" t="s">
        <v>8316</v>
      </c>
      <c r="S3580" s="13">
        <f t="shared" si="268"/>
        <v>42460.733530092592</v>
      </c>
      <c r="T3580" s="13">
        <f t="shared" si="269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37.96</v>
      </c>
      <c r="Q3581" s="10" t="s">
        <v>8315</v>
      </c>
      <c r="R3581" t="s">
        <v>8316</v>
      </c>
      <c r="S3581" s="13">
        <f t="shared" si="268"/>
        <v>42430.762222222227</v>
      </c>
      <c r="T3581" s="13">
        <f t="shared" si="269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33.33</v>
      </c>
      <c r="Q3582" s="10" t="s">
        <v>8315</v>
      </c>
      <c r="R3582" t="s">
        <v>8316</v>
      </c>
      <c r="S3582" s="13">
        <f t="shared" si="268"/>
        <v>42026.176180555558</v>
      </c>
      <c r="T3582" s="13">
        <f t="shared" si="269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58.57</v>
      </c>
      <c r="Q3583" s="10" t="s">
        <v>8315</v>
      </c>
      <c r="R3583" t="s">
        <v>8316</v>
      </c>
      <c r="S3583" s="13">
        <f t="shared" si="268"/>
        <v>41836.471180555556</v>
      </c>
      <c r="T3583" s="13">
        <f t="shared" si="26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135.63</v>
      </c>
      <c r="Q3584" s="10" t="s">
        <v>8315</v>
      </c>
      <c r="R3584" t="s">
        <v>8316</v>
      </c>
      <c r="S3584" s="13">
        <f t="shared" si="268"/>
        <v>42451.095856481479</v>
      </c>
      <c r="T3584" s="13">
        <f t="shared" si="26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30.94</v>
      </c>
      <c r="Q3585" s="10" t="s">
        <v>8315</v>
      </c>
      <c r="R3585" t="s">
        <v>8316</v>
      </c>
      <c r="S3585" s="13">
        <f t="shared" si="268"/>
        <v>42418.425983796296</v>
      </c>
      <c r="T3585" s="13">
        <f t="shared" si="269"/>
        <v>42478.384317129632</v>
      </c>
    </row>
    <row r="3586" spans="1:20" ht="80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0">ROUND(E3586/D3586*100,0)</f>
        <v>116</v>
      </c>
      <c r="P3586">
        <f t="shared" ref="P3586:P3649" si="271">IFERROR(ROUND(E3587/L3587,2),0)</f>
        <v>176.09</v>
      </c>
      <c r="Q3586" s="10" t="s">
        <v>8315</v>
      </c>
      <c r="R3586" t="s">
        <v>8316</v>
      </c>
      <c r="S3586" s="13">
        <f t="shared" ref="S3586:S3649" si="272">(((J3586/60)/60)/24)+DATE(1970,1,1)</f>
        <v>42168.316481481481</v>
      </c>
      <c r="T3586" s="13">
        <f t="shared" ref="T3586:T3649" si="273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0"/>
        <v>119</v>
      </c>
      <c r="P3587">
        <f t="shared" si="271"/>
        <v>151.97999999999999</v>
      </c>
      <c r="Q3587" s="10" t="s">
        <v>8315</v>
      </c>
      <c r="R3587" t="s">
        <v>8316</v>
      </c>
      <c r="S3587" s="13">
        <f t="shared" si="272"/>
        <v>41964.716319444444</v>
      </c>
      <c r="T3587" s="13">
        <f t="shared" si="27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22.61</v>
      </c>
      <c r="Q3588" s="10" t="s">
        <v>8315</v>
      </c>
      <c r="R3588" t="s">
        <v>8316</v>
      </c>
      <c r="S3588" s="13">
        <f t="shared" si="272"/>
        <v>42576.697569444441</v>
      </c>
      <c r="T3588" s="13">
        <f t="shared" si="27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18.27</v>
      </c>
      <c r="Q3589" s="10" t="s">
        <v>8315</v>
      </c>
      <c r="R3589" t="s">
        <v>8316</v>
      </c>
      <c r="S3589" s="13">
        <f t="shared" si="272"/>
        <v>42503.539976851855</v>
      </c>
      <c r="T3589" s="13">
        <f t="shared" si="27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82.26</v>
      </c>
      <c r="Q3590" s="10" t="s">
        <v>8315</v>
      </c>
      <c r="R3590" t="s">
        <v>8316</v>
      </c>
      <c r="S3590" s="13">
        <f t="shared" si="272"/>
        <v>42101.828819444447</v>
      </c>
      <c r="T3590" s="13">
        <f t="shared" si="27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68.53</v>
      </c>
      <c r="Q3591" s="10" t="s">
        <v>8315</v>
      </c>
      <c r="R3591" t="s">
        <v>8316</v>
      </c>
      <c r="S3591" s="13">
        <f t="shared" si="272"/>
        <v>42125.647534722222</v>
      </c>
      <c r="T3591" s="13">
        <f t="shared" si="27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68.06</v>
      </c>
      <c r="Q3592" s="10" t="s">
        <v>8315</v>
      </c>
      <c r="R3592" t="s">
        <v>8316</v>
      </c>
      <c r="S3592" s="13">
        <f t="shared" si="272"/>
        <v>41902.333726851852</v>
      </c>
      <c r="T3592" s="13">
        <f t="shared" si="27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72.709999999999994</v>
      </c>
      <c r="Q3593" s="10" t="s">
        <v>8315</v>
      </c>
      <c r="R3593" t="s">
        <v>8316</v>
      </c>
      <c r="S3593" s="13">
        <f t="shared" si="272"/>
        <v>42003.948425925926</v>
      </c>
      <c r="T3593" s="13">
        <f t="shared" si="27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77.19</v>
      </c>
      <c r="Q3594" s="10" t="s">
        <v>8315</v>
      </c>
      <c r="R3594" t="s">
        <v>8316</v>
      </c>
      <c r="S3594" s="13">
        <f t="shared" si="272"/>
        <v>41988.829942129625</v>
      </c>
      <c r="T3594" s="13">
        <f t="shared" si="27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55.97</v>
      </c>
      <c r="Q3595" s="10" t="s">
        <v>8315</v>
      </c>
      <c r="R3595" t="s">
        <v>8316</v>
      </c>
      <c r="S3595" s="13">
        <f t="shared" si="272"/>
        <v>41974.898599537039</v>
      </c>
      <c r="T3595" s="13">
        <f t="shared" si="27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49.69</v>
      </c>
      <c r="Q3596" s="10" t="s">
        <v>8315</v>
      </c>
      <c r="R3596" t="s">
        <v>8316</v>
      </c>
      <c r="S3596" s="13">
        <f t="shared" si="272"/>
        <v>42592.066921296297</v>
      </c>
      <c r="T3596" s="13">
        <f t="shared" si="27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79</v>
      </c>
      <c r="Q3597" s="10" t="s">
        <v>8315</v>
      </c>
      <c r="R3597" t="s">
        <v>8316</v>
      </c>
      <c r="S3597" s="13">
        <f t="shared" si="272"/>
        <v>42050.008368055554</v>
      </c>
      <c r="T3597" s="13">
        <f t="shared" si="27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77.73</v>
      </c>
      <c r="Q3598" s="10" t="s">
        <v>8315</v>
      </c>
      <c r="R3598" t="s">
        <v>8316</v>
      </c>
      <c r="S3598" s="13">
        <f t="shared" si="272"/>
        <v>41856.715069444443</v>
      </c>
      <c r="T3598" s="13">
        <f t="shared" si="27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40.78</v>
      </c>
      <c r="Q3599" s="10" t="s">
        <v>8315</v>
      </c>
      <c r="R3599" t="s">
        <v>8316</v>
      </c>
      <c r="S3599" s="13">
        <f t="shared" si="272"/>
        <v>42417.585532407407</v>
      </c>
      <c r="T3599" s="13">
        <f t="shared" si="273"/>
        <v>42432.249305555553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59.41</v>
      </c>
      <c r="Q3600" s="10" t="s">
        <v>8315</v>
      </c>
      <c r="R3600" t="s">
        <v>8316</v>
      </c>
      <c r="S3600" s="13">
        <f t="shared" si="272"/>
        <v>41866.79886574074</v>
      </c>
      <c r="T3600" s="13">
        <f t="shared" si="27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3.25</v>
      </c>
      <c r="Q3601" s="10" t="s">
        <v>8315</v>
      </c>
      <c r="R3601" t="s">
        <v>8316</v>
      </c>
      <c r="S3601" s="13">
        <f t="shared" si="272"/>
        <v>42220.79487268519</v>
      </c>
      <c r="T3601" s="13">
        <f t="shared" si="27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39.380000000000003</v>
      </c>
      <c r="Q3602" s="10" t="s">
        <v>8315</v>
      </c>
      <c r="R3602" t="s">
        <v>8316</v>
      </c>
      <c r="S3602" s="13">
        <f t="shared" si="272"/>
        <v>42628.849120370374</v>
      </c>
      <c r="T3602" s="13">
        <f t="shared" si="27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81.67</v>
      </c>
      <c r="Q3603" s="10" t="s">
        <v>8315</v>
      </c>
      <c r="R3603" t="s">
        <v>8316</v>
      </c>
      <c r="S3603" s="13">
        <f t="shared" si="272"/>
        <v>41990.99863425926</v>
      </c>
      <c r="T3603" s="13">
        <f t="shared" si="27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44.91</v>
      </c>
      <c r="Q3604" s="10" t="s">
        <v>8315</v>
      </c>
      <c r="R3604" t="s">
        <v>8316</v>
      </c>
      <c r="S3604" s="13">
        <f t="shared" si="272"/>
        <v>42447.894432870366</v>
      </c>
      <c r="T3604" s="13">
        <f t="shared" si="27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49.06</v>
      </c>
      <c r="Q3605" s="10" t="s">
        <v>8315</v>
      </c>
      <c r="R3605" t="s">
        <v>8316</v>
      </c>
      <c r="S3605" s="13">
        <f t="shared" si="272"/>
        <v>42283.864351851851</v>
      </c>
      <c r="T3605" s="13">
        <f t="shared" si="27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30.67</v>
      </c>
      <c r="Q3606" s="10" t="s">
        <v>8315</v>
      </c>
      <c r="R3606" t="s">
        <v>8316</v>
      </c>
      <c r="S3606" s="13">
        <f t="shared" si="272"/>
        <v>42483.015694444446</v>
      </c>
      <c r="T3606" s="13">
        <f t="shared" si="27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61.06</v>
      </c>
      <c r="Q3607" s="10" t="s">
        <v>8315</v>
      </c>
      <c r="R3607" t="s">
        <v>8316</v>
      </c>
      <c r="S3607" s="13">
        <f t="shared" si="272"/>
        <v>42383.793124999997</v>
      </c>
      <c r="T3607" s="13">
        <f t="shared" si="27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29</v>
      </c>
      <c r="Q3608" s="10" t="s">
        <v>8315</v>
      </c>
      <c r="R3608" t="s">
        <v>8316</v>
      </c>
      <c r="S3608" s="13">
        <f t="shared" si="272"/>
        <v>42566.604826388888</v>
      </c>
      <c r="T3608" s="13">
        <f t="shared" si="27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29.63</v>
      </c>
      <c r="Q3609" s="10" t="s">
        <v>8315</v>
      </c>
      <c r="R3609" t="s">
        <v>8316</v>
      </c>
      <c r="S3609" s="13">
        <f t="shared" si="272"/>
        <v>42338.963912037041</v>
      </c>
      <c r="T3609" s="13">
        <f t="shared" si="27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143.1</v>
      </c>
      <c r="Q3610" s="10" t="s">
        <v>8315</v>
      </c>
      <c r="R3610" t="s">
        <v>8316</v>
      </c>
      <c r="S3610" s="13">
        <f t="shared" si="272"/>
        <v>42506.709375000006</v>
      </c>
      <c r="T3610" s="13">
        <f t="shared" si="27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52.35</v>
      </c>
      <c r="Q3611" s="10" t="s">
        <v>8315</v>
      </c>
      <c r="R3611" t="s">
        <v>8316</v>
      </c>
      <c r="S3611" s="13">
        <f t="shared" si="272"/>
        <v>42429.991724537031</v>
      </c>
      <c r="T3611" s="13">
        <f t="shared" si="27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66.67</v>
      </c>
      <c r="Q3612" s="10" t="s">
        <v>8315</v>
      </c>
      <c r="R3612" t="s">
        <v>8316</v>
      </c>
      <c r="S3612" s="13">
        <f t="shared" si="272"/>
        <v>42203.432129629626</v>
      </c>
      <c r="T3612" s="13">
        <f t="shared" si="27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126.67</v>
      </c>
      <c r="Q3613" s="10" t="s">
        <v>8315</v>
      </c>
      <c r="R3613" t="s">
        <v>8316</v>
      </c>
      <c r="S3613" s="13">
        <f t="shared" si="272"/>
        <v>42072.370381944449</v>
      </c>
      <c r="T3613" s="13">
        <f t="shared" si="27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62.5</v>
      </c>
      <c r="Q3614" s="10" t="s">
        <v>8315</v>
      </c>
      <c r="R3614" t="s">
        <v>8316</v>
      </c>
      <c r="S3614" s="13">
        <f t="shared" si="272"/>
        <v>41789.726979166669</v>
      </c>
      <c r="T3614" s="13">
        <f t="shared" si="27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35.49</v>
      </c>
      <c r="Q3615" s="10" t="s">
        <v>8315</v>
      </c>
      <c r="R3615" t="s">
        <v>8316</v>
      </c>
      <c r="S3615" s="13">
        <f t="shared" si="272"/>
        <v>41788.58997685185</v>
      </c>
      <c r="T3615" s="13">
        <f t="shared" si="27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37.08</v>
      </c>
      <c r="Q3616" s="10" t="s">
        <v>8315</v>
      </c>
      <c r="R3616" t="s">
        <v>8316</v>
      </c>
      <c r="S3616" s="13">
        <f t="shared" si="272"/>
        <v>42144.041851851856</v>
      </c>
      <c r="T3616" s="13">
        <f t="shared" si="273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69.33</v>
      </c>
      <c r="Q3617" s="10" t="s">
        <v>8315</v>
      </c>
      <c r="R3617" t="s">
        <v>8316</v>
      </c>
      <c r="S3617" s="13">
        <f t="shared" si="272"/>
        <v>42318.593703703707</v>
      </c>
      <c r="T3617" s="13">
        <f t="shared" si="273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17.25</v>
      </c>
      <c r="Q3618" s="10" t="s">
        <v>8315</v>
      </c>
      <c r="R3618" t="s">
        <v>8316</v>
      </c>
      <c r="S3618" s="13">
        <f t="shared" si="272"/>
        <v>42052.949814814812</v>
      </c>
      <c r="T3618" s="13">
        <f t="shared" si="273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36.07</v>
      </c>
      <c r="Q3619" s="10" t="s">
        <v>8315</v>
      </c>
      <c r="R3619" t="s">
        <v>8316</v>
      </c>
      <c r="S3619" s="13">
        <f t="shared" si="272"/>
        <v>42779.610289351855</v>
      </c>
      <c r="T3619" s="13">
        <f t="shared" si="273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66.47</v>
      </c>
      <c r="Q3620" s="10" t="s">
        <v>8315</v>
      </c>
      <c r="R3620" t="s">
        <v>8316</v>
      </c>
      <c r="S3620" s="13">
        <f t="shared" si="272"/>
        <v>42128.627893518518</v>
      </c>
      <c r="T3620" s="13">
        <f t="shared" si="273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56.07</v>
      </c>
      <c r="Q3621" s="10" t="s">
        <v>8315</v>
      </c>
      <c r="R3621" t="s">
        <v>8316</v>
      </c>
      <c r="S3621" s="13">
        <f t="shared" si="272"/>
        <v>42661.132245370376</v>
      </c>
      <c r="T3621" s="13">
        <f t="shared" si="273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47.03</v>
      </c>
      <c r="Q3622" s="10" t="s">
        <v>8315</v>
      </c>
      <c r="R3622" t="s">
        <v>8316</v>
      </c>
      <c r="S3622" s="13">
        <f t="shared" si="272"/>
        <v>42037.938206018516</v>
      </c>
      <c r="T3622" s="13">
        <f t="shared" si="273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47.67</v>
      </c>
      <c r="Q3623" s="10" t="s">
        <v>8315</v>
      </c>
      <c r="R3623" t="s">
        <v>8316</v>
      </c>
      <c r="S3623" s="13">
        <f t="shared" si="272"/>
        <v>42619.935694444444</v>
      </c>
      <c r="T3623" s="13">
        <f t="shared" si="273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88.24</v>
      </c>
      <c r="Q3624" s="10" t="s">
        <v>8315</v>
      </c>
      <c r="R3624" t="s">
        <v>8316</v>
      </c>
      <c r="S3624" s="13">
        <f t="shared" si="272"/>
        <v>41877.221886574072</v>
      </c>
      <c r="T3624" s="13">
        <f t="shared" si="273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80.72</v>
      </c>
      <c r="Q3625" s="10" t="s">
        <v>8315</v>
      </c>
      <c r="R3625" t="s">
        <v>8316</v>
      </c>
      <c r="S3625" s="13">
        <f t="shared" si="272"/>
        <v>41828.736921296295</v>
      </c>
      <c r="T3625" s="13">
        <f t="shared" si="273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39.49</v>
      </c>
      <c r="Q3626" s="10" t="s">
        <v>8315</v>
      </c>
      <c r="R3626" t="s">
        <v>8316</v>
      </c>
      <c r="S3626" s="13">
        <f t="shared" si="272"/>
        <v>42545.774189814809</v>
      </c>
      <c r="T3626" s="13">
        <f t="shared" si="273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84.85</v>
      </c>
      <c r="Q3627" s="10" t="s">
        <v>8315</v>
      </c>
      <c r="R3627" t="s">
        <v>8316</v>
      </c>
      <c r="S3627" s="13">
        <f t="shared" si="272"/>
        <v>42157.652511574073</v>
      </c>
      <c r="T3627" s="13">
        <f t="shared" si="273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68.97</v>
      </c>
      <c r="Q3628" s="10" t="s">
        <v>8315</v>
      </c>
      <c r="R3628" t="s">
        <v>8316</v>
      </c>
      <c r="S3628" s="13">
        <f t="shared" si="272"/>
        <v>41846.667326388888</v>
      </c>
      <c r="T3628" s="13">
        <f t="shared" si="273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0</v>
      </c>
      <c r="Q3629" s="10" t="s">
        <v>8315</v>
      </c>
      <c r="R3629" t="s">
        <v>8316</v>
      </c>
      <c r="S3629" s="13">
        <f t="shared" si="272"/>
        <v>42460.741747685184</v>
      </c>
      <c r="T3629" s="13">
        <f t="shared" si="273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1</v>
      </c>
      <c r="Q3630" s="10" t="s">
        <v>8315</v>
      </c>
      <c r="R3630" t="s">
        <v>8357</v>
      </c>
      <c r="S3630" s="13">
        <f t="shared" si="272"/>
        <v>42291.833287037036</v>
      </c>
      <c r="T3630" s="13">
        <f t="shared" si="273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0" t="s">
        <v>8315</v>
      </c>
      <c r="R3631" t="s">
        <v>8357</v>
      </c>
      <c r="S3631" s="13">
        <f t="shared" si="272"/>
        <v>42437.094490740739</v>
      </c>
      <c r="T3631" s="13">
        <f t="shared" si="273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147.88</v>
      </c>
      <c r="Q3632" s="10" t="s">
        <v>8315</v>
      </c>
      <c r="R3632" t="s">
        <v>8357</v>
      </c>
      <c r="S3632" s="13">
        <f t="shared" si="272"/>
        <v>41942.84710648148</v>
      </c>
      <c r="T3632" s="13">
        <f t="shared" si="273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100</v>
      </c>
      <c r="Q3633" s="10" t="s">
        <v>8315</v>
      </c>
      <c r="R3633" t="s">
        <v>8357</v>
      </c>
      <c r="S3633" s="13">
        <f t="shared" si="272"/>
        <v>41880.753437499996</v>
      </c>
      <c r="T3633" s="13">
        <f t="shared" si="273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56.84</v>
      </c>
      <c r="Q3634" s="10" t="s">
        <v>8315</v>
      </c>
      <c r="R3634" t="s">
        <v>8357</v>
      </c>
      <c r="S3634" s="13">
        <f t="shared" si="272"/>
        <v>41946.936909722222</v>
      </c>
      <c r="T3634" s="13">
        <f t="shared" si="273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176.94</v>
      </c>
      <c r="Q3635" s="10" t="s">
        <v>8315</v>
      </c>
      <c r="R3635" t="s">
        <v>8357</v>
      </c>
      <c r="S3635" s="13">
        <f t="shared" si="272"/>
        <v>42649.623460648145</v>
      </c>
      <c r="T3635" s="13">
        <f t="shared" si="273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127.6</v>
      </c>
      <c r="Q3636" s="10" t="s">
        <v>8315</v>
      </c>
      <c r="R3636" t="s">
        <v>8357</v>
      </c>
      <c r="S3636" s="13">
        <f t="shared" si="272"/>
        <v>42701.166365740741</v>
      </c>
      <c r="T3636" s="13">
        <f t="shared" si="273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0</v>
      </c>
      <c r="Q3637" s="10" t="s">
        <v>8315</v>
      </c>
      <c r="R3637" t="s">
        <v>8357</v>
      </c>
      <c r="S3637" s="13">
        <f t="shared" si="272"/>
        <v>42450.88282407407</v>
      </c>
      <c r="T3637" s="13">
        <f t="shared" si="273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66.14</v>
      </c>
      <c r="Q3638" s="10" t="s">
        <v>8315</v>
      </c>
      <c r="R3638" t="s">
        <v>8357</v>
      </c>
      <c r="S3638" s="13">
        <f t="shared" si="272"/>
        <v>42226.694780092599</v>
      </c>
      <c r="T3638" s="13">
        <f t="shared" si="273"/>
        <v>42261.694780092599</v>
      </c>
    </row>
    <row r="3639" spans="1:21" ht="48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108</v>
      </c>
      <c r="Q3639" s="10" t="s">
        <v>8315</v>
      </c>
      <c r="R3639" t="s">
        <v>8357</v>
      </c>
      <c r="S3639" s="13">
        <f t="shared" si="272"/>
        <v>41975.700636574074</v>
      </c>
      <c r="T3639" s="13">
        <f t="shared" si="273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</v>
      </c>
      <c r="Q3640" s="10" t="s">
        <v>8315</v>
      </c>
      <c r="R3640" t="s">
        <v>8357</v>
      </c>
      <c r="S3640" s="13">
        <f t="shared" si="272"/>
        <v>42053.672824074078</v>
      </c>
      <c r="T3640" s="13">
        <f t="shared" si="273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18.329999999999998</v>
      </c>
      <c r="Q3641" s="10" t="s">
        <v>8315</v>
      </c>
      <c r="R3641" t="s">
        <v>8357</v>
      </c>
      <c r="S3641" s="13">
        <f t="shared" si="272"/>
        <v>42590.677152777775</v>
      </c>
      <c r="T3641" s="13">
        <f t="shared" si="273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0</v>
      </c>
      <c r="Q3642" s="10" t="s">
        <v>8315</v>
      </c>
      <c r="R3642" t="s">
        <v>8357</v>
      </c>
      <c r="S3642" s="13">
        <f t="shared" si="272"/>
        <v>42104.781597222223</v>
      </c>
      <c r="T3642" s="13">
        <f t="shared" si="273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7.5</v>
      </c>
      <c r="Q3643" s="10" t="s">
        <v>8315</v>
      </c>
      <c r="R3643" t="s">
        <v>8357</v>
      </c>
      <c r="S3643" s="13">
        <f t="shared" si="272"/>
        <v>41899.627071759263</v>
      </c>
      <c r="T3643" s="13">
        <f t="shared" si="273"/>
        <v>41917.208333333336</v>
      </c>
    </row>
    <row r="3644" spans="1:21" ht="48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0</v>
      </c>
      <c r="Q3644" s="10" t="s">
        <v>8315</v>
      </c>
      <c r="R3644" t="s">
        <v>8357</v>
      </c>
      <c r="S3644" s="13">
        <f t="shared" si="272"/>
        <v>42297.816284722227</v>
      </c>
      <c r="T3644" s="13">
        <f t="shared" si="273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68.42</v>
      </c>
      <c r="Q3645" s="10" t="s">
        <v>8315</v>
      </c>
      <c r="R3645" t="s">
        <v>8357</v>
      </c>
      <c r="S3645" s="13">
        <f t="shared" si="272"/>
        <v>42285.143969907411</v>
      </c>
      <c r="T3645" s="13">
        <f t="shared" si="273"/>
        <v>42325.185636574075</v>
      </c>
    </row>
    <row r="3646" spans="1:21" ht="32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1</v>
      </c>
      <c r="Q3646" s="10" t="s">
        <v>8315</v>
      </c>
      <c r="R3646" t="s">
        <v>8357</v>
      </c>
      <c r="S3646" s="13">
        <f t="shared" si="272"/>
        <v>42409.241747685184</v>
      </c>
      <c r="T3646" s="13">
        <f t="shared" si="273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60.13</v>
      </c>
      <c r="Q3647" s="10" t="s">
        <v>8315</v>
      </c>
      <c r="R3647" t="s">
        <v>8357</v>
      </c>
      <c r="S3647" s="13">
        <f t="shared" si="272"/>
        <v>42665.970347222217</v>
      </c>
      <c r="T3647" s="13">
        <f t="shared" si="273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15</v>
      </c>
      <c r="Q3648" s="10" t="s">
        <v>8315</v>
      </c>
      <c r="R3648" t="s">
        <v>8357</v>
      </c>
      <c r="S3648" s="13">
        <f t="shared" si="272"/>
        <v>42140.421319444446</v>
      </c>
      <c r="T3648" s="13">
        <f t="shared" si="273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550.04</v>
      </c>
      <c r="Q3649" s="10" t="s">
        <v>8315</v>
      </c>
      <c r="R3649" t="s">
        <v>8357</v>
      </c>
      <c r="S3649" s="13">
        <f t="shared" si="272"/>
        <v>42598.749155092592</v>
      </c>
      <c r="T3649" s="13">
        <f t="shared" si="273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4">ROUND(E3650/D3650*100,0)</f>
        <v>100</v>
      </c>
      <c r="P3650">
        <f t="shared" ref="P3650:P3713" si="275">IFERROR(ROUND(E3651/L3651,2),0)</f>
        <v>97.5</v>
      </c>
      <c r="Q3650" s="10" t="s">
        <v>8315</v>
      </c>
      <c r="R3650" t="s">
        <v>8316</v>
      </c>
      <c r="S3650" s="13">
        <f t="shared" ref="S3650:S3713" si="276">(((J3650/60)/60)/24)+DATE(1970,1,1)</f>
        <v>41887.292187500003</v>
      </c>
      <c r="T3650" s="13">
        <f t="shared" ref="T3650:T3713" si="277">(((I3650/60)/60)/24)+DATE(1970,1,1)</f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4"/>
        <v>104</v>
      </c>
      <c r="P3651">
        <f t="shared" si="275"/>
        <v>29.41</v>
      </c>
      <c r="Q3651" s="10" t="s">
        <v>8315</v>
      </c>
      <c r="R3651" t="s">
        <v>8316</v>
      </c>
      <c r="S3651" s="13">
        <f t="shared" si="276"/>
        <v>41780.712893518517</v>
      </c>
      <c r="T3651" s="13">
        <f t="shared" si="277"/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57.78</v>
      </c>
      <c r="Q3652" s="10" t="s">
        <v>8315</v>
      </c>
      <c r="R3652" t="s">
        <v>8316</v>
      </c>
      <c r="S3652" s="13">
        <f t="shared" si="276"/>
        <v>42381.478981481487</v>
      </c>
      <c r="T3652" s="13">
        <f t="shared" si="277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44.24</v>
      </c>
      <c r="Q3653" s="10" t="s">
        <v>8315</v>
      </c>
      <c r="R3653" t="s">
        <v>8316</v>
      </c>
      <c r="S3653" s="13">
        <f t="shared" si="276"/>
        <v>41828.646319444444</v>
      </c>
      <c r="T3653" s="13">
        <f t="shared" si="277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60.91</v>
      </c>
      <c r="Q3654" s="10" t="s">
        <v>8315</v>
      </c>
      <c r="R3654" t="s">
        <v>8316</v>
      </c>
      <c r="S3654" s="13">
        <f t="shared" si="276"/>
        <v>42596.644699074073</v>
      </c>
      <c r="T3654" s="13">
        <f t="shared" si="277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68.84</v>
      </c>
      <c r="Q3655" s="10" t="s">
        <v>8315</v>
      </c>
      <c r="R3655" t="s">
        <v>8316</v>
      </c>
      <c r="S3655" s="13">
        <f t="shared" si="276"/>
        <v>42191.363506944443</v>
      </c>
      <c r="T3655" s="13">
        <f t="shared" si="277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73.58</v>
      </c>
      <c r="Q3656" s="10" t="s">
        <v>8315</v>
      </c>
      <c r="R3656" t="s">
        <v>8316</v>
      </c>
      <c r="S3656" s="13">
        <f t="shared" si="276"/>
        <v>42440.416504629626</v>
      </c>
      <c r="T3656" s="13">
        <f t="shared" si="277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115.02</v>
      </c>
      <c r="Q3657" s="10" t="s">
        <v>8315</v>
      </c>
      <c r="R3657" t="s">
        <v>8316</v>
      </c>
      <c r="S3657" s="13">
        <f t="shared" si="276"/>
        <v>42173.803217592591</v>
      </c>
      <c r="T3657" s="13">
        <f t="shared" si="277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110.75</v>
      </c>
      <c r="Q3658" s="10" t="s">
        <v>8315</v>
      </c>
      <c r="R3658" t="s">
        <v>8316</v>
      </c>
      <c r="S3658" s="13">
        <f t="shared" si="276"/>
        <v>42737.910138888896</v>
      </c>
      <c r="T3658" s="13">
        <f t="shared" si="277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75.5</v>
      </c>
      <c r="Q3659" s="10" t="s">
        <v>8315</v>
      </c>
      <c r="R3659" t="s">
        <v>8316</v>
      </c>
      <c r="S3659" s="13">
        <f t="shared" si="276"/>
        <v>42499.629849537043</v>
      </c>
      <c r="T3659" s="13">
        <f t="shared" si="277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235.46</v>
      </c>
      <c r="Q3660" s="10" t="s">
        <v>8315</v>
      </c>
      <c r="R3660" t="s">
        <v>8316</v>
      </c>
      <c r="S3660" s="13">
        <f t="shared" si="276"/>
        <v>41775.858564814815</v>
      </c>
      <c r="T3660" s="13">
        <f t="shared" si="277"/>
        <v>41822.165972222225</v>
      </c>
    </row>
    <row r="3661" spans="1:21" ht="32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11.36</v>
      </c>
      <c r="Q3661" s="10" t="s">
        <v>8315</v>
      </c>
      <c r="R3661" t="s">
        <v>8316</v>
      </c>
      <c r="S3661" s="13">
        <f t="shared" si="276"/>
        <v>42055.277199074073</v>
      </c>
      <c r="T3661" s="13">
        <f t="shared" si="277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92.5</v>
      </c>
      <c r="Q3662" s="10" t="s">
        <v>8315</v>
      </c>
      <c r="R3662" t="s">
        <v>8316</v>
      </c>
      <c r="S3662" s="13">
        <f t="shared" si="276"/>
        <v>41971.881076388891</v>
      </c>
      <c r="T3662" s="13">
        <f t="shared" si="277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202.85</v>
      </c>
      <c r="Q3663" s="10" t="s">
        <v>8315</v>
      </c>
      <c r="R3663" t="s">
        <v>8316</v>
      </c>
      <c r="S3663" s="13">
        <f t="shared" si="276"/>
        <v>42447.896666666667</v>
      </c>
      <c r="T3663" s="13">
        <f t="shared" si="277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26</v>
      </c>
      <c r="Q3664" s="10" t="s">
        <v>8315</v>
      </c>
      <c r="R3664" t="s">
        <v>8316</v>
      </c>
      <c r="S3664" s="13">
        <f t="shared" si="276"/>
        <v>42064.220069444447</v>
      </c>
      <c r="T3664" s="13">
        <f t="shared" si="27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46.05</v>
      </c>
      <c r="Q3665" s="10" t="s">
        <v>8315</v>
      </c>
      <c r="R3665" t="s">
        <v>8316</v>
      </c>
      <c r="S3665" s="13">
        <f t="shared" si="276"/>
        <v>42665.451736111107</v>
      </c>
      <c r="T3665" s="13">
        <f t="shared" si="27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51</v>
      </c>
      <c r="Q3666" s="10" t="s">
        <v>8315</v>
      </c>
      <c r="R3666" t="s">
        <v>8316</v>
      </c>
      <c r="S3666" s="13">
        <f t="shared" si="276"/>
        <v>42523.248715277776</v>
      </c>
      <c r="T3666" s="13">
        <f t="shared" si="27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31.58</v>
      </c>
      <c r="Q3667" s="10" t="s">
        <v>8315</v>
      </c>
      <c r="R3667" t="s">
        <v>8316</v>
      </c>
      <c r="S3667" s="13">
        <f t="shared" si="276"/>
        <v>42294.808124999996</v>
      </c>
      <c r="T3667" s="13">
        <f t="shared" si="27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53.36</v>
      </c>
      <c r="Q3668" s="10" t="s">
        <v>8315</v>
      </c>
      <c r="R3668" t="s">
        <v>8316</v>
      </c>
      <c r="S3668" s="13">
        <f t="shared" si="276"/>
        <v>41822.90488425926</v>
      </c>
      <c r="T3668" s="13">
        <f t="shared" si="27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36.96</v>
      </c>
      <c r="Q3669" s="10" t="s">
        <v>8315</v>
      </c>
      <c r="R3669" t="s">
        <v>8316</v>
      </c>
      <c r="S3669" s="13">
        <f t="shared" si="276"/>
        <v>42173.970127314817</v>
      </c>
      <c r="T3669" s="13">
        <f t="shared" si="27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81.290000000000006</v>
      </c>
      <c r="Q3670" s="10" t="s">
        <v>8315</v>
      </c>
      <c r="R3670" t="s">
        <v>8316</v>
      </c>
      <c r="S3670" s="13">
        <f t="shared" si="276"/>
        <v>42185.556157407409</v>
      </c>
      <c r="T3670" s="13">
        <f t="shared" si="27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20.079999999999998</v>
      </c>
      <c r="Q3671" s="10" t="s">
        <v>8315</v>
      </c>
      <c r="R3671" t="s">
        <v>8316</v>
      </c>
      <c r="S3671" s="13">
        <f t="shared" si="276"/>
        <v>42136.675196759257</v>
      </c>
      <c r="T3671" s="13">
        <f t="shared" si="27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88.25</v>
      </c>
      <c r="Q3672" s="10" t="s">
        <v>8315</v>
      </c>
      <c r="R3672" t="s">
        <v>8316</v>
      </c>
      <c r="S3672" s="13">
        <f t="shared" si="276"/>
        <v>42142.514016203699</v>
      </c>
      <c r="T3672" s="13">
        <f t="shared" si="27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53.44</v>
      </c>
      <c r="Q3673" s="10" t="s">
        <v>8315</v>
      </c>
      <c r="R3673" t="s">
        <v>8316</v>
      </c>
      <c r="S3673" s="13">
        <f t="shared" si="276"/>
        <v>41820.62809027778</v>
      </c>
      <c r="T3673" s="13">
        <f t="shared" si="27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39.869999999999997</v>
      </c>
      <c r="Q3674" s="10" t="s">
        <v>8315</v>
      </c>
      <c r="R3674" t="s">
        <v>8316</v>
      </c>
      <c r="S3674" s="13">
        <f t="shared" si="276"/>
        <v>41878.946574074071</v>
      </c>
      <c r="T3674" s="13">
        <f t="shared" si="27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145.16</v>
      </c>
      <c r="Q3675" s="10" t="s">
        <v>8315</v>
      </c>
      <c r="R3675" t="s">
        <v>8316</v>
      </c>
      <c r="S3675" s="13">
        <f t="shared" si="276"/>
        <v>41914.295104166667</v>
      </c>
      <c r="T3675" s="13">
        <f t="shared" si="27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23.33</v>
      </c>
      <c r="Q3676" s="10" t="s">
        <v>8315</v>
      </c>
      <c r="R3676" t="s">
        <v>8316</v>
      </c>
      <c r="S3676" s="13">
        <f t="shared" si="276"/>
        <v>42556.873020833329</v>
      </c>
      <c r="T3676" s="13">
        <f t="shared" si="27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64.38</v>
      </c>
      <c r="Q3677" s="10" t="s">
        <v>8315</v>
      </c>
      <c r="R3677" t="s">
        <v>8316</v>
      </c>
      <c r="S3677" s="13">
        <f t="shared" si="276"/>
        <v>42493.597013888888</v>
      </c>
      <c r="T3677" s="13">
        <f t="shared" si="27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62.05</v>
      </c>
      <c r="Q3678" s="10" t="s">
        <v>8315</v>
      </c>
      <c r="R3678" t="s">
        <v>8316</v>
      </c>
      <c r="S3678" s="13">
        <f t="shared" si="276"/>
        <v>41876.815787037034</v>
      </c>
      <c r="T3678" s="13">
        <f t="shared" si="27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66.13</v>
      </c>
      <c r="Q3679" s="10" t="s">
        <v>8315</v>
      </c>
      <c r="R3679" t="s">
        <v>8316</v>
      </c>
      <c r="S3679" s="13">
        <f t="shared" si="276"/>
        <v>41802.574282407404</v>
      </c>
      <c r="T3679" s="13">
        <f t="shared" si="27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73.400000000000006</v>
      </c>
      <c r="Q3680" s="10" t="s">
        <v>8315</v>
      </c>
      <c r="R3680" t="s">
        <v>8316</v>
      </c>
      <c r="S3680" s="13">
        <f t="shared" si="276"/>
        <v>42120.531226851846</v>
      </c>
      <c r="T3680" s="13">
        <f t="shared" si="27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99.5</v>
      </c>
      <c r="Q3681" s="10" t="s">
        <v>8315</v>
      </c>
      <c r="R3681" t="s">
        <v>8316</v>
      </c>
      <c r="S3681" s="13">
        <f t="shared" si="276"/>
        <v>41786.761354166665</v>
      </c>
      <c r="T3681" s="13">
        <f t="shared" si="27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62.17</v>
      </c>
      <c r="Q3682" s="10" t="s">
        <v>8315</v>
      </c>
      <c r="R3682" t="s">
        <v>8316</v>
      </c>
      <c r="S3682" s="13">
        <f t="shared" si="276"/>
        <v>42627.454097222217</v>
      </c>
      <c r="T3682" s="13">
        <f t="shared" si="277"/>
        <v>42648.454097222217</v>
      </c>
    </row>
    <row r="3683" spans="1:20" ht="48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62.33</v>
      </c>
      <c r="Q3683" s="10" t="s">
        <v>8315</v>
      </c>
      <c r="R3683" t="s">
        <v>8316</v>
      </c>
      <c r="S3683" s="13">
        <f t="shared" si="276"/>
        <v>42374.651504629626</v>
      </c>
      <c r="T3683" s="13">
        <f t="shared" si="27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58.79</v>
      </c>
      <c r="Q3684" s="10" t="s">
        <v>8315</v>
      </c>
      <c r="R3684" t="s">
        <v>8316</v>
      </c>
      <c r="S3684" s="13">
        <f t="shared" si="276"/>
        <v>41772.685393518521</v>
      </c>
      <c r="T3684" s="13">
        <f t="shared" si="277"/>
        <v>41806.290972222225</v>
      </c>
    </row>
    <row r="3685" spans="1:20" ht="32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45.35</v>
      </c>
      <c r="Q3685" s="10" t="s">
        <v>8315</v>
      </c>
      <c r="R3685" t="s">
        <v>8316</v>
      </c>
      <c r="S3685" s="13">
        <f t="shared" si="276"/>
        <v>42633.116851851853</v>
      </c>
      <c r="T3685" s="13">
        <f t="shared" si="27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41.94</v>
      </c>
      <c r="Q3686" s="10" t="s">
        <v>8315</v>
      </c>
      <c r="R3686" t="s">
        <v>8316</v>
      </c>
      <c r="S3686" s="13">
        <f t="shared" si="276"/>
        <v>42219.180393518516</v>
      </c>
      <c r="T3686" s="13">
        <f t="shared" si="27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59.17</v>
      </c>
      <c r="Q3687" s="10" t="s">
        <v>8315</v>
      </c>
      <c r="R3687" t="s">
        <v>8316</v>
      </c>
      <c r="S3687" s="13">
        <f t="shared" si="276"/>
        <v>41753.593275462961</v>
      </c>
      <c r="T3687" s="13">
        <f t="shared" si="27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200.49</v>
      </c>
      <c r="Q3688" s="10" t="s">
        <v>8315</v>
      </c>
      <c r="R3688" t="s">
        <v>8316</v>
      </c>
      <c r="S3688" s="13">
        <f t="shared" si="276"/>
        <v>42230.662731481483</v>
      </c>
      <c r="T3688" s="13">
        <f t="shared" si="27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83.97</v>
      </c>
      <c r="Q3689" s="10" t="s">
        <v>8315</v>
      </c>
      <c r="R3689" t="s">
        <v>8316</v>
      </c>
      <c r="S3689" s="13">
        <f t="shared" si="276"/>
        <v>41787.218229166669</v>
      </c>
      <c r="T3689" s="13">
        <f t="shared" si="27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57.26</v>
      </c>
      <c r="Q3690" s="10" t="s">
        <v>8315</v>
      </c>
      <c r="R3690" t="s">
        <v>8316</v>
      </c>
      <c r="S3690" s="13">
        <f t="shared" si="276"/>
        <v>41829.787083333329</v>
      </c>
      <c r="T3690" s="13">
        <f t="shared" si="27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58.06</v>
      </c>
      <c r="Q3691" s="10" t="s">
        <v>8315</v>
      </c>
      <c r="R3691" t="s">
        <v>8316</v>
      </c>
      <c r="S3691" s="13">
        <f t="shared" si="276"/>
        <v>42147.826840277776</v>
      </c>
      <c r="T3691" s="13">
        <f t="shared" si="27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186.8</v>
      </c>
      <c r="Q3692" s="10" t="s">
        <v>8315</v>
      </c>
      <c r="R3692" t="s">
        <v>8316</v>
      </c>
      <c r="S3692" s="13">
        <f t="shared" si="276"/>
        <v>41940.598182870373</v>
      </c>
      <c r="T3692" s="13">
        <f t="shared" si="27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74.12</v>
      </c>
      <c r="Q3693" s="10" t="s">
        <v>8315</v>
      </c>
      <c r="R3693" t="s">
        <v>8316</v>
      </c>
      <c r="S3693" s="13">
        <f t="shared" si="276"/>
        <v>42020.700567129628</v>
      </c>
      <c r="T3693" s="13">
        <f t="shared" si="27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30.71</v>
      </c>
      <c r="Q3694" s="10" t="s">
        <v>8315</v>
      </c>
      <c r="R3694" t="s">
        <v>8316</v>
      </c>
      <c r="S3694" s="13">
        <f t="shared" si="276"/>
        <v>41891.96503472222</v>
      </c>
      <c r="T3694" s="13">
        <f t="shared" si="27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62.67</v>
      </c>
      <c r="Q3695" s="10" t="s">
        <v>8315</v>
      </c>
      <c r="R3695" t="s">
        <v>8316</v>
      </c>
      <c r="S3695" s="13">
        <f t="shared" si="276"/>
        <v>42309.191307870366</v>
      </c>
      <c r="T3695" s="13">
        <f t="shared" si="27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121.36</v>
      </c>
      <c r="Q3696" s="10" t="s">
        <v>8315</v>
      </c>
      <c r="R3696" t="s">
        <v>8316</v>
      </c>
      <c r="S3696" s="13">
        <f t="shared" si="276"/>
        <v>42490.133877314816</v>
      </c>
      <c r="T3696" s="13">
        <f t="shared" si="277"/>
        <v>42527.083333333328</v>
      </c>
    </row>
    <row r="3697" spans="1:20" ht="48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39.74</v>
      </c>
      <c r="Q3697" s="10" t="s">
        <v>8315</v>
      </c>
      <c r="R3697" t="s">
        <v>8316</v>
      </c>
      <c r="S3697" s="13">
        <f t="shared" si="276"/>
        <v>41995.870486111111</v>
      </c>
      <c r="T3697" s="13">
        <f t="shared" si="277"/>
        <v>42015.870486111111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72</v>
      </c>
      <c r="Q3698" s="10" t="s">
        <v>8315</v>
      </c>
      <c r="R3698" t="s">
        <v>8316</v>
      </c>
      <c r="S3698" s="13">
        <f t="shared" si="276"/>
        <v>41988.617083333331</v>
      </c>
      <c r="T3698" s="13">
        <f t="shared" si="27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40.630000000000003</v>
      </c>
      <c r="Q3699" s="10" t="s">
        <v>8315</v>
      </c>
      <c r="R3699" t="s">
        <v>8316</v>
      </c>
      <c r="S3699" s="13">
        <f t="shared" si="276"/>
        <v>42479.465833333335</v>
      </c>
      <c r="T3699" s="13">
        <f t="shared" si="27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63</v>
      </c>
      <c r="Q3700" s="10" t="s">
        <v>8315</v>
      </c>
      <c r="R3700" t="s">
        <v>8316</v>
      </c>
      <c r="S3700" s="13">
        <f t="shared" si="276"/>
        <v>42401.806562500002</v>
      </c>
      <c r="T3700" s="13">
        <f t="shared" si="27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33.67</v>
      </c>
      <c r="Q3701" s="10" t="s">
        <v>8315</v>
      </c>
      <c r="R3701" t="s">
        <v>8316</v>
      </c>
      <c r="S3701" s="13">
        <f t="shared" si="276"/>
        <v>41897.602037037039</v>
      </c>
      <c r="T3701" s="13">
        <f t="shared" si="27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38.590000000000003</v>
      </c>
      <c r="Q3702" s="10" t="s">
        <v>8315</v>
      </c>
      <c r="R3702" t="s">
        <v>8316</v>
      </c>
      <c r="S3702" s="13">
        <f t="shared" si="276"/>
        <v>41882.585648148146</v>
      </c>
      <c r="T3702" s="13">
        <f t="shared" si="27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155.94999999999999</v>
      </c>
      <c r="Q3703" s="10" t="s">
        <v>8315</v>
      </c>
      <c r="R3703" t="s">
        <v>8316</v>
      </c>
      <c r="S3703" s="13">
        <f t="shared" si="276"/>
        <v>42129.541585648149</v>
      </c>
      <c r="T3703" s="13">
        <f t="shared" si="27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43.2</v>
      </c>
      <c r="Q3704" s="10" t="s">
        <v>8315</v>
      </c>
      <c r="R3704" t="s">
        <v>8316</v>
      </c>
      <c r="S3704" s="13">
        <f t="shared" si="276"/>
        <v>42524.53800925926</v>
      </c>
      <c r="T3704" s="13">
        <f t="shared" si="27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15.15</v>
      </c>
      <c r="Q3705" s="10" t="s">
        <v>8315</v>
      </c>
      <c r="R3705" t="s">
        <v>8316</v>
      </c>
      <c r="S3705" s="13">
        <f t="shared" si="276"/>
        <v>42556.504490740743</v>
      </c>
      <c r="T3705" s="13">
        <f t="shared" si="27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83.57</v>
      </c>
      <c r="Q3706" s="10" t="s">
        <v>8315</v>
      </c>
      <c r="R3706" t="s">
        <v>8316</v>
      </c>
      <c r="S3706" s="13">
        <f t="shared" si="276"/>
        <v>42461.689745370371</v>
      </c>
      <c r="T3706" s="13">
        <f t="shared" si="27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140</v>
      </c>
      <c r="Q3707" s="10" t="s">
        <v>8315</v>
      </c>
      <c r="R3707" t="s">
        <v>8316</v>
      </c>
      <c r="S3707" s="13">
        <f t="shared" si="276"/>
        <v>41792.542986111112</v>
      </c>
      <c r="T3707" s="13">
        <f t="shared" si="27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80.87</v>
      </c>
      <c r="Q3708" s="10" t="s">
        <v>8315</v>
      </c>
      <c r="R3708" t="s">
        <v>8316</v>
      </c>
      <c r="S3708" s="13">
        <f t="shared" si="276"/>
        <v>41879.913761574076</v>
      </c>
      <c r="T3708" s="13">
        <f t="shared" si="27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53.85</v>
      </c>
      <c r="Q3709" s="10" t="s">
        <v>8315</v>
      </c>
      <c r="R3709" t="s">
        <v>8316</v>
      </c>
      <c r="S3709" s="13">
        <f t="shared" si="276"/>
        <v>42552.048356481479</v>
      </c>
      <c r="T3709" s="13">
        <f t="shared" si="27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30.93</v>
      </c>
      <c r="Q3710" s="10" t="s">
        <v>8315</v>
      </c>
      <c r="R3710" t="s">
        <v>8316</v>
      </c>
      <c r="S3710" s="13">
        <f t="shared" si="276"/>
        <v>41810.142199074071</v>
      </c>
      <c r="T3710" s="13">
        <f t="shared" si="27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67.959999999999994</v>
      </c>
      <c r="Q3711" s="10" t="s">
        <v>8315</v>
      </c>
      <c r="R3711" t="s">
        <v>8316</v>
      </c>
      <c r="S3711" s="13">
        <f t="shared" si="276"/>
        <v>41785.707708333335</v>
      </c>
      <c r="T3711" s="13">
        <f t="shared" si="27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27.14</v>
      </c>
      <c r="Q3712" s="10" t="s">
        <v>8315</v>
      </c>
      <c r="R3712" t="s">
        <v>8316</v>
      </c>
      <c r="S3712" s="13">
        <f t="shared" si="276"/>
        <v>42072.576249999998</v>
      </c>
      <c r="T3712" s="13">
        <f t="shared" si="27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110.87</v>
      </c>
      <c r="Q3713" s="10" t="s">
        <v>8315</v>
      </c>
      <c r="R3713" t="s">
        <v>8316</v>
      </c>
      <c r="S3713" s="13">
        <f t="shared" si="276"/>
        <v>41779.724224537036</v>
      </c>
      <c r="T3713" s="13">
        <f t="shared" si="27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8">ROUND(E3714/D3714*100,0)</f>
        <v>154</v>
      </c>
      <c r="P3714">
        <f t="shared" ref="P3714:P3777" si="279">IFERROR(ROUND(E3715/L3715,2),0)</f>
        <v>106.84</v>
      </c>
      <c r="Q3714" s="10" t="s">
        <v>8315</v>
      </c>
      <c r="R3714" t="s">
        <v>8316</v>
      </c>
      <c r="S3714" s="13">
        <f t="shared" ref="S3714:S3777" si="280">(((J3714/60)/60)/24)+DATE(1970,1,1)</f>
        <v>42134.172071759262</v>
      </c>
      <c r="T3714" s="13">
        <f t="shared" ref="T3714:T3777" si="281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8"/>
        <v>102</v>
      </c>
      <c r="P3715">
        <f t="shared" si="279"/>
        <v>105.52</v>
      </c>
      <c r="Q3715" s="10" t="s">
        <v>8315</v>
      </c>
      <c r="R3715" t="s">
        <v>8316</v>
      </c>
      <c r="S3715" s="13">
        <f t="shared" si="280"/>
        <v>42505.738032407404</v>
      </c>
      <c r="T3715" s="13">
        <f t="shared" si="28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132.96</v>
      </c>
      <c r="Q3716" s="10" t="s">
        <v>8315</v>
      </c>
      <c r="R3716" t="s">
        <v>8316</v>
      </c>
      <c r="S3716" s="13">
        <f t="shared" si="280"/>
        <v>42118.556331018524</v>
      </c>
      <c r="T3716" s="13">
        <f t="shared" si="28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51.92</v>
      </c>
      <c r="Q3717" s="10" t="s">
        <v>8315</v>
      </c>
      <c r="R3717" t="s">
        <v>8316</v>
      </c>
      <c r="S3717" s="13">
        <f t="shared" si="280"/>
        <v>42036.995590277773</v>
      </c>
      <c r="T3717" s="13">
        <f t="shared" si="28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310</v>
      </c>
      <c r="Q3718" s="10" t="s">
        <v>8315</v>
      </c>
      <c r="R3718" t="s">
        <v>8316</v>
      </c>
      <c r="S3718" s="13">
        <f t="shared" si="280"/>
        <v>42360.887835648144</v>
      </c>
      <c r="T3718" s="13">
        <f t="shared" si="281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26.02</v>
      </c>
      <c r="Q3719" s="10" t="s">
        <v>8315</v>
      </c>
      <c r="R3719" t="s">
        <v>8316</v>
      </c>
      <c r="S3719" s="13">
        <f t="shared" si="280"/>
        <v>42102.866307870368</v>
      </c>
      <c r="T3719" s="13">
        <f t="shared" si="281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105</v>
      </c>
      <c r="Q3720" s="10" t="s">
        <v>8315</v>
      </c>
      <c r="R3720" t="s">
        <v>8316</v>
      </c>
      <c r="S3720" s="13">
        <f t="shared" si="280"/>
        <v>42032.716145833328</v>
      </c>
      <c r="T3720" s="13">
        <f t="shared" si="281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86.23</v>
      </c>
      <c r="Q3721" s="10" t="s">
        <v>8315</v>
      </c>
      <c r="R3721" t="s">
        <v>8316</v>
      </c>
      <c r="S3721" s="13">
        <f t="shared" si="280"/>
        <v>42147.729930555557</v>
      </c>
      <c r="T3721" s="13">
        <f t="shared" si="281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114.55</v>
      </c>
      <c r="Q3722" s="10" t="s">
        <v>8315</v>
      </c>
      <c r="R3722" t="s">
        <v>8316</v>
      </c>
      <c r="S3722" s="13">
        <f t="shared" si="280"/>
        <v>42165.993125000001</v>
      </c>
      <c r="T3722" s="13">
        <f t="shared" si="281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47.66</v>
      </c>
      <c r="Q3723" s="10" t="s">
        <v>8315</v>
      </c>
      <c r="R3723" t="s">
        <v>8316</v>
      </c>
      <c r="S3723" s="13">
        <f t="shared" si="280"/>
        <v>41927.936157407406</v>
      </c>
      <c r="T3723" s="13">
        <f t="shared" si="281"/>
        <v>41948.977824074071</v>
      </c>
    </row>
    <row r="3724" spans="1:20" ht="48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72.89</v>
      </c>
      <c r="Q3724" s="10" t="s">
        <v>8315</v>
      </c>
      <c r="R3724" t="s">
        <v>8316</v>
      </c>
      <c r="S3724" s="13">
        <f t="shared" si="280"/>
        <v>42381.671840277777</v>
      </c>
      <c r="T3724" s="13">
        <f t="shared" si="281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49.55</v>
      </c>
      <c r="Q3725" s="10" t="s">
        <v>8315</v>
      </c>
      <c r="R3725" t="s">
        <v>8316</v>
      </c>
      <c r="S3725" s="13">
        <f t="shared" si="280"/>
        <v>41943.753032407411</v>
      </c>
      <c r="T3725" s="13">
        <f t="shared" si="281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25.4</v>
      </c>
      <c r="Q3726" s="10" t="s">
        <v>8315</v>
      </c>
      <c r="R3726" t="s">
        <v>8316</v>
      </c>
      <c r="S3726" s="13">
        <f t="shared" si="280"/>
        <v>42465.491435185191</v>
      </c>
      <c r="T3726" s="13">
        <f t="shared" si="281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62.59</v>
      </c>
      <c r="Q3727" s="10" t="s">
        <v>8315</v>
      </c>
      <c r="R3727" t="s">
        <v>8316</v>
      </c>
      <c r="S3727" s="13">
        <f t="shared" si="280"/>
        <v>42401.945219907408</v>
      </c>
      <c r="T3727" s="13">
        <f t="shared" si="281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61.06</v>
      </c>
      <c r="Q3728" s="10" t="s">
        <v>8315</v>
      </c>
      <c r="R3728" t="s">
        <v>8316</v>
      </c>
      <c r="S3728" s="13">
        <f t="shared" si="280"/>
        <v>42462.140868055561</v>
      </c>
      <c r="T3728" s="13">
        <f t="shared" si="281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60.06</v>
      </c>
      <c r="Q3729" s="10" t="s">
        <v>8315</v>
      </c>
      <c r="R3729" t="s">
        <v>8316</v>
      </c>
      <c r="S3729" s="13">
        <f t="shared" si="280"/>
        <v>42632.348310185189</v>
      </c>
      <c r="T3729" s="13">
        <f t="shared" si="281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72.400000000000006</v>
      </c>
      <c r="Q3730" s="10" t="s">
        <v>8315</v>
      </c>
      <c r="R3730" t="s">
        <v>8316</v>
      </c>
      <c r="S3730" s="13">
        <f t="shared" si="280"/>
        <v>42205.171018518522</v>
      </c>
      <c r="T3730" s="13">
        <f t="shared" si="281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100</v>
      </c>
      <c r="Q3731" s="10" t="s">
        <v>8315</v>
      </c>
      <c r="R3731" t="s">
        <v>8316</v>
      </c>
      <c r="S3731" s="13">
        <f t="shared" si="280"/>
        <v>42041.205000000002</v>
      </c>
      <c r="T3731" s="13">
        <f t="shared" si="281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51.67</v>
      </c>
      <c r="Q3732" s="10" t="s">
        <v>8315</v>
      </c>
      <c r="R3732" t="s">
        <v>8316</v>
      </c>
      <c r="S3732" s="13">
        <f t="shared" si="280"/>
        <v>42203.677766203706</v>
      </c>
      <c r="T3732" s="13">
        <f t="shared" si="281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32.75</v>
      </c>
      <c r="Q3733" s="10" t="s">
        <v>8315</v>
      </c>
      <c r="R3733" t="s">
        <v>8316</v>
      </c>
      <c r="S3733" s="13">
        <f t="shared" si="280"/>
        <v>41983.752847222218</v>
      </c>
      <c r="T3733" s="13">
        <f t="shared" si="281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0</v>
      </c>
      <c r="Q3734" s="10" t="s">
        <v>8315</v>
      </c>
      <c r="R3734" t="s">
        <v>8316</v>
      </c>
      <c r="S3734" s="13">
        <f t="shared" si="280"/>
        <v>41968.677465277782</v>
      </c>
      <c r="T3734" s="13">
        <f t="shared" si="281"/>
        <v>42028.5</v>
      </c>
    </row>
    <row r="3735" spans="1:20" ht="32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61</v>
      </c>
      <c r="Q3735" s="10" t="s">
        <v>8315</v>
      </c>
      <c r="R3735" t="s">
        <v>8316</v>
      </c>
      <c r="S3735" s="13">
        <f t="shared" si="280"/>
        <v>42103.024398148147</v>
      </c>
      <c r="T3735" s="13">
        <f t="shared" si="281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10</v>
      </c>
      <c r="Q3736" s="10" t="s">
        <v>8315</v>
      </c>
      <c r="R3736" t="s">
        <v>8316</v>
      </c>
      <c r="S3736" s="13">
        <f t="shared" si="280"/>
        <v>42089.901574074072</v>
      </c>
      <c r="T3736" s="13">
        <f t="shared" si="281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0" t="s">
        <v>8315</v>
      </c>
      <c r="R3737" t="s">
        <v>8316</v>
      </c>
      <c r="S3737" s="13">
        <f t="shared" si="280"/>
        <v>42122.693159722221</v>
      </c>
      <c r="T3737" s="13">
        <f t="shared" si="281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37.5</v>
      </c>
      <c r="Q3738" s="10" t="s">
        <v>8315</v>
      </c>
      <c r="R3738" t="s">
        <v>8316</v>
      </c>
      <c r="S3738" s="13">
        <f t="shared" si="280"/>
        <v>42048.711724537032</v>
      </c>
      <c r="T3738" s="13">
        <f t="shared" si="281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45</v>
      </c>
      <c r="Q3739" s="10" t="s">
        <v>8315</v>
      </c>
      <c r="R3739" t="s">
        <v>8316</v>
      </c>
      <c r="S3739" s="13">
        <f t="shared" si="280"/>
        <v>42297.691006944442</v>
      </c>
      <c r="T3739" s="13">
        <f t="shared" si="281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100.63</v>
      </c>
      <c r="Q3740" s="10" t="s">
        <v>8315</v>
      </c>
      <c r="R3740" t="s">
        <v>8316</v>
      </c>
      <c r="S3740" s="13">
        <f t="shared" si="280"/>
        <v>41813.938715277778</v>
      </c>
      <c r="T3740" s="13">
        <f t="shared" si="281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25.57</v>
      </c>
      <c r="Q3741" s="10" t="s">
        <v>8315</v>
      </c>
      <c r="R3741" t="s">
        <v>8316</v>
      </c>
      <c r="S3741" s="13">
        <f t="shared" si="280"/>
        <v>42548.449861111112</v>
      </c>
      <c r="T3741" s="13">
        <f t="shared" si="281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0</v>
      </c>
      <c r="Q3742" s="10" t="s">
        <v>8315</v>
      </c>
      <c r="R3742" t="s">
        <v>8316</v>
      </c>
      <c r="S3742" s="13">
        <f t="shared" si="280"/>
        <v>41833.089756944442</v>
      </c>
      <c r="T3742" s="13">
        <f t="shared" si="281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25</v>
      </c>
      <c r="Q3743" s="10" t="s">
        <v>8315</v>
      </c>
      <c r="R3743" t="s">
        <v>8316</v>
      </c>
      <c r="S3743" s="13">
        <f t="shared" si="280"/>
        <v>42325.920717592591</v>
      </c>
      <c r="T3743" s="13">
        <f t="shared" si="281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0</v>
      </c>
      <c r="Q3744" s="10" t="s">
        <v>8315</v>
      </c>
      <c r="R3744" t="s">
        <v>8316</v>
      </c>
      <c r="S3744" s="13">
        <f t="shared" si="280"/>
        <v>41858.214629629627</v>
      </c>
      <c r="T3744" s="13">
        <f t="shared" si="281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0" t="s">
        <v>8315</v>
      </c>
      <c r="R3745" t="s">
        <v>8316</v>
      </c>
      <c r="S3745" s="13">
        <f t="shared" si="280"/>
        <v>41793.710231481484</v>
      </c>
      <c r="T3745" s="13">
        <f t="shared" si="281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10</v>
      </c>
      <c r="Q3746" s="10" t="s">
        <v>8315</v>
      </c>
      <c r="R3746" t="s">
        <v>8316</v>
      </c>
      <c r="S3746" s="13">
        <f t="shared" si="280"/>
        <v>41793.814259259263</v>
      </c>
      <c r="T3746" s="13">
        <f t="shared" si="281"/>
        <v>41825.165972222225</v>
      </c>
    </row>
    <row r="3747" spans="1:21" ht="32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202</v>
      </c>
      <c r="Q3747" s="10" t="s">
        <v>8315</v>
      </c>
      <c r="R3747" t="s">
        <v>8316</v>
      </c>
      <c r="S3747" s="13">
        <f t="shared" si="280"/>
        <v>41831.697939814818</v>
      </c>
      <c r="T3747" s="13">
        <f t="shared" si="281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25</v>
      </c>
      <c r="Q3748" s="10" t="s">
        <v>8315</v>
      </c>
      <c r="R3748" t="s">
        <v>8316</v>
      </c>
      <c r="S3748" s="13">
        <f t="shared" si="280"/>
        <v>42621.389340277776</v>
      </c>
      <c r="T3748" s="13">
        <f t="shared" si="281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99.54</v>
      </c>
      <c r="Q3749" s="10" t="s">
        <v>8315</v>
      </c>
      <c r="R3749" t="s">
        <v>8316</v>
      </c>
      <c r="S3749" s="13">
        <f t="shared" si="280"/>
        <v>42164.299722222218</v>
      </c>
      <c r="T3749" s="13">
        <f t="shared" si="281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75</v>
      </c>
      <c r="Q3750" s="10" t="s">
        <v>8315</v>
      </c>
      <c r="R3750" t="s">
        <v>8357</v>
      </c>
      <c r="S3750" s="13">
        <f t="shared" si="280"/>
        <v>42395.706435185188</v>
      </c>
      <c r="T3750" s="13">
        <f t="shared" si="281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215.25</v>
      </c>
      <c r="Q3751" s="10" t="s">
        <v>8315</v>
      </c>
      <c r="R3751" t="s">
        <v>8357</v>
      </c>
      <c r="S3751" s="13">
        <f t="shared" si="280"/>
        <v>42458.127175925925</v>
      </c>
      <c r="T3751" s="13">
        <f t="shared" si="281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120.55</v>
      </c>
      <c r="Q3752" s="10" t="s">
        <v>8315</v>
      </c>
      <c r="R3752" t="s">
        <v>8357</v>
      </c>
      <c r="S3752" s="13">
        <f t="shared" si="280"/>
        <v>42016.981574074074</v>
      </c>
      <c r="T3752" s="13">
        <f t="shared" si="281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37.67</v>
      </c>
      <c r="Q3753" s="10" t="s">
        <v>8315</v>
      </c>
      <c r="R3753" t="s">
        <v>8357</v>
      </c>
      <c r="S3753" s="13">
        <f t="shared" si="280"/>
        <v>42403.035567129627</v>
      </c>
      <c r="T3753" s="13">
        <f t="shared" si="281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172.23</v>
      </c>
      <c r="Q3754" s="10" t="s">
        <v>8315</v>
      </c>
      <c r="R3754" t="s">
        <v>8357</v>
      </c>
      <c r="S3754" s="13">
        <f t="shared" si="280"/>
        <v>42619.802488425921</v>
      </c>
      <c r="T3754" s="13">
        <f t="shared" si="281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111.11</v>
      </c>
      <c r="Q3755" s="10" t="s">
        <v>8315</v>
      </c>
      <c r="R3755" t="s">
        <v>8357</v>
      </c>
      <c r="S3755" s="13">
        <f t="shared" si="280"/>
        <v>42128.824074074073</v>
      </c>
      <c r="T3755" s="13">
        <f t="shared" si="281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25.46</v>
      </c>
      <c r="Q3756" s="10" t="s">
        <v>8315</v>
      </c>
      <c r="R3756" t="s">
        <v>8357</v>
      </c>
      <c r="S3756" s="13">
        <f t="shared" si="280"/>
        <v>41808.881215277775</v>
      </c>
      <c r="T3756" s="13">
        <f t="shared" si="281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267.64999999999998</v>
      </c>
      <c r="Q3757" s="10" t="s">
        <v>8315</v>
      </c>
      <c r="R3757" t="s">
        <v>8357</v>
      </c>
      <c r="S3757" s="13">
        <f t="shared" si="280"/>
        <v>42445.866979166662</v>
      </c>
      <c r="T3757" s="13">
        <f t="shared" si="281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75.959999999999994</v>
      </c>
      <c r="Q3758" s="10" t="s">
        <v>8315</v>
      </c>
      <c r="R3758" t="s">
        <v>8357</v>
      </c>
      <c r="S3758" s="13">
        <f t="shared" si="280"/>
        <v>41771.814791666664</v>
      </c>
      <c r="T3758" s="13">
        <f t="shared" si="281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59.04</v>
      </c>
      <c r="Q3759" s="10" t="s">
        <v>8315</v>
      </c>
      <c r="R3759" t="s">
        <v>8357</v>
      </c>
      <c r="S3759" s="13">
        <f t="shared" si="280"/>
        <v>41954.850868055553</v>
      </c>
      <c r="T3759" s="13">
        <f t="shared" si="281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50.11</v>
      </c>
      <c r="Q3760" s="10" t="s">
        <v>8315</v>
      </c>
      <c r="R3760" t="s">
        <v>8357</v>
      </c>
      <c r="S3760" s="13">
        <f t="shared" si="280"/>
        <v>41747.471504629626</v>
      </c>
      <c r="T3760" s="13">
        <f t="shared" si="281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55.5</v>
      </c>
      <c r="Q3761" s="10" t="s">
        <v>8315</v>
      </c>
      <c r="R3761" t="s">
        <v>8357</v>
      </c>
      <c r="S3761" s="13">
        <f t="shared" si="280"/>
        <v>42182.108252314814</v>
      </c>
      <c r="T3761" s="13">
        <f t="shared" si="281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166.67</v>
      </c>
      <c r="Q3762" s="10" t="s">
        <v>8315</v>
      </c>
      <c r="R3762" t="s">
        <v>8357</v>
      </c>
      <c r="S3762" s="13">
        <f t="shared" si="280"/>
        <v>41739.525300925925</v>
      </c>
      <c r="T3762" s="13">
        <f t="shared" si="281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47.43</v>
      </c>
      <c r="Q3763" s="10" t="s">
        <v>8315</v>
      </c>
      <c r="R3763" t="s">
        <v>8357</v>
      </c>
      <c r="S3763" s="13">
        <f t="shared" si="280"/>
        <v>42173.466863425929</v>
      </c>
      <c r="T3763" s="13">
        <f t="shared" si="281"/>
        <v>42226.958333333328</v>
      </c>
      <c r="U3763">
        <f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64.94</v>
      </c>
      <c r="Q3764" s="10" t="s">
        <v>8315</v>
      </c>
      <c r="R3764" t="s">
        <v>8357</v>
      </c>
      <c r="S3764" s="13">
        <f t="shared" si="280"/>
        <v>42193.813530092593</v>
      </c>
      <c r="T3764" s="13">
        <f t="shared" si="281"/>
        <v>42218.813530092593</v>
      </c>
      <c r="U3764">
        <f>YEAR(S3764)</f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55.56</v>
      </c>
      <c r="Q3765" s="10" t="s">
        <v>8315</v>
      </c>
      <c r="R3765" t="s">
        <v>8357</v>
      </c>
      <c r="S3765" s="13">
        <f t="shared" si="280"/>
        <v>42065.750300925924</v>
      </c>
      <c r="T3765" s="13">
        <f t="shared" si="281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74.22</v>
      </c>
      <c r="Q3766" s="10" t="s">
        <v>8315</v>
      </c>
      <c r="R3766" t="s">
        <v>8357</v>
      </c>
      <c r="S3766" s="13">
        <f t="shared" si="280"/>
        <v>42499.842962962968</v>
      </c>
      <c r="T3766" s="13">
        <f t="shared" si="281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106.93</v>
      </c>
      <c r="Q3767" s="10" t="s">
        <v>8315</v>
      </c>
      <c r="R3767" t="s">
        <v>8357</v>
      </c>
      <c r="S3767" s="13">
        <f t="shared" si="280"/>
        <v>41820.776412037041</v>
      </c>
      <c r="T3767" s="13">
        <f t="shared" si="281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41.7</v>
      </c>
      <c r="Q3768" s="10" t="s">
        <v>8315</v>
      </c>
      <c r="R3768" t="s">
        <v>8357</v>
      </c>
      <c r="S3768" s="13">
        <f t="shared" si="280"/>
        <v>41788.167187500003</v>
      </c>
      <c r="T3768" s="13">
        <f t="shared" si="281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74.239999999999995</v>
      </c>
      <c r="Q3769" s="10" t="s">
        <v>8315</v>
      </c>
      <c r="R3769" t="s">
        <v>8357</v>
      </c>
      <c r="S3769" s="13">
        <f t="shared" si="280"/>
        <v>42050.019641203704</v>
      </c>
      <c r="T3769" s="13">
        <f t="shared" si="281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73.33</v>
      </c>
      <c r="Q3770" s="10" t="s">
        <v>8315</v>
      </c>
      <c r="R3770" t="s">
        <v>8357</v>
      </c>
      <c r="S3770" s="13">
        <f t="shared" si="280"/>
        <v>41772.727893518517</v>
      </c>
      <c r="T3770" s="13">
        <f t="shared" si="281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100</v>
      </c>
      <c r="Q3771" s="10" t="s">
        <v>8315</v>
      </c>
      <c r="R3771" t="s">
        <v>8357</v>
      </c>
      <c r="S3771" s="13">
        <f t="shared" si="280"/>
        <v>42445.598136574074</v>
      </c>
      <c r="T3771" s="13">
        <f t="shared" si="281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38.42</v>
      </c>
      <c r="Q3772" s="10" t="s">
        <v>8315</v>
      </c>
      <c r="R3772" t="s">
        <v>8357</v>
      </c>
      <c r="S3772" s="13">
        <f t="shared" si="280"/>
        <v>42138.930671296301</v>
      </c>
      <c r="T3772" s="13">
        <f t="shared" si="281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166.97</v>
      </c>
      <c r="Q3773" s="10" t="s">
        <v>8315</v>
      </c>
      <c r="R3773" t="s">
        <v>8357</v>
      </c>
      <c r="S3773" s="13">
        <f t="shared" si="280"/>
        <v>42493.857083333336</v>
      </c>
      <c r="T3773" s="13">
        <f t="shared" si="281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94.91</v>
      </c>
      <c r="Q3774" s="10" t="s">
        <v>8315</v>
      </c>
      <c r="R3774" t="s">
        <v>8357</v>
      </c>
      <c r="S3774" s="13">
        <f t="shared" si="280"/>
        <v>42682.616967592592</v>
      </c>
      <c r="T3774" s="13">
        <f t="shared" si="281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100</v>
      </c>
      <c r="Q3775" s="10" t="s">
        <v>8315</v>
      </c>
      <c r="R3775" t="s">
        <v>8357</v>
      </c>
      <c r="S3775" s="13">
        <f t="shared" si="280"/>
        <v>42656.005173611105</v>
      </c>
      <c r="T3775" s="13">
        <f t="shared" si="281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143.21</v>
      </c>
      <c r="Q3776" s="10" t="s">
        <v>8315</v>
      </c>
      <c r="R3776" t="s">
        <v>8357</v>
      </c>
      <c r="S3776" s="13">
        <f t="shared" si="280"/>
        <v>42087.792303240742</v>
      </c>
      <c r="T3776" s="13">
        <f t="shared" si="281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90.82</v>
      </c>
      <c r="Q3777" s="10" t="s">
        <v>8315</v>
      </c>
      <c r="R3777" t="s">
        <v>8357</v>
      </c>
      <c r="S3777" s="13">
        <f t="shared" si="280"/>
        <v>42075.942627314813</v>
      </c>
      <c r="T3777" s="13">
        <f t="shared" si="281"/>
        <v>42103.166666666672</v>
      </c>
    </row>
    <row r="3778" spans="1:21" ht="48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2">ROUND(E3778/D3778*100,0)</f>
        <v>107</v>
      </c>
      <c r="P3778">
        <f t="shared" ref="P3778:P3841" si="283">IFERROR(ROUND(E3779/L3779,2),0)</f>
        <v>48.54</v>
      </c>
      <c r="Q3778" s="10" t="s">
        <v>8315</v>
      </c>
      <c r="R3778" t="s">
        <v>8357</v>
      </c>
      <c r="S3778" s="13">
        <f t="shared" ref="S3778:S3841" si="284">(((J3778/60)/60)/24)+DATE(1970,1,1)</f>
        <v>41814.367800925924</v>
      </c>
      <c r="T3778" s="13">
        <f t="shared" ref="T3778:T3841" si="285">(((I3778/60)/60)/24)+DATE(1970,1,1)</f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2"/>
        <v>143</v>
      </c>
      <c r="P3779">
        <f t="shared" si="283"/>
        <v>70.03</v>
      </c>
      <c r="Q3779" s="10" t="s">
        <v>8315</v>
      </c>
      <c r="R3779" t="s">
        <v>8357</v>
      </c>
      <c r="S3779" s="13">
        <f t="shared" si="284"/>
        <v>41887.111354166671</v>
      </c>
      <c r="T3779" s="13">
        <f t="shared" si="285"/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135.63</v>
      </c>
      <c r="Q3780" s="10" t="s">
        <v>8315</v>
      </c>
      <c r="R3780" t="s">
        <v>8357</v>
      </c>
      <c r="S3780" s="13">
        <f t="shared" si="284"/>
        <v>41989.819212962961</v>
      </c>
      <c r="T3780" s="13">
        <f t="shared" si="285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100</v>
      </c>
      <c r="Q3781" s="10" t="s">
        <v>8315</v>
      </c>
      <c r="R3781" t="s">
        <v>8357</v>
      </c>
      <c r="S3781" s="13">
        <f t="shared" si="284"/>
        <v>42425.735416666663</v>
      </c>
      <c r="T3781" s="13">
        <f t="shared" si="285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94.9</v>
      </c>
      <c r="Q3782" s="10" t="s">
        <v>8315</v>
      </c>
      <c r="R3782" t="s">
        <v>8357</v>
      </c>
      <c r="S3782" s="13">
        <f t="shared" si="284"/>
        <v>42166.219733796301</v>
      </c>
      <c r="T3782" s="13">
        <f t="shared" si="285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75.37</v>
      </c>
      <c r="Q3783" s="10" t="s">
        <v>8315</v>
      </c>
      <c r="R3783" t="s">
        <v>8357</v>
      </c>
      <c r="S3783" s="13">
        <f t="shared" si="284"/>
        <v>41865.882928240739</v>
      </c>
      <c r="T3783" s="13">
        <f t="shared" si="285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64.459999999999994</v>
      </c>
      <c r="Q3784" s="10" t="s">
        <v>8315</v>
      </c>
      <c r="R3784" t="s">
        <v>8357</v>
      </c>
      <c r="S3784" s="13">
        <f t="shared" si="284"/>
        <v>42546.862233796302</v>
      </c>
      <c r="T3784" s="13">
        <f t="shared" si="285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115</v>
      </c>
      <c r="Q3785" s="10" t="s">
        <v>8315</v>
      </c>
      <c r="R3785" t="s">
        <v>8357</v>
      </c>
      <c r="S3785" s="13">
        <f t="shared" si="284"/>
        <v>42420.140277777777</v>
      </c>
      <c r="T3785" s="13">
        <f t="shared" si="285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100.5</v>
      </c>
      <c r="Q3786" s="10" t="s">
        <v>8315</v>
      </c>
      <c r="R3786" t="s">
        <v>8357</v>
      </c>
      <c r="S3786" s="13">
        <f t="shared" si="284"/>
        <v>42531.980694444443</v>
      </c>
      <c r="T3786" s="13">
        <f t="shared" si="285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93.77</v>
      </c>
      <c r="Q3787" s="10" t="s">
        <v>8315</v>
      </c>
      <c r="R3787" t="s">
        <v>8357</v>
      </c>
      <c r="S3787" s="13">
        <f t="shared" si="284"/>
        <v>42548.63853009259</v>
      </c>
      <c r="T3787" s="13">
        <f t="shared" si="285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35.1</v>
      </c>
      <c r="Q3788" s="10" t="s">
        <v>8315</v>
      </c>
      <c r="R3788" t="s">
        <v>8357</v>
      </c>
      <c r="S3788" s="13">
        <f t="shared" si="284"/>
        <v>42487.037905092591</v>
      </c>
      <c r="T3788" s="13">
        <f t="shared" si="285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500</v>
      </c>
      <c r="Q3789" s="10" t="s">
        <v>8315</v>
      </c>
      <c r="R3789" t="s">
        <v>8357</v>
      </c>
      <c r="S3789" s="13">
        <f t="shared" si="284"/>
        <v>42167.534791666665</v>
      </c>
      <c r="T3789" s="13">
        <f t="shared" si="285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29</v>
      </c>
      <c r="Q3790" s="10" t="s">
        <v>8315</v>
      </c>
      <c r="R3790" t="s">
        <v>8357</v>
      </c>
      <c r="S3790" s="13">
        <f t="shared" si="284"/>
        <v>42333.695821759262</v>
      </c>
      <c r="T3790" s="13">
        <f t="shared" si="285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0</v>
      </c>
      <c r="Q3791" s="10" t="s">
        <v>8315</v>
      </c>
      <c r="R3791" t="s">
        <v>8357</v>
      </c>
      <c r="S3791" s="13">
        <f t="shared" si="284"/>
        <v>42138.798819444448</v>
      </c>
      <c r="T3791" s="13">
        <f t="shared" si="285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s="10" t="s">
        <v>8315</v>
      </c>
      <c r="R3792" t="s">
        <v>8357</v>
      </c>
      <c r="S3792" s="13">
        <f t="shared" si="284"/>
        <v>42666.666932870372</v>
      </c>
      <c r="T3792" s="13">
        <f t="shared" si="285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17.5</v>
      </c>
      <c r="Q3793" s="10" t="s">
        <v>8315</v>
      </c>
      <c r="R3793" t="s">
        <v>8357</v>
      </c>
      <c r="S3793" s="13">
        <f t="shared" si="284"/>
        <v>41766.692037037035</v>
      </c>
      <c r="T3793" s="13">
        <f t="shared" si="285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174</v>
      </c>
      <c r="Q3794" s="10" t="s">
        <v>8315</v>
      </c>
      <c r="R3794" t="s">
        <v>8357</v>
      </c>
      <c r="S3794" s="13">
        <f t="shared" si="284"/>
        <v>42170.447013888886</v>
      </c>
      <c r="T3794" s="13">
        <f t="shared" si="285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50</v>
      </c>
      <c r="Q3795" s="10" t="s">
        <v>8315</v>
      </c>
      <c r="R3795" t="s">
        <v>8357</v>
      </c>
      <c r="S3795" s="13">
        <f t="shared" si="284"/>
        <v>41968.938993055555</v>
      </c>
      <c r="T3795" s="13">
        <f t="shared" si="285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</v>
      </c>
      <c r="Q3796" s="10" t="s">
        <v>8315</v>
      </c>
      <c r="R3796" t="s">
        <v>8357</v>
      </c>
      <c r="S3796" s="13">
        <f t="shared" si="284"/>
        <v>42132.58048611111</v>
      </c>
      <c r="T3796" s="13">
        <f t="shared" si="285"/>
        <v>42162.58048611111</v>
      </c>
      <c r="U3796">
        <f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1</v>
      </c>
      <c r="Q3797" s="10" t="s">
        <v>8315</v>
      </c>
      <c r="R3797" t="s">
        <v>8357</v>
      </c>
      <c r="S3797" s="13">
        <f t="shared" si="284"/>
        <v>42201.436226851853</v>
      </c>
      <c r="T3797" s="13">
        <f t="shared" si="285"/>
        <v>42244.9375</v>
      </c>
      <c r="U3797">
        <f>YEAR(S3797)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145.41</v>
      </c>
      <c r="Q3798" s="10" t="s">
        <v>8315</v>
      </c>
      <c r="R3798" t="s">
        <v>8357</v>
      </c>
      <c r="S3798" s="13">
        <f t="shared" si="284"/>
        <v>42689.029583333337</v>
      </c>
      <c r="T3798" s="13">
        <f t="shared" si="285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205</v>
      </c>
      <c r="Q3799" s="10" t="s">
        <v>8315</v>
      </c>
      <c r="R3799" t="s">
        <v>8357</v>
      </c>
      <c r="S3799" s="13">
        <f t="shared" si="284"/>
        <v>42084.881539351853</v>
      </c>
      <c r="T3799" s="13">
        <f t="shared" si="285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100.5</v>
      </c>
      <c r="Q3800" s="10" t="s">
        <v>8315</v>
      </c>
      <c r="R3800" t="s">
        <v>8357</v>
      </c>
      <c r="S3800" s="13">
        <f t="shared" si="284"/>
        <v>41831.722777777781</v>
      </c>
      <c r="T3800" s="13">
        <f t="shared" si="285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55.06</v>
      </c>
      <c r="Q3801" s="10" t="s">
        <v>8315</v>
      </c>
      <c r="R3801" t="s">
        <v>8357</v>
      </c>
      <c r="S3801" s="13">
        <f t="shared" si="284"/>
        <v>42410.93105324074</v>
      </c>
      <c r="T3801" s="13">
        <f t="shared" si="285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47.33</v>
      </c>
      <c r="Q3802" s="10" t="s">
        <v>8315</v>
      </c>
      <c r="R3802" t="s">
        <v>8357</v>
      </c>
      <c r="S3802" s="13">
        <f t="shared" si="284"/>
        <v>41982.737071759257</v>
      </c>
      <c r="T3802" s="13">
        <f t="shared" si="285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0</v>
      </c>
      <c r="Q3803" s="10" t="s">
        <v>8315</v>
      </c>
      <c r="R3803" t="s">
        <v>8357</v>
      </c>
      <c r="S3803" s="13">
        <f t="shared" si="284"/>
        <v>41975.676111111112</v>
      </c>
      <c r="T3803" s="13">
        <f t="shared" si="285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58.95</v>
      </c>
      <c r="Q3804" s="10" t="s">
        <v>8315</v>
      </c>
      <c r="R3804" t="s">
        <v>8357</v>
      </c>
      <c r="S3804" s="13">
        <f t="shared" si="284"/>
        <v>42269.126226851848</v>
      </c>
      <c r="T3804" s="13">
        <f t="shared" si="285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0</v>
      </c>
      <c r="Q3805" s="10" t="s">
        <v>8315</v>
      </c>
      <c r="R3805" t="s">
        <v>8357</v>
      </c>
      <c r="S3805" s="13">
        <f t="shared" si="284"/>
        <v>42403.971851851849</v>
      </c>
      <c r="T3805" s="13">
        <f t="shared" si="285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1.5</v>
      </c>
      <c r="Q3806" s="10" t="s">
        <v>8315</v>
      </c>
      <c r="R3806" t="s">
        <v>8357</v>
      </c>
      <c r="S3806" s="13">
        <f t="shared" si="284"/>
        <v>42527.00953703704</v>
      </c>
      <c r="T3806" s="13">
        <f t="shared" si="285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5</v>
      </c>
      <c r="Q3807" s="10" t="s">
        <v>8315</v>
      </c>
      <c r="R3807" t="s">
        <v>8357</v>
      </c>
      <c r="S3807" s="13">
        <f t="shared" si="284"/>
        <v>41849.887037037035</v>
      </c>
      <c r="T3807" s="13">
        <f t="shared" si="285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50.56</v>
      </c>
      <c r="Q3808" s="10" t="s">
        <v>8315</v>
      </c>
      <c r="R3808" t="s">
        <v>8357</v>
      </c>
      <c r="S3808" s="13">
        <f t="shared" si="284"/>
        <v>41799.259039351848</v>
      </c>
      <c r="T3808" s="13">
        <f t="shared" si="285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41.67</v>
      </c>
      <c r="Q3809" s="10" t="s">
        <v>8315</v>
      </c>
      <c r="R3809" t="s">
        <v>8357</v>
      </c>
      <c r="S3809" s="13">
        <f t="shared" si="284"/>
        <v>42090.909016203703</v>
      </c>
      <c r="T3809" s="13">
        <f t="shared" si="285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53.29</v>
      </c>
      <c r="Q3810" s="10" t="s">
        <v>8315</v>
      </c>
      <c r="R3810" t="s">
        <v>8316</v>
      </c>
      <c r="S3810" s="13">
        <f t="shared" si="284"/>
        <v>42059.453923611116</v>
      </c>
      <c r="T3810" s="13">
        <f t="shared" si="285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70.23</v>
      </c>
      <c r="Q3811" s="10" t="s">
        <v>8315</v>
      </c>
      <c r="R3811" t="s">
        <v>8316</v>
      </c>
      <c r="S3811" s="13">
        <f t="shared" si="284"/>
        <v>41800.526701388888</v>
      </c>
      <c r="T3811" s="13">
        <f t="shared" si="285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43.42</v>
      </c>
      <c r="Q3812" s="10" t="s">
        <v>8315</v>
      </c>
      <c r="R3812" t="s">
        <v>8316</v>
      </c>
      <c r="S3812" s="13">
        <f t="shared" si="284"/>
        <v>42054.849050925928</v>
      </c>
      <c r="T3812" s="13">
        <f t="shared" si="285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199.18</v>
      </c>
      <c r="Q3813" s="10" t="s">
        <v>8315</v>
      </c>
      <c r="R3813" t="s">
        <v>8316</v>
      </c>
      <c r="S3813" s="13">
        <f t="shared" si="284"/>
        <v>42487.62700231481</v>
      </c>
      <c r="T3813" s="13">
        <f t="shared" si="285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78.52</v>
      </c>
      <c r="Q3814" s="10" t="s">
        <v>8315</v>
      </c>
      <c r="R3814" t="s">
        <v>8316</v>
      </c>
      <c r="S3814" s="13">
        <f t="shared" si="284"/>
        <v>42109.751250000001</v>
      </c>
      <c r="T3814" s="13">
        <f t="shared" si="285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61.82</v>
      </c>
      <c r="Q3815" s="10" t="s">
        <v>8315</v>
      </c>
      <c r="R3815" t="s">
        <v>8316</v>
      </c>
      <c r="S3815" s="13">
        <f t="shared" si="284"/>
        <v>42497.275706018518</v>
      </c>
      <c r="T3815" s="13">
        <f t="shared" si="285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50</v>
      </c>
      <c r="Q3816" s="10" t="s">
        <v>8315</v>
      </c>
      <c r="R3816" t="s">
        <v>8316</v>
      </c>
      <c r="S3816" s="13">
        <f t="shared" si="284"/>
        <v>42058.904074074075</v>
      </c>
      <c r="T3816" s="13">
        <f t="shared" si="285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48.34</v>
      </c>
      <c r="Q3817" s="10" t="s">
        <v>8315</v>
      </c>
      <c r="R3817" t="s">
        <v>8316</v>
      </c>
      <c r="S3817" s="13">
        <f t="shared" si="284"/>
        <v>42207.259918981479</v>
      </c>
      <c r="T3817" s="13">
        <f t="shared" si="285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107.25</v>
      </c>
      <c r="Q3818" s="10" t="s">
        <v>8315</v>
      </c>
      <c r="R3818" t="s">
        <v>8316</v>
      </c>
      <c r="S3818" s="13">
        <f t="shared" si="284"/>
        <v>41807.690081018518</v>
      </c>
      <c r="T3818" s="13">
        <f t="shared" si="285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57</v>
      </c>
      <c r="Q3819" s="10" t="s">
        <v>8315</v>
      </c>
      <c r="R3819" t="s">
        <v>8316</v>
      </c>
      <c r="S3819" s="13">
        <f t="shared" si="284"/>
        <v>42284.69694444444</v>
      </c>
      <c r="T3819" s="13">
        <f t="shared" si="285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40.92</v>
      </c>
      <c r="Q3820" s="10" t="s">
        <v>8315</v>
      </c>
      <c r="R3820" t="s">
        <v>8316</v>
      </c>
      <c r="S3820" s="13">
        <f t="shared" si="284"/>
        <v>42045.84238425926</v>
      </c>
      <c r="T3820" s="13">
        <f t="shared" si="285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21.5</v>
      </c>
      <c r="Q3821" s="10" t="s">
        <v>8315</v>
      </c>
      <c r="R3821" t="s">
        <v>8316</v>
      </c>
      <c r="S3821" s="13">
        <f t="shared" si="284"/>
        <v>42184.209537037037</v>
      </c>
      <c r="T3821" s="13">
        <f t="shared" si="285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79.540000000000006</v>
      </c>
      <c r="Q3822" s="10" t="s">
        <v>8315</v>
      </c>
      <c r="R3822" t="s">
        <v>8316</v>
      </c>
      <c r="S3822" s="13">
        <f t="shared" si="284"/>
        <v>42160.651817129634</v>
      </c>
      <c r="T3822" s="13">
        <f t="shared" si="285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72.38</v>
      </c>
      <c r="Q3823" s="10" t="s">
        <v>8315</v>
      </c>
      <c r="R3823" t="s">
        <v>8316</v>
      </c>
      <c r="S3823" s="13">
        <f t="shared" si="284"/>
        <v>42341.180636574078</v>
      </c>
      <c r="T3823" s="13">
        <f t="shared" si="285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64.63</v>
      </c>
      <c r="Q3824" s="10" t="s">
        <v>8315</v>
      </c>
      <c r="R3824" t="s">
        <v>8316</v>
      </c>
      <c r="S3824" s="13">
        <f t="shared" si="284"/>
        <v>42329.838159722218</v>
      </c>
      <c r="T3824" s="13">
        <f t="shared" si="285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38.57</v>
      </c>
      <c r="Q3825" s="10" t="s">
        <v>8315</v>
      </c>
      <c r="R3825" t="s">
        <v>8316</v>
      </c>
      <c r="S3825" s="13">
        <f t="shared" si="284"/>
        <v>42170.910231481481</v>
      </c>
      <c r="T3825" s="13">
        <f t="shared" si="285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107.57</v>
      </c>
      <c r="Q3826" s="10" t="s">
        <v>8315</v>
      </c>
      <c r="R3826" t="s">
        <v>8316</v>
      </c>
      <c r="S3826" s="13">
        <f t="shared" si="284"/>
        <v>42571.626192129625</v>
      </c>
      <c r="T3826" s="13">
        <f t="shared" si="285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27.5</v>
      </c>
      <c r="Q3827" s="10" t="s">
        <v>8315</v>
      </c>
      <c r="R3827" t="s">
        <v>8316</v>
      </c>
      <c r="S3827" s="13">
        <f t="shared" si="284"/>
        <v>42151.069606481484</v>
      </c>
      <c r="T3827" s="13">
        <f t="shared" si="285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70.459999999999994</v>
      </c>
      <c r="Q3828" s="10" t="s">
        <v>8315</v>
      </c>
      <c r="R3828" t="s">
        <v>8316</v>
      </c>
      <c r="S3828" s="13">
        <f t="shared" si="284"/>
        <v>42101.423541666663</v>
      </c>
      <c r="T3828" s="13">
        <f t="shared" si="285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178.57</v>
      </c>
      <c r="Q3829" s="10" t="s">
        <v>8315</v>
      </c>
      <c r="R3829" t="s">
        <v>8316</v>
      </c>
      <c r="S3829" s="13">
        <f t="shared" si="284"/>
        <v>42034.928252314814</v>
      </c>
      <c r="T3829" s="13">
        <f t="shared" si="285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62.63</v>
      </c>
      <c r="Q3830" s="10" t="s">
        <v>8315</v>
      </c>
      <c r="R3830" t="s">
        <v>8316</v>
      </c>
      <c r="S3830" s="13">
        <f t="shared" si="284"/>
        <v>41944.527627314819</v>
      </c>
      <c r="T3830" s="13">
        <f t="shared" si="285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75</v>
      </c>
      <c r="Q3831" s="10" t="s">
        <v>8315</v>
      </c>
      <c r="R3831" t="s">
        <v>8316</v>
      </c>
      <c r="S3831" s="13">
        <f t="shared" si="284"/>
        <v>42593.865405092598</v>
      </c>
      <c r="T3831" s="13">
        <f t="shared" si="285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58.9</v>
      </c>
      <c r="Q3832" s="10" t="s">
        <v>8315</v>
      </c>
      <c r="R3832" t="s">
        <v>8316</v>
      </c>
      <c r="S3832" s="13">
        <f t="shared" si="284"/>
        <v>42503.740868055553</v>
      </c>
      <c r="T3832" s="13">
        <f t="shared" si="285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139.56</v>
      </c>
      <c r="Q3833" s="10" t="s">
        <v>8315</v>
      </c>
      <c r="R3833" t="s">
        <v>8316</v>
      </c>
      <c r="S3833" s="13">
        <f t="shared" si="284"/>
        <v>41927.848900462966</v>
      </c>
      <c r="T3833" s="13">
        <f t="shared" si="285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70</v>
      </c>
      <c r="Q3834" s="10" t="s">
        <v>8315</v>
      </c>
      <c r="R3834" t="s">
        <v>8316</v>
      </c>
      <c r="S3834" s="13">
        <f t="shared" si="284"/>
        <v>42375.114988425921</v>
      </c>
      <c r="T3834" s="13">
        <f t="shared" si="285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57.39</v>
      </c>
      <c r="Q3835" s="10" t="s">
        <v>8315</v>
      </c>
      <c r="R3835" t="s">
        <v>8316</v>
      </c>
      <c r="S3835" s="13">
        <f t="shared" si="284"/>
        <v>41963.872361111105</v>
      </c>
      <c r="T3835" s="13">
        <f t="shared" si="285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40</v>
      </c>
      <c r="Q3836" s="10" t="s">
        <v>8315</v>
      </c>
      <c r="R3836" t="s">
        <v>8316</v>
      </c>
      <c r="S3836" s="13">
        <f t="shared" si="284"/>
        <v>42143.445219907408</v>
      </c>
      <c r="T3836" s="13">
        <f t="shared" si="285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64.290000000000006</v>
      </c>
      <c r="Q3837" s="10" t="s">
        <v>8315</v>
      </c>
      <c r="R3837" t="s">
        <v>8316</v>
      </c>
      <c r="S3837" s="13">
        <f t="shared" si="284"/>
        <v>42460.94222222222</v>
      </c>
      <c r="T3837" s="13">
        <f t="shared" si="285"/>
        <v>42481.94222222222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120.12</v>
      </c>
      <c r="Q3838" s="10" t="s">
        <v>8315</v>
      </c>
      <c r="R3838" t="s">
        <v>8316</v>
      </c>
      <c r="S3838" s="13">
        <f t="shared" si="284"/>
        <v>42553.926527777774</v>
      </c>
      <c r="T3838" s="13">
        <f t="shared" si="285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1008.24</v>
      </c>
      <c r="Q3839" s="10" t="s">
        <v>8315</v>
      </c>
      <c r="R3839" t="s">
        <v>8316</v>
      </c>
      <c r="S3839" s="13">
        <f t="shared" si="284"/>
        <v>42152.765717592592</v>
      </c>
      <c r="T3839" s="13">
        <f t="shared" si="285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63.28</v>
      </c>
      <c r="Q3840" s="10" t="s">
        <v>8315</v>
      </c>
      <c r="R3840" t="s">
        <v>8316</v>
      </c>
      <c r="S3840" s="13">
        <f t="shared" si="284"/>
        <v>42116.710752314815</v>
      </c>
      <c r="T3840" s="13">
        <f t="shared" si="285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21.67</v>
      </c>
      <c r="Q3841" s="10" t="s">
        <v>8315</v>
      </c>
      <c r="R3841" t="s">
        <v>8316</v>
      </c>
      <c r="S3841" s="13">
        <f t="shared" si="284"/>
        <v>42155.142638888887</v>
      </c>
      <c r="T3841" s="13">
        <f t="shared" si="285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6">ROUND(E3842/D3842*100,0)</f>
        <v>6500</v>
      </c>
      <c r="P3842">
        <f t="shared" ref="P3842:P3905" si="287">IFERROR(ROUND(E3843/L3843,2),0)</f>
        <v>25.65</v>
      </c>
      <c r="Q3842" s="10" t="s">
        <v>8315</v>
      </c>
      <c r="R3842" t="s">
        <v>8316</v>
      </c>
      <c r="S3842" s="13">
        <f t="shared" ref="S3842:S3905" si="288">(((J3842/60)/60)/24)+DATE(1970,1,1)</f>
        <v>42432.701724537037</v>
      </c>
      <c r="T3842" s="13">
        <f t="shared" ref="T3842:T3905" si="289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6"/>
        <v>9</v>
      </c>
      <c r="P3843">
        <f t="shared" si="287"/>
        <v>47.7</v>
      </c>
      <c r="Q3843" s="10" t="s">
        <v>8315</v>
      </c>
      <c r="R3843" t="s">
        <v>8316</v>
      </c>
      <c r="S3843" s="13">
        <f t="shared" si="288"/>
        <v>41780.785729166666</v>
      </c>
      <c r="T3843" s="13">
        <f t="shared" si="28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56.05</v>
      </c>
      <c r="Q3844" s="10" t="s">
        <v>8315</v>
      </c>
      <c r="R3844" t="s">
        <v>8316</v>
      </c>
      <c r="S3844" s="13">
        <f t="shared" si="288"/>
        <v>41740.493657407409</v>
      </c>
      <c r="T3844" s="13">
        <f t="shared" si="28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81.319999999999993</v>
      </c>
      <c r="Q3845" s="10" t="s">
        <v>8315</v>
      </c>
      <c r="R3845" t="s">
        <v>8316</v>
      </c>
      <c r="S3845" s="13">
        <f t="shared" si="288"/>
        <v>41766.072500000002</v>
      </c>
      <c r="T3845" s="13">
        <f t="shared" si="28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70.17</v>
      </c>
      <c r="Q3846" s="10" t="s">
        <v>8315</v>
      </c>
      <c r="R3846" t="s">
        <v>8316</v>
      </c>
      <c r="S3846" s="13">
        <f t="shared" si="288"/>
        <v>41766.617291666669</v>
      </c>
      <c r="T3846" s="13">
        <f t="shared" si="289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23.63</v>
      </c>
      <c r="Q3847" s="10" t="s">
        <v>8315</v>
      </c>
      <c r="R3847" t="s">
        <v>8316</v>
      </c>
      <c r="S3847" s="13">
        <f t="shared" si="288"/>
        <v>42248.627013888887</v>
      </c>
      <c r="T3847" s="13">
        <f t="shared" si="289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188.56</v>
      </c>
      <c r="Q3848" s="10" t="s">
        <v>8315</v>
      </c>
      <c r="R3848" t="s">
        <v>8316</v>
      </c>
      <c r="S3848" s="13">
        <f t="shared" si="288"/>
        <v>41885.221550925926</v>
      </c>
      <c r="T3848" s="13">
        <f t="shared" si="289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49.51</v>
      </c>
      <c r="Q3849" s="10" t="s">
        <v>8315</v>
      </c>
      <c r="R3849" t="s">
        <v>8316</v>
      </c>
      <c r="S3849" s="13">
        <f t="shared" si="288"/>
        <v>42159.224432870367</v>
      </c>
      <c r="T3849" s="13">
        <f t="shared" si="289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75.459999999999994</v>
      </c>
      <c r="Q3850" s="10" t="s">
        <v>8315</v>
      </c>
      <c r="R3850" t="s">
        <v>8316</v>
      </c>
      <c r="S3850" s="13">
        <f t="shared" si="288"/>
        <v>42265.817002314812</v>
      </c>
      <c r="T3850" s="13">
        <f t="shared" si="289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9.5</v>
      </c>
      <c r="Q3851" s="10" t="s">
        <v>8315</v>
      </c>
      <c r="R3851" t="s">
        <v>8316</v>
      </c>
      <c r="S3851" s="13">
        <f t="shared" si="288"/>
        <v>42136.767175925925</v>
      </c>
      <c r="T3851" s="13">
        <f t="shared" si="289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35.5</v>
      </c>
      <c r="Q3852" s="10" t="s">
        <v>8315</v>
      </c>
      <c r="R3852" t="s">
        <v>8316</v>
      </c>
      <c r="S3852" s="13">
        <f t="shared" si="288"/>
        <v>41975.124340277776</v>
      </c>
      <c r="T3852" s="13">
        <f t="shared" si="289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10</v>
      </c>
      <c r="Q3853" s="10" t="s">
        <v>8315</v>
      </c>
      <c r="R3853" t="s">
        <v>8316</v>
      </c>
      <c r="S3853" s="13">
        <f t="shared" si="288"/>
        <v>42172.439571759256</v>
      </c>
      <c r="T3853" s="13">
        <f t="shared" si="289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13</v>
      </c>
      <c r="Q3854" s="10" t="s">
        <v>8315</v>
      </c>
      <c r="R3854" t="s">
        <v>8316</v>
      </c>
      <c r="S3854" s="13">
        <f t="shared" si="288"/>
        <v>42065.190694444449</v>
      </c>
      <c r="T3854" s="13">
        <f t="shared" si="289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89.4</v>
      </c>
      <c r="Q3855" s="10" t="s">
        <v>8315</v>
      </c>
      <c r="R3855" t="s">
        <v>8316</v>
      </c>
      <c r="S3855" s="13">
        <f t="shared" si="288"/>
        <v>41848.84002314815</v>
      </c>
      <c r="T3855" s="13">
        <f t="shared" si="289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25</v>
      </c>
      <c r="Q3856" s="10" t="s">
        <v>8315</v>
      </c>
      <c r="R3856" t="s">
        <v>8316</v>
      </c>
      <c r="S3856" s="13">
        <f t="shared" si="288"/>
        <v>42103.884930555556</v>
      </c>
      <c r="T3856" s="13">
        <f t="shared" si="289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1</v>
      </c>
      <c r="Q3857" s="10" t="s">
        <v>8315</v>
      </c>
      <c r="R3857" t="s">
        <v>8316</v>
      </c>
      <c r="S3857" s="13">
        <f t="shared" si="288"/>
        <v>42059.970729166671</v>
      </c>
      <c r="T3857" s="13">
        <f t="shared" si="289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65</v>
      </c>
      <c r="Q3858" s="10" t="s">
        <v>8315</v>
      </c>
      <c r="R3858" t="s">
        <v>8316</v>
      </c>
      <c r="S3858" s="13">
        <f t="shared" si="288"/>
        <v>42041.743090277778</v>
      </c>
      <c r="T3858" s="13">
        <f t="shared" si="289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10</v>
      </c>
      <c r="Q3859" s="10" t="s">
        <v>8315</v>
      </c>
      <c r="R3859" t="s">
        <v>8316</v>
      </c>
      <c r="S3859" s="13">
        <f t="shared" si="288"/>
        <v>41829.73715277778</v>
      </c>
      <c r="T3859" s="13">
        <f t="shared" si="289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</v>
      </c>
      <c r="Q3860" s="10" t="s">
        <v>8315</v>
      </c>
      <c r="R3860" t="s">
        <v>8316</v>
      </c>
      <c r="S3860" s="13">
        <f t="shared" si="288"/>
        <v>42128.431064814817</v>
      </c>
      <c r="T3860" s="13">
        <f t="shared" si="289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81.540000000000006</v>
      </c>
      <c r="Q3861" s="10" t="s">
        <v>8315</v>
      </c>
      <c r="R3861" t="s">
        <v>8316</v>
      </c>
      <c r="S3861" s="13">
        <f t="shared" si="288"/>
        <v>41789.893599537041</v>
      </c>
      <c r="T3861" s="13">
        <f t="shared" si="289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100</v>
      </c>
      <c r="Q3862" s="10" t="s">
        <v>8315</v>
      </c>
      <c r="R3862" t="s">
        <v>8316</v>
      </c>
      <c r="S3862" s="13">
        <f t="shared" si="288"/>
        <v>41833.660995370366</v>
      </c>
      <c r="T3862" s="13">
        <f t="shared" si="289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</v>
      </c>
      <c r="Q3863" s="10" t="s">
        <v>8315</v>
      </c>
      <c r="R3863" t="s">
        <v>8316</v>
      </c>
      <c r="S3863" s="13">
        <f t="shared" si="288"/>
        <v>41914.590011574073</v>
      </c>
      <c r="T3863" s="13">
        <f t="shared" si="289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0</v>
      </c>
      <c r="Q3864" s="10" t="s">
        <v>8315</v>
      </c>
      <c r="R3864" t="s">
        <v>8316</v>
      </c>
      <c r="S3864" s="13">
        <f t="shared" si="288"/>
        <v>42611.261064814811</v>
      </c>
      <c r="T3864" s="13">
        <f t="shared" si="289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20</v>
      </c>
      <c r="Q3865" s="10" t="s">
        <v>8315</v>
      </c>
      <c r="R3865" t="s">
        <v>8316</v>
      </c>
      <c r="S3865" s="13">
        <f t="shared" si="288"/>
        <v>42253.633159722223</v>
      </c>
      <c r="T3865" s="13">
        <f t="shared" si="289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46.43</v>
      </c>
      <c r="Q3866" s="10" t="s">
        <v>8315</v>
      </c>
      <c r="R3866" t="s">
        <v>8316</v>
      </c>
      <c r="S3866" s="13">
        <f t="shared" si="288"/>
        <v>42295.891828703709</v>
      </c>
      <c r="T3866" s="13">
        <f t="shared" si="289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5.5</v>
      </c>
      <c r="Q3867" s="10" t="s">
        <v>8315</v>
      </c>
      <c r="R3867" t="s">
        <v>8316</v>
      </c>
      <c r="S3867" s="13">
        <f t="shared" si="288"/>
        <v>41841.651597222226</v>
      </c>
      <c r="T3867" s="13">
        <f t="shared" si="289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50.2</v>
      </c>
      <c r="Q3868" s="10" t="s">
        <v>8315</v>
      </c>
      <c r="R3868" t="s">
        <v>8316</v>
      </c>
      <c r="S3868" s="13">
        <f t="shared" si="288"/>
        <v>42402.947002314817</v>
      </c>
      <c r="T3868" s="13">
        <f t="shared" si="289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10</v>
      </c>
      <c r="Q3869" s="10" t="s">
        <v>8315</v>
      </c>
      <c r="R3869" t="s">
        <v>8316</v>
      </c>
      <c r="S3869" s="13">
        <f t="shared" si="288"/>
        <v>42509.814108796301</v>
      </c>
      <c r="T3869" s="13">
        <f t="shared" si="289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30.13</v>
      </c>
      <c r="Q3870" s="10" t="s">
        <v>8315</v>
      </c>
      <c r="R3870" t="s">
        <v>8357</v>
      </c>
      <c r="S3870" s="13">
        <f t="shared" si="288"/>
        <v>41865.659780092588</v>
      </c>
      <c r="T3870" s="13">
        <f t="shared" si="289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150</v>
      </c>
      <c r="Q3871" s="10" t="s">
        <v>8315</v>
      </c>
      <c r="R3871" t="s">
        <v>8357</v>
      </c>
      <c r="S3871" s="13">
        <f t="shared" si="288"/>
        <v>42047.724444444444</v>
      </c>
      <c r="T3871" s="13">
        <f t="shared" si="289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13.33</v>
      </c>
      <c r="Q3872" s="10" t="s">
        <v>8315</v>
      </c>
      <c r="R3872" t="s">
        <v>8357</v>
      </c>
      <c r="S3872" s="13">
        <f t="shared" si="288"/>
        <v>41793.17219907407</v>
      </c>
      <c r="T3872" s="13">
        <f t="shared" si="289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0</v>
      </c>
      <c r="Q3873" s="10" t="s">
        <v>8315</v>
      </c>
      <c r="R3873" t="s">
        <v>8357</v>
      </c>
      <c r="S3873" s="13">
        <f t="shared" si="288"/>
        <v>42763.780671296292</v>
      </c>
      <c r="T3873" s="13">
        <f t="shared" si="289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s="10" t="s">
        <v>8315</v>
      </c>
      <c r="R3874" t="s">
        <v>8357</v>
      </c>
      <c r="S3874" s="13">
        <f t="shared" si="288"/>
        <v>42180.145787037036</v>
      </c>
      <c r="T3874" s="13">
        <f t="shared" si="289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s="10" t="s">
        <v>8315</v>
      </c>
      <c r="R3875" t="s">
        <v>8357</v>
      </c>
      <c r="S3875" s="13">
        <f t="shared" si="288"/>
        <v>42255.696006944447</v>
      </c>
      <c r="T3875" s="13">
        <f t="shared" si="289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s="10" t="s">
        <v>8315</v>
      </c>
      <c r="R3876" t="s">
        <v>8357</v>
      </c>
      <c r="S3876" s="13">
        <f t="shared" si="288"/>
        <v>42007.016458333332</v>
      </c>
      <c r="T3876" s="13">
        <f t="shared" si="289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44.76</v>
      </c>
      <c r="Q3877" s="10" t="s">
        <v>8315</v>
      </c>
      <c r="R3877" t="s">
        <v>8357</v>
      </c>
      <c r="S3877" s="13">
        <f t="shared" si="288"/>
        <v>42615.346817129626</v>
      </c>
      <c r="T3877" s="13">
        <f t="shared" si="289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88.64</v>
      </c>
      <c r="Q3878" s="10" t="s">
        <v>8315</v>
      </c>
      <c r="R3878" t="s">
        <v>8357</v>
      </c>
      <c r="S3878" s="13">
        <f t="shared" si="288"/>
        <v>42372.624166666668</v>
      </c>
      <c r="T3878" s="13">
        <f t="shared" si="289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10</v>
      </c>
      <c r="Q3879" s="10" t="s">
        <v>8315</v>
      </c>
      <c r="R3879" t="s">
        <v>8357</v>
      </c>
      <c r="S3879" s="13">
        <f t="shared" si="288"/>
        <v>42682.67768518519</v>
      </c>
      <c r="T3879" s="13">
        <f t="shared" si="289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0</v>
      </c>
      <c r="Q3880" s="10" t="s">
        <v>8315</v>
      </c>
      <c r="R3880" t="s">
        <v>8357</v>
      </c>
      <c r="S3880" s="13">
        <f t="shared" si="288"/>
        <v>42154.818819444445</v>
      </c>
      <c r="T3880" s="13">
        <f t="shared" si="289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57.65</v>
      </c>
      <c r="Q3881" s="10" t="s">
        <v>8315</v>
      </c>
      <c r="R3881" t="s">
        <v>8357</v>
      </c>
      <c r="S3881" s="13">
        <f t="shared" si="288"/>
        <v>41999.861064814817</v>
      </c>
      <c r="T3881" s="13">
        <f t="shared" si="289"/>
        <v>42029.861064814817</v>
      </c>
      <c r="U3881">
        <f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25</v>
      </c>
      <c r="Q3882" s="10" t="s">
        <v>8315</v>
      </c>
      <c r="R3882" t="s">
        <v>8357</v>
      </c>
      <c r="S3882" s="13">
        <f t="shared" si="288"/>
        <v>41815.815046296295</v>
      </c>
      <c r="T3882" s="13">
        <f t="shared" si="289"/>
        <v>41850.958333333336</v>
      </c>
      <c r="U3882">
        <f>YEAR(S3882)</f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0</v>
      </c>
      <c r="Q3883" s="10" t="s">
        <v>8315</v>
      </c>
      <c r="R3883" t="s">
        <v>8357</v>
      </c>
      <c r="S3883" s="13">
        <f t="shared" si="288"/>
        <v>42756.018506944441</v>
      </c>
      <c r="T3883" s="13">
        <f t="shared" si="289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s="10" t="s">
        <v>8315</v>
      </c>
      <c r="R3884" t="s">
        <v>8357</v>
      </c>
      <c r="S3884" s="13">
        <f t="shared" si="288"/>
        <v>42373.983449074076</v>
      </c>
      <c r="T3884" s="13">
        <f t="shared" si="289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s="10" t="s">
        <v>8315</v>
      </c>
      <c r="R3885" t="s">
        <v>8357</v>
      </c>
      <c r="S3885" s="13">
        <f t="shared" si="288"/>
        <v>41854.602650462963</v>
      </c>
      <c r="T3885" s="13">
        <f t="shared" si="289"/>
        <v>41884.602650462963</v>
      </c>
      <c r="U3885">
        <f>YEAR(S3885)</f>
        <v>2014</v>
      </c>
    </row>
    <row r="3886" spans="1:21" ht="32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s="10" t="s">
        <v>8315</v>
      </c>
      <c r="R3886" t="s">
        <v>8357</v>
      </c>
      <c r="S3886" s="13">
        <f t="shared" si="288"/>
        <v>42065.791574074072</v>
      </c>
      <c r="T3886" s="13">
        <f t="shared" si="289"/>
        <v>42090.749907407408</v>
      </c>
    </row>
    <row r="3887" spans="1:21" ht="32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s="10" t="s">
        <v>8315</v>
      </c>
      <c r="R3887" t="s">
        <v>8357</v>
      </c>
      <c r="S3887" s="13">
        <f t="shared" si="288"/>
        <v>42469.951284722221</v>
      </c>
      <c r="T3887" s="13">
        <f t="shared" si="289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17.5</v>
      </c>
      <c r="Q3888" s="10" t="s">
        <v>8315</v>
      </c>
      <c r="R3888" t="s">
        <v>8357</v>
      </c>
      <c r="S3888" s="13">
        <f t="shared" si="288"/>
        <v>41954.228032407409</v>
      </c>
      <c r="T3888" s="13">
        <f t="shared" si="289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38.71</v>
      </c>
      <c r="Q3889" s="10" t="s">
        <v>8315</v>
      </c>
      <c r="R3889" t="s">
        <v>8357</v>
      </c>
      <c r="S3889" s="13">
        <f t="shared" si="288"/>
        <v>42079.857974537037</v>
      </c>
      <c r="T3889" s="13">
        <f t="shared" si="289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13.11</v>
      </c>
      <c r="Q3890" s="10" t="s">
        <v>8315</v>
      </c>
      <c r="R3890" t="s">
        <v>8316</v>
      </c>
      <c r="S3890" s="13">
        <f t="shared" si="288"/>
        <v>42762.545810185184</v>
      </c>
      <c r="T3890" s="13">
        <f t="shared" si="289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315.5</v>
      </c>
      <c r="Q3891" s="10" t="s">
        <v>8315</v>
      </c>
      <c r="R3891" t="s">
        <v>8316</v>
      </c>
      <c r="S3891" s="13">
        <f t="shared" si="288"/>
        <v>41977.004976851851</v>
      </c>
      <c r="T3891" s="13">
        <f t="shared" si="289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37.14</v>
      </c>
      <c r="Q3892" s="10" t="s">
        <v>8315</v>
      </c>
      <c r="R3892" t="s">
        <v>8316</v>
      </c>
      <c r="S3892" s="13">
        <f t="shared" si="288"/>
        <v>42171.758611111116</v>
      </c>
      <c r="T3892" s="13">
        <f t="shared" si="289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0</v>
      </c>
      <c r="Q3893" s="10" t="s">
        <v>8315</v>
      </c>
      <c r="R3893" t="s">
        <v>8316</v>
      </c>
      <c r="S3893" s="13">
        <f t="shared" si="288"/>
        <v>42056.1324537037</v>
      </c>
      <c r="T3893" s="13">
        <f t="shared" si="289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128.27000000000001</v>
      </c>
      <c r="Q3894" s="10" t="s">
        <v>8315</v>
      </c>
      <c r="R3894" t="s">
        <v>8316</v>
      </c>
      <c r="S3894" s="13">
        <f t="shared" si="288"/>
        <v>41867.652280092596</v>
      </c>
      <c r="T3894" s="13">
        <f t="shared" si="289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47.27</v>
      </c>
      <c r="Q3895" s="10" t="s">
        <v>8315</v>
      </c>
      <c r="R3895" t="s">
        <v>8316</v>
      </c>
      <c r="S3895" s="13">
        <f t="shared" si="288"/>
        <v>41779.657870370371</v>
      </c>
      <c r="T3895" s="13">
        <f t="shared" si="289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50</v>
      </c>
      <c r="Q3896" s="10" t="s">
        <v>8315</v>
      </c>
      <c r="R3896" t="s">
        <v>8316</v>
      </c>
      <c r="S3896" s="13">
        <f t="shared" si="288"/>
        <v>42679.958472222221</v>
      </c>
      <c r="T3896" s="13">
        <f t="shared" si="289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42.5</v>
      </c>
      <c r="Q3897" s="10" t="s">
        <v>8315</v>
      </c>
      <c r="R3897" t="s">
        <v>8316</v>
      </c>
      <c r="S3897" s="13">
        <f t="shared" si="288"/>
        <v>42032.250208333338</v>
      </c>
      <c r="T3897" s="13">
        <f t="shared" si="289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44</v>
      </c>
      <c r="Q3898" s="10" t="s">
        <v>8315</v>
      </c>
      <c r="R3898" t="s">
        <v>8316</v>
      </c>
      <c r="S3898" s="13">
        <f t="shared" si="288"/>
        <v>41793.191875000004</v>
      </c>
      <c r="T3898" s="13">
        <f t="shared" si="289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50.88</v>
      </c>
      <c r="Q3899" s="10" t="s">
        <v>8315</v>
      </c>
      <c r="R3899" t="s">
        <v>8316</v>
      </c>
      <c r="S3899" s="13">
        <f t="shared" si="288"/>
        <v>41982.87364583333</v>
      </c>
      <c r="T3899" s="13">
        <f t="shared" si="289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62.5</v>
      </c>
      <c r="Q3900" s="10" t="s">
        <v>8315</v>
      </c>
      <c r="R3900" t="s">
        <v>8316</v>
      </c>
      <c r="S3900" s="13">
        <f t="shared" si="288"/>
        <v>42193.482291666667</v>
      </c>
      <c r="T3900" s="13">
        <f t="shared" si="289"/>
        <v>42233.666666666672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27</v>
      </c>
      <c r="Q3901" s="10" t="s">
        <v>8315</v>
      </c>
      <c r="R3901" t="s">
        <v>8316</v>
      </c>
      <c r="S3901" s="13">
        <f t="shared" si="288"/>
        <v>41843.775011574071</v>
      </c>
      <c r="T3901" s="13">
        <f t="shared" si="289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25</v>
      </c>
      <c r="Q3902" s="10" t="s">
        <v>8315</v>
      </c>
      <c r="R3902" t="s">
        <v>8316</v>
      </c>
      <c r="S3902" s="13">
        <f t="shared" si="288"/>
        <v>42136.092488425929</v>
      </c>
      <c r="T3902" s="13">
        <f t="shared" si="289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47.26</v>
      </c>
      <c r="Q3903" s="10" t="s">
        <v>8315</v>
      </c>
      <c r="R3903" t="s">
        <v>8316</v>
      </c>
      <c r="S3903" s="13">
        <f t="shared" si="288"/>
        <v>42317.826377314821</v>
      </c>
      <c r="T3903" s="13">
        <f t="shared" si="289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0</v>
      </c>
      <c r="Q3904" s="10" t="s">
        <v>8315</v>
      </c>
      <c r="R3904" t="s">
        <v>8316</v>
      </c>
      <c r="S3904" s="13">
        <f t="shared" si="288"/>
        <v>42663.468078703707</v>
      </c>
      <c r="T3904" s="13">
        <f t="shared" si="289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1.5</v>
      </c>
      <c r="Q3905" s="10" t="s">
        <v>8315</v>
      </c>
      <c r="R3905" t="s">
        <v>8316</v>
      </c>
      <c r="S3905" s="13">
        <f t="shared" si="288"/>
        <v>42186.01116898148</v>
      </c>
      <c r="T3905" s="13">
        <f t="shared" si="289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0">ROUND(E3906/D3906*100,0)</f>
        <v>0</v>
      </c>
      <c r="P3906">
        <f t="shared" ref="P3906:P3969" si="291">IFERROR(ROUND(E3907/L3907,2),0)</f>
        <v>24.71</v>
      </c>
      <c r="Q3906" s="10" t="s">
        <v>8315</v>
      </c>
      <c r="R3906" t="s">
        <v>8316</v>
      </c>
      <c r="S3906" s="13">
        <f t="shared" ref="S3906:S3969" si="292">(((J3906/60)/60)/24)+DATE(1970,1,1)</f>
        <v>42095.229166666672</v>
      </c>
      <c r="T3906" s="13">
        <f t="shared" ref="T3906:T3969" si="293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0"/>
        <v>12</v>
      </c>
      <c r="P3907">
        <f t="shared" si="291"/>
        <v>63.13</v>
      </c>
      <c r="Q3907" s="10" t="s">
        <v>8315</v>
      </c>
      <c r="R3907" t="s">
        <v>8316</v>
      </c>
      <c r="S3907" s="13">
        <f t="shared" si="292"/>
        <v>42124.623877314814</v>
      </c>
      <c r="T3907" s="13">
        <f t="shared" si="29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38.25</v>
      </c>
      <c r="Q3908" s="10" t="s">
        <v>8315</v>
      </c>
      <c r="R3908" t="s">
        <v>8316</v>
      </c>
      <c r="S3908" s="13">
        <f t="shared" si="292"/>
        <v>42143.917743055557</v>
      </c>
      <c r="T3908" s="13">
        <f t="shared" si="29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16.25</v>
      </c>
      <c r="Q3909" s="10" t="s">
        <v>8315</v>
      </c>
      <c r="R3909" t="s">
        <v>8316</v>
      </c>
      <c r="S3909" s="13">
        <f t="shared" si="292"/>
        <v>41906.819513888891</v>
      </c>
      <c r="T3909" s="13">
        <f t="shared" si="29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33.75</v>
      </c>
      <c r="Q3910" s="10" t="s">
        <v>8315</v>
      </c>
      <c r="R3910" t="s">
        <v>8316</v>
      </c>
      <c r="S3910" s="13">
        <f t="shared" si="292"/>
        <v>41834.135370370372</v>
      </c>
      <c r="T3910" s="13">
        <f t="shared" si="29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61.67</v>
      </c>
      <c r="Q3911" s="10" t="s">
        <v>8315</v>
      </c>
      <c r="R3911" t="s">
        <v>8316</v>
      </c>
      <c r="S3911" s="13">
        <f t="shared" si="292"/>
        <v>41863.359282407408</v>
      </c>
      <c r="T3911" s="13">
        <f t="shared" si="29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83.14</v>
      </c>
      <c r="Q3912" s="10" t="s">
        <v>8315</v>
      </c>
      <c r="R3912" t="s">
        <v>8316</v>
      </c>
      <c r="S3912" s="13">
        <f t="shared" si="292"/>
        <v>42224.756909722222</v>
      </c>
      <c r="T3912" s="13">
        <f t="shared" si="29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1</v>
      </c>
      <c r="Q3913" s="10" t="s">
        <v>8315</v>
      </c>
      <c r="R3913" t="s">
        <v>8316</v>
      </c>
      <c r="S3913" s="13">
        <f t="shared" si="292"/>
        <v>41939.8122337963</v>
      </c>
      <c r="T3913" s="13">
        <f t="shared" si="29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142.86000000000001</v>
      </c>
      <c r="Q3914" s="10" t="s">
        <v>8315</v>
      </c>
      <c r="R3914" t="s">
        <v>8316</v>
      </c>
      <c r="S3914" s="13">
        <f t="shared" si="292"/>
        <v>42059.270023148143</v>
      </c>
      <c r="T3914" s="13">
        <f t="shared" si="29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33.67</v>
      </c>
      <c r="Q3915" s="10" t="s">
        <v>8315</v>
      </c>
      <c r="R3915" t="s">
        <v>8316</v>
      </c>
      <c r="S3915" s="13">
        <f t="shared" si="292"/>
        <v>42308.211215277777</v>
      </c>
      <c r="T3915" s="13">
        <f t="shared" si="29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5</v>
      </c>
      <c r="Q3916" s="10" t="s">
        <v>8315</v>
      </c>
      <c r="R3916" t="s">
        <v>8316</v>
      </c>
      <c r="S3916" s="13">
        <f t="shared" si="292"/>
        <v>42114.818935185183</v>
      </c>
      <c r="T3916" s="13">
        <f t="shared" si="29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0</v>
      </c>
      <c r="Q3917" s="10" t="s">
        <v>8315</v>
      </c>
      <c r="R3917" t="s">
        <v>8316</v>
      </c>
      <c r="S3917" s="13">
        <f t="shared" si="292"/>
        <v>42492.98505787037</v>
      </c>
      <c r="T3917" s="13">
        <f t="shared" si="29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10</v>
      </c>
      <c r="Q3918" s="10" t="s">
        <v>8315</v>
      </c>
      <c r="R3918" t="s">
        <v>8316</v>
      </c>
      <c r="S3918" s="13">
        <f t="shared" si="292"/>
        <v>42494.471666666665</v>
      </c>
      <c r="T3918" s="13">
        <f t="shared" si="29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40</v>
      </c>
      <c r="Q3919" s="10" t="s">
        <v>8315</v>
      </c>
      <c r="R3919" t="s">
        <v>8316</v>
      </c>
      <c r="S3919" s="13">
        <f t="shared" si="292"/>
        <v>41863.527326388888</v>
      </c>
      <c r="T3919" s="13">
        <f t="shared" si="29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30</v>
      </c>
      <c r="Q3920" s="10" t="s">
        <v>8315</v>
      </c>
      <c r="R3920" t="s">
        <v>8316</v>
      </c>
      <c r="S3920" s="13">
        <f t="shared" si="292"/>
        <v>41843.664618055554</v>
      </c>
      <c r="T3920" s="13">
        <f t="shared" si="29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45</v>
      </c>
      <c r="Q3921" s="10" t="s">
        <v>8315</v>
      </c>
      <c r="R3921" t="s">
        <v>8316</v>
      </c>
      <c r="S3921" s="13">
        <f t="shared" si="292"/>
        <v>42358.684872685189</v>
      </c>
      <c r="T3921" s="13">
        <f t="shared" si="29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0</v>
      </c>
      <c r="Q3922" s="10" t="s">
        <v>8315</v>
      </c>
      <c r="R3922" t="s">
        <v>8316</v>
      </c>
      <c r="S3922" s="13">
        <f t="shared" si="292"/>
        <v>42657.38726851852</v>
      </c>
      <c r="T3922" s="13">
        <f t="shared" si="29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10.17</v>
      </c>
      <c r="Q3923" s="10" t="s">
        <v>8315</v>
      </c>
      <c r="R3923" t="s">
        <v>8316</v>
      </c>
      <c r="S3923" s="13">
        <f t="shared" si="292"/>
        <v>41926.542303240742</v>
      </c>
      <c r="T3923" s="13">
        <f t="shared" si="29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81.41</v>
      </c>
      <c r="Q3924" s="10" t="s">
        <v>8315</v>
      </c>
      <c r="R3924" t="s">
        <v>8316</v>
      </c>
      <c r="S3924" s="13">
        <f t="shared" si="292"/>
        <v>42020.768634259264</v>
      </c>
      <c r="T3924" s="13">
        <f t="shared" si="29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57.25</v>
      </c>
      <c r="Q3925" s="10" t="s">
        <v>8315</v>
      </c>
      <c r="R3925" t="s">
        <v>8316</v>
      </c>
      <c r="S3925" s="13">
        <f t="shared" si="292"/>
        <v>42075.979988425926</v>
      </c>
      <c r="T3925" s="13">
        <f t="shared" si="29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</v>
      </c>
      <c r="Q3926" s="10" t="s">
        <v>8315</v>
      </c>
      <c r="R3926" t="s">
        <v>8316</v>
      </c>
      <c r="S3926" s="13">
        <f t="shared" si="292"/>
        <v>41786.959745370368</v>
      </c>
      <c r="T3926" s="13">
        <f t="shared" si="29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15</v>
      </c>
      <c r="Q3927" s="10" t="s">
        <v>8315</v>
      </c>
      <c r="R3927" t="s">
        <v>8316</v>
      </c>
      <c r="S3927" s="13">
        <f t="shared" si="292"/>
        <v>41820.870821759258</v>
      </c>
      <c r="T3927" s="13">
        <f t="shared" si="29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12.5</v>
      </c>
      <c r="Q3928" s="10" t="s">
        <v>8315</v>
      </c>
      <c r="R3928" t="s">
        <v>8316</v>
      </c>
      <c r="S3928" s="13">
        <f t="shared" si="292"/>
        <v>41970.085046296299</v>
      </c>
      <c r="T3928" s="13">
        <f t="shared" si="29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93</v>
      </c>
      <c r="Q3929" s="10" t="s">
        <v>8315</v>
      </c>
      <c r="R3929" t="s">
        <v>8316</v>
      </c>
      <c r="S3929" s="13">
        <f t="shared" si="292"/>
        <v>41830.267407407409</v>
      </c>
      <c r="T3929" s="13">
        <f t="shared" si="29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32.36</v>
      </c>
      <c r="Q3930" s="10" t="s">
        <v>8315</v>
      </c>
      <c r="R3930" t="s">
        <v>8316</v>
      </c>
      <c r="S3930" s="13">
        <f t="shared" si="292"/>
        <v>42265.683182870373</v>
      </c>
      <c r="T3930" s="13">
        <f t="shared" si="29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0</v>
      </c>
      <c r="Q3931" s="10" t="s">
        <v>8315</v>
      </c>
      <c r="R3931" t="s">
        <v>8316</v>
      </c>
      <c r="S3931" s="13">
        <f t="shared" si="292"/>
        <v>42601.827141203699</v>
      </c>
      <c r="T3931" s="13">
        <f t="shared" si="29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s="10" t="s">
        <v>8315</v>
      </c>
      <c r="R3932" t="s">
        <v>8316</v>
      </c>
      <c r="S3932" s="13">
        <f t="shared" si="292"/>
        <v>42433.338749999995</v>
      </c>
      <c r="T3932" s="13">
        <f t="shared" si="29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1</v>
      </c>
      <c r="Q3933" s="10" t="s">
        <v>8315</v>
      </c>
      <c r="R3933" t="s">
        <v>8316</v>
      </c>
      <c r="S3933" s="13">
        <f t="shared" si="292"/>
        <v>42228.151701388888</v>
      </c>
      <c r="T3933" s="13">
        <f t="shared" si="29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91.83</v>
      </c>
      <c r="Q3934" s="10" t="s">
        <v>8315</v>
      </c>
      <c r="R3934" t="s">
        <v>8316</v>
      </c>
      <c r="S3934" s="13">
        <f t="shared" si="292"/>
        <v>42415.168564814812</v>
      </c>
      <c r="T3934" s="13">
        <f t="shared" si="29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45.83</v>
      </c>
      <c r="Q3935" s="10" t="s">
        <v>8315</v>
      </c>
      <c r="R3935" t="s">
        <v>8316</v>
      </c>
      <c r="S3935" s="13">
        <f t="shared" si="292"/>
        <v>42538.968310185184</v>
      </c>
      <c r="T3935" s="13">
        <f t="shared" si="29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57.17</v>
      </c>
      <c r="Q3936" s="10" t="s">
        <v>8315</v>
      </c>
      <c r="R3936" t="s">
        <v>8316</v>
      </c>
      <c r="S3936" s="13">
        <f t="shared" si="292"/>
        <v>42233.671747685185</v>
      </c>
      <c r="T3936" s="13">
        <f t="shared" si="29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0</v>
      </c>
      <c r="Q3937" s="10" t="s">
        <v>8315</v>
      </c>
      <c r="R3937" t="s">
        <v>8316</v>
      </c>
      <c r="S3937" s="13">
        <f t="shared" si="292"/>
        <v>42221.656782407401</v>
      </c>
      <c r="T3937" s="13">
        <f t="shared" si="29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248.5</v>
      </c>
      <c r="Q3938" s="10" t="s">
        <v>8315</v>
      </c>
      <c r="R3938" t="s">
        <v>8316</v>
      </c>
      <c r="S3938" s="13">
        <f t="shared" si="292"/>
        <v>42675.262962962966</v>
      </c>
      <c r="T3938" s="13">
        <f t="shared" si="29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79.400000000000006</v>
      </c>
      <c r="Q3939" s="10" t="s">
        <v>8315</v>
      </c>
      <c r="R3939" t="s">
        <v>8316</v>
      </c>
      <c r="S3939" s="13">
        <f t="shared" si="292"/>
        <v>42534.631481481483</v>
      </c>
      <c r="T3939" s="13">
        <f t="shared" si="29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5</v>
      </c>
      <c r="Q3940" s="10" t="s">
        <v>8315</v>
      </c>
      <c r="R3940" t="s">
        <v>8316</v>
      </c>
      <c r="S3940" s="13">
        <f t="shared" si="292"/>
        <v>42151.905717592599</v>
      </c>
      <c r="T3940" s="13">
        <f t="shared" si="29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5.5</v>
      </c>
      <c r="Q3941" s="10" t="s">
        <v>8315</v>
      </c>
      <c r="R3941" t="s">
        <v>8316</v>
      </c>
      <c r="S3941" s="13">
        <f t="shared" si="292"/>
        <v>41915.400219907409</v>
      </c>
      <c r="T3941" s="13">
        <f t="shared" si="29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25</v>
      </c>
      <c r="Q3942" s="10" t="s">
        <v>8315</v>
      </c>
      <c r="R3942" t="s">
        <v>8316</v>
      </c>
      <c r="S3942" s="13">
        <f t="shared" si="292"/>
        <v>41961.492488425924</v>
      </c>
      <c r="T3942" s="13">
        <f t="shared" si="29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0</v>
      </c>
      <c r="Q3943" s="10" t="s">
        <v>8315</v>
      </c>
      <c r="R3943" t="s">
        <v>8316</v>
      </c>
      <c r="S3943" s="13">
        <f t="shared" si="292"/>
        <v>41940.587233796294</v>
      </c>
      <c r="T3943" s="13">
        <f t="shared" si="29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137.08000000000001</v>
      </c>
      <c r="Q3944" s="10" t="s">
        <v>8315</v>
      </c>
      <c r="R3944" t="s">
        <v>8316</v>
      </c>
      <c r="S3944" s="13">
        <f t="shared" si="292"/>
        <v>42111.904097222221</v>
      </c>
      <c r="T3944" s="13">
        <f t="shared" si="29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0</v>
      </c>
      <c r="Q3945" s="10" t="s">
        <v>8315</v>
      </c>
      <c r="R3945" t="s">
        <v>8316</v>
      </c>
      <c r="S3945" s="13">
        <f t="shared" si="292"/>
        <v>42279.778564814813</v>
      </c>
      <c r="T3945" s="13">
        <f t="shared" si="29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5</v>
      </c>
      <c r="Q3946" s="10" t="s">
        <v>8315</v>
      </c>
      <c r="R3946" t="s">
        <v>8316</v>
      </c>
      <c r="S3946" s="13">
        <f t="shared" si="292"/>
        <v>42213.662905092591</v>
      </c>
      <c r="T3946" s="13">
        <f t="shared" si="29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39</v>
      </c>
      <c r="Q3947" s="10" t="s">
        <v>8315</v>
      </c>
      <c r="R3947" t="s">
        <v>8316</v>
      </c>
      <c r="S3947" s="13">
        <f t="shared" si="292"/>
        <v>42109.801712962959</v>
      </c>
      <c r="T3947" s="13">
        <f t="shared" si="29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50.5</v>
      </c>
      <c r="Q3948" s="10" t="s">
        <v>8315</v>
      </c>
      <c r="R3948" t="s">
        <v>8316</v>
      </c>
      <c r="S3948" s="13">
        <f t="shared" si="292"/>
        <v>42031.833587962959</v>
      </c>
      <c r="T3948" s="13">
        <f t="shared" si="29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0</v>
      </c>
      <c r="Q3949" s="10" t="s">
        <v>8315</v>
      </c>
      <c r="R3949" t="s">
        <v>8316</v>
      </c>
      <c r="S3949" s="13">
        <f t="shared" si="292"/>
        <v>42615.142870370371</v>
      </c>
      <c r="T3949" s="13">
        <f t="shared" si="29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49.28</v>
      </c>
      <c r="Q3950" s="10" t="s">
        <v>8315</v>
      </c>
      <c r="R3950" t="s">
        <v>8316</v>
      </c>
      <c r="S3950" s="13">
        <f t="shared" si="292"/>
        <v>41829.325497685182</v>
      </c>
      <c r="T3950" s="13">
        <f t="shared" si="29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25</v>
      </c>
      <c r="Q3951" s="10" t="s">
        <v>8315</v>
      </c>
      <c r="R3951" t="s">
        <v>8316</v>
      </c>
      <c r="S3951" s="13">
        <f t="shared" si="292"/>
        <v>42016.120613425926</v>
      </c>
      <c r="T3951" s="13">
        <f t="shared" si="29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1</v>
      </c>
      <c r="Q3952" s="10" t="s">
        <v>8315</v>
      </c>
      <c r="R3952" t="s">
        <v>8316</v>
      </c>
      <c r="S3952" s="13">
        <f t="shared" si="292"/>
        <v>42439.702314814815</v>
      </c>
      <c r="T3952" s="13">
        <f t="shared" si="29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25</v>
      </c>
      <c r="Q3953" s="10" t="s">
        <v>8315</v>
      </c>
      <c r="R3953" t="s">
        <v>8316</v>
      </c>
      <c r="S3953" s="13">
        <f t="shared" si="292"/>
        <v>42433.825717592597</v>
      </c>
      <c r="T3953" s="13">
        <f t="shared" si="29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0</v>
      </c>
      <c r="Q3954" s="10" t="s">
        <v>8315</v>
      </c>
      <c r="R3954" t="s">
        <v>8316</v>
      </c>
      <c r="S3954" s="13">
        <f t="shared" si="292"/>
        <v>42243.790393518517</v>
      </c>
      <c r="T3954" s="13">
        <f t="shared" si="29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s="10" t="s">
        <v>8315</v>
      </c>
      <c r="R3955" t="s">
        <v>8316</v>
      </c>
      <c r="S3955" s="13">
        <f t="shared" si="292"/>
        <v>42550.048449074078</v>
      </c>
      <c r="T3955" s="13">
        <f t="shared" si="29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53.13</v>
      </c>
      <c r="Q3956" s="10" t="s">
        <v>8315</v>
      </c>
      <c r="R3956" t="s">
        <v>8316</v>
      </c>
      <c r="S3956" s="13">
        <f t="shared" si="292"/>
        <v>41774.651203703703</v>
      </c>
      <c r="T3956" s="13">
        <f t="shared" si="29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0</v>
      </c>
      <c r="Q3957" s="10" t="s">
        <v>8315</v>
      </c>
      <c r="R3957" t="s">
        <v>8316</v>
      </c>
      <c r="S3957" s="13">
        <f t="shared" si="292"/>
        <v>42306.848854166667</v>
      </c>
      <c r="T3957" s="13">
        <f t="shared" si="29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7</v>
      </c>
      <c r="Q3958" s="10" t="s">
        <v>8315</v>
      </c>
      <c r="R3958" t="s">
        <v>8316</v>
      </c>
      <c r="S3958" s="13">
        <f t="shared" si="292"/>
        <v>42457.932025462964</v>
      </c>
      <c r="T3958" s="13">
        <f t="shared" si="29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40.06</v>
      </c>
      <c r="Q3959" s="10" t="s">
        <v>8315</v>
      </c>
      <c r="R3959" t="s">
        <v>8316</v>
      </c>
      <c r="S3959" s="13">
        <f t="shared" si="292"/>
        <v>42513.976319444439</v>
      </c>
      <c r="T3959" s="13">
        <f t="shared" si="29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24.33</v>
      </c>
      <c r="Q3960" s="10" t="s">
        <v>8315</v>
      </c>
      <c r="R3960" t="s">
        <v>8316</v>
      </c>
      <c r="S3960" s="13">
        <f t="shared" si="292"/>
        <v>41816.950370370374</v>
      </c>
      <c r="T3960" s="13">
        <f t="shared" si="29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11.25</v>
      </c>
      <c r="Q3961" s="10" t="s">
        <v>8315</v>
      </c>
      <c r="R3961" t="s">
        <v>8316</v>
      </c>
      <c r="S3961" s="13">
        <f t="shared" si="292"/>
        <v>41880.788842592592</v>
      </c>
      <c r="T3961" s="13">
        <f t="shared" si="29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10.5</v>
      </c>
      <c r="Q3962" s="10" t="s">
        <v>8315</v>
      </c>
      <c r="R3962" t="s">
        <v>8316</v>
      </c>
      <c r="S3962" s="13">
        <f t="shared" si="292"/>
        <v>42342.845555555556</v>
      </c>
      <c r="T3962" s="13">
        <f t="shared" si="29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15</v>
      </c>
      <c r="Q3963" s="10" t="s">
        <v>8315</v>
      </c>
      <c r="R3963" t="s">
        <v>8316</v>
      </c>
      <c r="S3963" s="13">
        <f t="shared" si="292"/>
        <v>41745.891319444447</v>
      </c>
      <c r="T3963" s="13">
        <f t="shared" si="29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0</v>
      </c>
      <c r="Q3964" s="10" t="s">
        <v>8315</v>
      </c>
      <c r="R3964" t="s">
        <v>8316</v>
      </c>
      <c r="S3964" s="13">
        <f t="shared" si="292"/>
        <v>42311.621458333335</v>
      </c>
      <c r="T3964" s="13">
        <f t="shared" si="29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42</v>
      </c>
      <c r="Q3965" s="10" t="s">
        <v>8315</v>
      </c>
      <c r="R3965" t="s">
        <v>8316</v>
      </c>
      <c r="S3965" s="13">
        <f t="shared" si="292"/>
        <v>42296.154131944444</v>
      </c>
      <c r="T3965" s="13">
        <f t="shared" si="29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71.25</v>
      </c>
      <c r="Q3966" s="10" t="s">
        <v>8315</v>
      </c>
      <c r="R3966" t="s">
        <v>8316</v>
      </c>
      <c r="S3966" s="13">
        <f t="shared" si="292"/>
        <v>42053.722060185188</v>
      </c>
      <c r="T3966" s="13">
        <f t="shared" si="29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22.5</v>
      </c>
      <c r="Q3967" s="10" t="s">
        <v>8315</v>
      </c>
      <c r="R3967" t="s">
        <v>8316</v>
      </c>
      <c r="S3967" s="13">
        <f t="shared" si="292"/>
        <v>42414.235879629632</v>
      </c>
      <c r="T3967" s="13">
        <f t="shared" si="29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41</v>
      </c>
      <c r="Q3968" s="10" t="s">
        <v>8315</v>
      </c>
      <c r="R3968" t="s">
        <v>8316</v>
      </c>
      <c r="S3968" s="13">
        <f t="shared" si="292"/>
        <v>41801.711550925924</v>
      </c>
      <c r="T3968" s="13">
        <f t="shared" si="29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47.91</v>
      </c>
      <c r="Q3969" s="10" t="s">
        <v>8315</v>
      </c>
      <c r="R3969" t="s">
        <v>8316</v>
      </c>
      <c r="S3969" s="13">
        <f t="shared" si="292"/>
        <v>42770.290590277778</v>
      </c>
      <c r="T3969" s="13">
        <f t="shared" si="29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4">ROUND(E3970/D3970*100,0)</f>
        <v>11</v>
      </c>
      <c r="P3970">
        <f t="shared" ref="P3970:P4033" si="295">IFERROR(ROUND(E3971/L3971,2),0)</f>
        <v>35.17</v>
      </c>
      <c r="Q3970" s="10" t="s">
        <v>8315</v>
      </c>
      <c r="R3970" t="s">
        <v>8316</v>
      </c>
      <c r="S3970" s="13">
        <f t="shared" ref="S3970:S4033" si="296">(((J3970/60)/60)/24)+DATE(1970,1,1)</f>
        <v>42452.815659722226</v>
      </c>
      <c r="T3970" s="13">
        <f t="shared" ref="T3970:T4033" si="297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4"/>
        <v>7</v>
      </c>
      <c r="P3971">
        <f t="shared" si="295"/>
        <v>5.5</v>
      </c>
      <c r="Q3971" s="10" t="s">
        <v>8315</v>
      </c>
      <c r="R3971" t="s">
        <v>8316</v>
      </c>
      <c r="S3971" s="13">
        <f t="shared" si="296"/>
        <v>42601.854699074072</v>
      </c>
      <c r="T3971" s="13">
        <f t="shared" si="297"/>
        <v>42611.163194444445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22.67</v>
      </c>
      <c r="Q3972" s="10" t="s">
        <v>8315</v>
      </c>
      <c r="R3972" t="s">
        <v>8316</v>
      </c>
      <c r="S3972" s="13">
        <f t="shared" si="296"/>
        <v>42447.863553240735</v>
      </c>
      <c r="T3972" s="13">
        <f t="shared" si="29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26.38</v>
      </c>
      <c r="Q3973" s="10" t="s">
        <v>8315</v>
      </c>
      <c r="R3973" t="s">
        <v>8316</v>
      </c>
      <c r="S3973" s="13">
        <f t="shared" si="296"/>
        <v>41811.536180555559</v>
      </c>
      <c r="T3973" s="13">
        <f t="shared" si="29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105.54</v>
      </c>
      <c r="Q3974" s="10" t="s">
        <v>8315</v>
      </c>
      <c r="R3974" t="s">
        <v>8316</v>
      </c>
      <c r="S3974" s="13">
        <f t="shared" si="296"/>
        <v>41981.067523148144</v>
      </c>
      <c r="T3974" s="13">
        <f t="shared" si="29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29.09</v>
      </c>
      <c r="Q3975" s="10" t="s">
        <v>8315</v>
      </c>
      <c r="R3975" t="s">
        <v>8316</v>
      </c>
      <c r="S3975" s="13">
        <f t="shared" si="296"/>
        <v>42469.68414351852</v>
      </c>
      <c r="T3975" s="13">
        <f t="shared" si="29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0</v>
      </c>
      <c r="Q3976" s="10" t="s">
        <v>8315</v>
      </c>
      <c r="R3976" t="s">
        <v>8316</v>
      </c>
      <c r="S3976" s="13">
        <f t="shared" si="296"/>
        <v>42493.546851851846</v>
      </c>
      <c r="T3976" s="13">
        <f t="shared" si="29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62</v>
      </c>
      <c r="Q3977" s="10" t="s">
        <v>8315</v>
      </c>
      <c r="R3977" t="s">
        <v>8316</v>
      </c>
      <c r="S3977" s="13">
        <f t="shared" si="296"/>
        <v>42534.866875</v>
      </c>
      <c r="T3977" s="13">
        <f t="shared" si="29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217.5</v>
      </c>
      <c r="Q3978" s="10" t="s">
        <v>8315</v>
      </c>
      <c r="R3978" t="s">
        <v>8316</v>
      </c>
      <c r="S3978" s="13">
        <f t="shared" si="296"/>
        <v>41830.858344907407</v>
      </c>
      <c r="T3978" s="13">
        <f t="shared" si="29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26.75</v>
      </c>
      <c r="Q3979" s="10" t="s">
        <v>8315</v>
      </c>
      <c r="R3979" t="s">
        <v>8316</v>
      </c>
      <c r="S3979" s="13">
        <f t="shared" si="296"/>
        <v>42543.788564814815</v>
      </c>
      <c r="T3979" s="13">
        <f t="shared" si="29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18.329999999999998</v>
      </c>
      <c r="Q3980" s="10" t="s">
        <v>8315</v>
      </c>
      <c r="R3980" t="s">
        <v>8316</v>
      </c>
      <c r="S3980" s="13">
        <f t="shared" si="296"/>
        <v>41975.642974537041</v>
      </c>
      <c r="T3980" s="13">
        <f t="shared" si="29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64.290000000000006</v>
      </c>
      <c r="Q3981" s="10" t="s">
        <v>8315</v>
      </c>
      <c r="R3981" t="s">
        <v>8316</v>
      </c>
      <c r="S3981" s="13">
        <f t="shared" si="296"/>
        <v>42069.903437500005</v>
      </c>
      <c r="T3981" s="13">
        <f t="shared" si="29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175</v>
      </c>
      <c r="Q3982" s="10" t="s">
        <v>8315</v>
      </c>
      <c r="R3982" t="s">
        <v>8316</v>
      </c>
      <c r="S3982" s="13">
        <f t="shared" si="296"/>
        <v>41795.598923611113</v>
      </c>
      <c r="T3982" s="13">
        <f t="shared" si="29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34</v>
      </c>
      <c r="Q3983" s="10" t="s">
        <v>8315</v>
      </c>
      <c r="R3983" t="s">
        <v>8316</v>
      </c>
      <c r="S3983" s="13">
        <f t="shared" si="296"/>
        <v>42508.179965277777</v>
      </c>
      <c r="T3983" s="13">
        <f t="shared" si="297"/>
        <v>42568.179965277777</v>
      </c>
    </row>
    <row r="3984" spans="1:20" ht="48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84.28</v>
      </c>
      <c r="Q3984" s="10" t="s">
        <v>8315</v>
      </c>
      <c r="R3984" t="s">
        <v>8316</v>
      </c>
      <c r="S3984" s="13">
        <f t="shared" si="296"/>
        <v>42132.809953703705</v>
      </c>
      <c r="T3984" s="13">
        <f t="shared" si="29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9.5</v>
      </c>
      <c r="Q3985" s="10" t="s">
        <v>8315</v>
      </c>
      <c r="R3985" t="s">
        <v>8316</v>
      </c>
      <c r="S3985" s="13">
        <f t="shared" si="296"/>
        <v>41747.86986111111</v>
      </c>
      <c r="T3985" s="13">
        <f t="shared" si="29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33.74</v>
      </c>
      <c r="Q3986" s="10" t="s">
        <v>8315</v>
      </c>
      <c r="R3986" t="s">
        <v>8316</v>
      </c>
      <c r="S3986" s="13">
        <f t="shared" si="296"/>
        <v>41920.963472222218</v>
      </c>
      <c r="T3986" s="13">
        <f t="shared" si="29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37.54</v>
      </c>
      <c r="Q3987" s="10" t="s">
        <v>8315</v>
      </c>
      <c r="R3987" t="s">
        <v>8316</v>
      </c>
      <c r="S3987" s="13">
        <f t="shared" si="296"/>
        <v>42399.707407407404</v>
      </c>
      <c r="T3987" s="13">
        <f t="shared" si="29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11.62</v>
      </c>
      <c r="Q3988" s="10" t="s">
        <v>8315</v>
      </c>
      <c r="R3988" t="s">
        <v>8316</v>
      </c>
      <c r="S3988" s="13">
        <f t="shared" si="296"/>
        <v>42467.548541666663</v>
      </c>
      <c r="T3988" s="13">
        <f t="shared" si="29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8</v>
      </c>
      <c r="Q3989" s="10" t="s">
        <v>8315</v>
      </c>
      <c r="R3989" t="s">
        <v>8316</v>
      </c>
      <c r="S3989" s="13">
        <f t="shared" si="296"/>
        <v>41765.92465277778</v>
      </c>
      <c r="T3989" s="13">
        <f t="shared" si="297"/>
        <v>41775.92465277778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0</v>
      </c>
      <c r="Q3990" s="10" t="s">
        <v>8315</v>
      </c>
      <c r="R3990" t="s">
        <v>8316</v>
      </c>
      <c r="S3990" s="13">
        <f t="shared" si="296"/>
        <v>42230.08116898148</v>
      </c>
      <c r="T3990" s="13">
        <f t="shared" si="29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23</v>
      </c>
      <c r="Q3991" s="10" t="s">
        <v>8315</v>
      </c>
      <c r="R3991" t="s">
        <v>8316</v>
      </c>
      <c r="S3991" s="13">
        <f t="shared" si="296"/>
        <v>42286.749780092592</v>
      </c>
      <c r="T3991" s="13">
        <f t="shared" si="29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100</v>
      </c>
      <c r="Q3992" s="10" t="s">
        <v>8315</v>
      </c>
      <c r="R3992" t="s">
        <v>8316</v>
      </c>
      <c r="S3992" s="13">
        <f t="shared" si="296"/>
        <v>42401.672372685185</v>
      </c>
      <c r="T3992" s="13">
        <f t="shared" si="29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60.11</v>
      </c>
      <c r="Q3993" s="10" t="s">
        <v>8315</v>
      </c>
      <c r="R3993" t="s">
        <v>8316</v>
      </c>
      <c r="S3993" s="13">
        <f t="shared" si="296"/>
        <v>42125.644467592589</v>
      </c>
      <c r="T3993" s="13">
        <f t="shared" si="297"/>
        <v>42155.644467592589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3</v>
      </c>
      <c r="Q3994" s="10" t="s">
        <v>8315</v>
      </c>
      <c r="R3994" t="s">
        <v>8316</v>
      </c>
      <c r="S3994" s="13">
        <f t="shared" si="296"/>
        <v>42289.94049768518</v>
      </c>
      <c r="T3994" s="13">
        <f t="shared" si="29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5</v>
      </c>
      <c r="Q3995" s="10" t="s">
        <v>8315</v>
      </c>
      <c r="R3995" t="s">
        <v>8316</v>
      </c>
      <c r="S3995" s="13">
        <f t="shared" si="296"/>
        <v>42107.864722222221</v>
      </c>
      <c r="T3995" s="13">
        <f t="shared" si="29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17.5</v>
      </c>
      <c r="Q3996" s="10" t="s">
        <v>8315</v>
      </c>
      <c r="R3996" t="s">
        <v>8316</v>
      </c>
      <c r="S3996" s="13">
        <f t="shared" si="296"/>
        <v>41809.389930555553</v>
      </c>
      <c r="T3996" s="13">
        <f t="shared" si="29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29.24</v>
      </c>
      <c r="Q3997" s="10" t="s">
        <v>8315</v>
      </c>
      <c r="R3997" t="s">
        <v>8316</v>
      </c>
      <c r="S3997" s="13">
        <f t="shared" si="296"/>
        <v>42019.683761574073</v>
      </c>
      <c r="T3997" s="13">
        <f t="shared" si="29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0</v>
      </c>
      <c r="Q3998" s="10" t="s">
        <v>8315</v>
      </c>
      <c r="R3998" t="s">
        <v>8316</v>
      </c>
      <c r="S3998" s="13">
        <f t="shared" si="296"/>
        <v>41950.26694444444</v>
      </c>
      <c r="T3998" s="13">
        <f t="shared" si="29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59.58</v>
      </c>
      <c r="Q3999" s="10" t="s">
        <v>8315</v>
      </c>
      <c r="R3999" t="s">
        <v>8316</v>
      </c>
      <c r="S3999" s="13">
        <f t="shared" si="296"/>
        <v>42069.391446759255</v>
      </c>
      <c r="T3999" s="13">
        <f t="shared" si="29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82.57</v>
      </c>
      <c r="Q4000" s="10" t="s">
        <v>8315</v>
      </c>
      <c r="R4000" t="s">
        <v>8316</v>
      </c>
      <c r="S4000" s="13">
        <f t="shared" si="296"/>
        <v>42061.963263888887</v>
      </c>
      <c r="T4000" s="13">
        <f t="shared" si="29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10</v>
      </c>
      <c r="Q4001" s="10" t="s">
        <v>8315</v>
      </c>
      <c r="R4001" t="s">
        <v>8316</v>
      </c>
      <c r="S4001" s="13">
        <f t="shared" si="296"/>
        <v>41842.828680555554</v>
      </c>
      <c r="T4001" s="13">
        <f t="shared" si="29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32.36</v>
      </c>
      <c r="Q4002" s="10" t="s">
        <v>8315</v>
      </c>
      <c r="R4002" t="s">
        <v>8316</v>
      </c>
      <c r="S4002" s="13">
        <f t="shared" si="296"/>
        <v>42437.64534722222</v>
      </c>
      <c r="T4002" s="13">
        <f t="shared" si="29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5.75</v>
      </c>
      <c r="Q4003" s="10" t="s">
        <v>8315</v>
      </c>
      <c r="R4003" t="s">
        <v>8316</v>
      </c>
      <c r="S4003" s="13">
        <f t="shared" si="296"/>
        <v>42775.964212962965</v>
      </c>
      <c r="T4003" s="13">
        <f t="shared" si="29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100.5</v>
      </c>
      <c r="Q4004" s="10" t="s">
        <v>8315</v>
      </c>
      <c r="R4004" t="s">
        <v>8316</v>
      </c>
      <c r="S4004" s="13">
        <f t="shared" si="296"/>
        <v>41879.043530092589</v>
      </c>
      <c r="T4004" s="13">
        <f t="shared" si="29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</v>
      </c>
      <c r="Q4005" s="10" t="s">
        <v>8315</v>
      </c>
      <c r="R4005" t="s">
        <v>8316</v>
      </c>
      <c r="S4005" s="13">
        <f t="shared" si="296"/>
        <v>42020.587349537032</v>
      </c>
      <c r="T4005" s="13">
        <f t="shared" si="29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20</v>
      </c>
      <c r="Q4006" s="10" t="s">
        <v>8315</v>
      </c>
      <c r="R4006" t="s">
        <v>8316</v>
      </c>
      <c r="S4006" s="13">
        <f t="shared" si="296"/>
        <v>41890.16269675926</v>
      </c>
      <c r="T4006" s="13">
        <f t="shared" si="29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</v>
      </c>
      <c r="Q4007" s="10" t="s">
        <v>8315</v>
      </c>
      <c r="R4007" t="s">
        <v>8316</v>
      </c>
      <c r="S4007" s="13">
        <f t="shared" si="296"/>
        <v>41872.807696759257</v>
      </c>
      <c r="T4007" s="13">
        <f t="shared" si="29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5</v>
      </c>
      <c r="Q4008" s="10" t="s">
        <v>8315</v>
      </c>
      <c r="R4008" t="s">
        <v>8316</v>
      </c>
      <c r="S4008" s="13">
        <f t="shared" si="296"/>
        <v>42391.772997685184</v>
      </c>
      <c r="T4008" s="13">
        <f t="shared" si="29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15</v>
      </c>
      <c r="Q4009" s="10" t="s">
        <v>8315</v>
      </c>
      <c r="R4009" t="s">
        <v>8316</v>
      </c>
      <c r="S4009" s="13">
        <f t="shared" si="296"/>
        <v>41848.772928240738</v>
      </c>
      <c r="T4009" s="13">
        <f t="shared" si="29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25</v>
      </c>
      <c r="Q4010" s="10" t="s">
        <v>8315</v>
      </c>
      <c r="R4010" t="s">
        <v>8316</v>
      </c>
      <c r="S4010" s="13">
        <f t="shared" si="296"/>
        <v>42177.964201388888</v>
      </c>
      <c r="T4010" s="13">
        <f t="shared" si="29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45.84</v>
      </c>
      <c r="Q4011" s="10" t="s">
        <v>8315</v>
      </c>
      <c r="R4011" t="s">
        <v>8316</v>
      </c>
      <c r="S4011" s="13">
        <f t="shared" si="296"/>
        <v>41851.700925925928</v>
      </c>
      <c r="T4011" s="13">
        <f t="shared" si="29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4.75</v>
      </c>
      <c r="Q4012" s="10" t="s">
        <v>8315</v>
      </c>
      <c r="R4012" t="s">
        <v>8316</v>
      </c>
      <c r="S4012" s="13">
        <f t="shared" si="296"/>
        <v>41921.770439814813</v>
      </c>
      <c r="T4012" s="13">
        <f t="shared" si="29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0</v>
      </c>
      <c r="Q4013" s="10" t="s">
        <v>8315</v>
      </c>
      <c r="R4013" t="s">
        <v>8316</v>
      </c>
      <c r="S4013" s="13">
        <f t="shared" si="296"/>
        <v>42002.54488425926</v>
      </c>
      <c r="T4013" s="13">
        <f t="shared" si="29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13</v>
      </c>
      <c r="Q4014" s="10" t="s">
        <v>8315</v>
      </c>
      <c r="R4014" t="s">
        <v>8316</v>
      </c>
      <c r="S4014" s="13">
        <f t="shared" si="296"/>
        <v>42096.544548611113</v>
      </c>
      <c r="T4014" s="13">
        <f t="shared" si="29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0</v>
      </c>
      <c r="Q4015" s="10" t="s">
        <v>8315</v>
      </c>
      <c r="R4015" t="s">
        <v>8316</v>
      </c>
      <c r="S4015" s="13">
        <f t="shared" si="296"/>
        <v>42021.301192129627</v>
      </c>
      <c r="T4015" s="13">
        <f t="shared" si="29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1</v>
      </c>
      <c r="Q4016" s="10" t="s">
        <v>8315</v>
      </c>
      <c r="R4016" t="s">
        <v>8316</v>
      </c>
      <c r="S4016" s="13">
        <f t="shared" si="296"/>
        <v>42419.246168981481</v>
      </c>
      <c r="T4016" s="13">
        <f t="shared" si="29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10</v>
      </c>
      <c r="Q4017" s="10" t="s">
        <v>8315</v>
      </c>
      <c r="R4017" t="s">
        <v>8316</v>
      </c>
      <c r="S4017" s="13">
        <f t="shared" si="296"/>
        <v>42174.780821759254</v>
      </c>
      <c r="T4017" s="13">
        <f t="shared" si="29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52.5</v>
      </c>
      <c r="Q4018" s="10" t="s">
        <v>8315</v>
      </c>
      <c r="R4018" t="s">
        <v>8316</v>
      </c>
      <c r="S4018" s="13">
        <f t="shared" si="296"/>
        <v>41869.872685185182</v>
      </c>
      <c r="T4018" s="13">
        <f t="shared" si="29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32.5</v>
      </c>
      <c r="Q4019" s="10" t="s">
        <v>8315</v>
      </c>
      <c r="R4019" t="s">
        <v>8316</v>
      </c>
      <c r="S4019" s="13">
        <f t="shared" si="296"/>
        <v>41856.672152777777</v>
      </c>
      <c r="T4019" s="13">
        <f t="shared" si="29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7.25</v>
      </c>
      <c r="Q4020" s="10" t="s">
        <v>8315</v>
      </c>
      <c r="R4020" t="s">
        <v>8316</v>
      </c>
      <c r="S4020" s="13">
        <f t="shared" si="296"/>
        <v>42620.91097222222</v>
      </c>
      <c r="T4020" s="13">
        <f t="shared" si="29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33.33</v>
      </c>
      <c r="Q4021" s="10" t="s">
        <v>8315</v>
      </c>
      <c r="R4021" t="s">
        <v>8316</v>
      </c>
      <c r="S4021" s="13">
        <f t="shared" si="296"/>
        <v>42417.675879629634</v>
      </c>
      <c r="T4021" s="13">
        <f t="shared" si="29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62.5</v>
      </c>
      <c r="Q4022" s="10" t="s">
        <v>8315</v>
      </c>
      <c r="R4022" t="s">
        <v>8316</v>
      </c>
      <c r="S4022" s="13">
        <f t="shared" si="296"/>
        <v>42057.190960648149</v>
      </c>
      <c r="T4022" s="13">
        <f t="shared" si="297"/>
        <v>42087.149293981478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63.56</v>
      </c>
      <c r="Q4023" s="10" t="s">
        <v>8315</v>
      </c>
      <c r="R4023" t="s">
        <v>8316</v>
      </c>
      <c r="S4023" s="13">
        <f t="shared" si="296"/>
        <v>41878.911550925928</v>
      </c>
      <c r="T4023" s="13">
        <f t="shared" si="29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0</v>
      </c>
      <c r="Q4024" s="10" t="s">
        <v>8315</v>
      </c>
      <c r="R4024" t="s">
        <v>8316</v>
      </c>
      <c r="S4024" s="13">
        <f t="shared" si="296"/>
        <v>41990.584108796291</v>
      </c>
      <c r="T4024" s="13">
        <f t="shared" si="29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10</v>
      </c>
      <c r="Q4025" s="10" t="s">
        <v>8315</v>
      </c>
      <c r="R4025" t="s">
        <v>8316</v>
      </c>
      <c r="S4025" s="13">
        <f t="shared" si="296"/>
        <v>42408.999571759254</v>
      </c>
      <c r="T4025" s="13">
        <f t="shared" si="29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62.5</v>
      </c>
      <c r="Q4026" s="10" t="s">
        <v>8315</v>
      </c>
      <c r="R4026" t="s">
        <v>8316</v>
      </c>
      <c r="S4026" s="13">
        <f t="shared" si="296"/>
        <v>42217.670104166667</v>
      </c>
      <c r="T4026" s="13">
        <f t="shared" si="29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0</v>
      </c>
      <c r="Q4027" s="10" t="s">
        <v>8315</v>
      </c>
      <c r="R4027" t="s">
        <v>8316</v>
      </c>
      <c r="S4027" s="13">
        <f t="shared" si="296"/>
        <v>42151.237685185188</v>
      </c>
      <c r="T4027" s="13">
        <f t="shared" si="29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30.71</v>
      </c>
      <c r="Q4028" s="10" t="s">
        <v>8315</v>
      </c>
      <c r="R4028" t="s">
        <v>8316</v>
      </c>
      <c r="S4028" s="13">
        <f t="shared" si="296"/>
        <v>42282.655543981484</v>
      </c>
      <c r="T4028" s="13">
        <f t="shared" si="29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51</v>
      </c>
      <c r="Q4029" s="10" t="s">
        <v>8315</v>
      </c>
      <c r="R4029" t="s">
        <v>8316</v>
      </c>
      <c r="S4029" s="13">
        <f t="shared" si="296"/>
        <v>42768.97084490741</v>
      </c>
      <c r="T4029" s="13">
        <f t="shared" si="29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0</v>
      </c>
      <c r="Q4030" s="10" t="s">
        <v>8315</v>
      </c>
      <c r="R4030" t="s">
        <v>8316</v>
      </c>
      <c r="S4030" s="13">
        <f t="shared" si="296"/>
        <v>41765.938657407409</v>
      </c>
      <c r="T4030" s="13">
        <f t="shared" si="29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66.67</v>
      </c>
      <c r="Q4031" s="10" t="s">
        <v>8315</v>
      </c>
      <c r="R4031" t="s">
        <v>8316</v>
      </c>
      <c r="S4031" s="13">
        <f t="shared" si="296"/>
        <v>42322.025115740747</v>
      </c>
      <c r="T4031" s="13">
        <f t="shared" si="29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0</v>
      </c>
      <c r="Q4032" s="10" t="s">
        <v>8315</v>
      </c>
      <c r="R4032" t="s">
        <v>8316</v>
      </c>
      <c r="S4032" s="13">
        <f t="shared" si="296"/>
        <v>42374.655081018514</v>
      </c>
      <c r="T4032" s="13">
        <f t="shared" si="29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59</v>
      </c>
      <c r="Q4033" s="10" t="s">
        <v>8315</v>
      </c>
      <c r="R4033" t="s">
        <v>8316</v>
      </c>
      <c r="S4033" s="13">
        <f t="shared" si="296"/>
        <v>41941.585231481484</v>
      </c>
      <c r="T4033" s="13">
        <f t="shared" si="29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8">ROUND(E4034/D4034*100,0)</f>
        <v>7</v>
      </c>
      <c r="P4034">
        <f t="shared" ref="P4034:P4097" si="299">IFERROR(ROUND(E4035/L4035,2),0)</f>
        <v>65.34</v>
      </c>
      <c r="Q4034" s="10" t="s">
        <v>8315</v>
      </c>
      <c r="R4034" t="s">
        <v>8316</v>
      </c>
      <c r="S4034" s="13">
        <f t="shared" ref="S4034:S4097" si="300">(((J4034/60)/60)/24)+DATE(1970,1,1)</f>
        <v>42293.809212962966</v>
      </c>
      <c r="T4034" s="13">
        <f t="shared" ref="T4034:T4097" si="301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8"/>
        <v>26</v>
      </c>
      <c r="P4035">
        <f t="shared" si="299"/>
        <v>100</v>
      </c>
      <c r="Q4035" s="10" t="s">
        <v>8315</v>
      </c>
      <c r="R4035" t="s">
        <v>8316</v>
      </c>
      <c r="S4035" s="13">
        <f t="shared" si="300"/>
        <v>42614.268796296295</v>
      </c>
      <c r="T4035" s="13">
        <f t="shared" si="30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147.4</v>
      </c>
      <c r="Q4036" s="10" t="s">
        <v>8315</v>
      </c>
      <c r="R4036" t="s">
        <v>8316</v>
      </c>
      <c r="S4036" s="13">
        <f t="shared" si="300"/>
        <v>42067.947337962964</v>
      </c>
      <c r="T4036" s="13">
        <f t="shared" si="30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166.06</v>
      </c>
      <c r="Q4037" s="10" t="s">
        <v>8315</v>
      </c>
      <c r="R4037" t="s">
        <v>8316</v>
      </c>
      <c r="S4037" s="13">
        <f t="shared" si="300"/>
        <v>41903.882951388885</v>
      </c>
      <c r="T4037" s="13">
        <f t="shared" si="30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40</v>
      </c>
      <c r="Q4038" s="10" t="s">
        <v>8315</v>
      </c>
      <c r="R4038" t="s">
        <v>8316</v>
      </c>
      <c r="S4038" s="13">
        <f t="shared" si="300"/>
        <v>41804.937083333331</v>
      </c>
      <c r="T4038" s="13">
        <f t="shared" si="30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75.25</v>
      </c>
      <c r="Q4039" s="10" t="s">
        <v>8315</v>
      </c>
      <c r="R4039" t="s">
        <v>8316</v>
      </c>
      <c r="S4039" s="13">
        <f t="shared" si="300"/>
        <v>42497.070775462969</v>
      </c>
      <c r="T4039" s="13">
        <f t="shared" si="30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60</v>
      </c>
      <c r="Q4040" s="10" t="s">
        <v>8315</v>
      </c>
      <c r="R4040" t="s">
        <v>8316</v>
      </c>
      <c r="S4040" s="13">
        <f t="shared" si="300"/>
        <v>41869.798726851855</v>
      </c>
      <c r="T4040" s="13">
        <f t="shared" si="30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1250</v>
      </c>
      <c r="Q4041" s="10" t="s">
        <v>8315</v>
      </c>
      <c r="R4041" t="s">
        <v>8316</v>
      </c>
      <c r="S4041" s="13">
        <f t="shared" si="300"/>
        <v>42305.670914351853</v>
      </c>
      <c r="T4041" s="13">
        <f t="shared" si="30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10.5</v>
      </c>
      <c r="Q4042" s="10" t="s">
        <v>8315</v>
      </c>
      <c r="R4042" t="s">
        <v>8316</v>
      </c>
      <c r="S4042" s="13">
        <f t="shared" si="300"/>
        <v>42144.231527777782</v>
      </c>
      <c r="T4042" s="13">
        <f t="shared" si="30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7</v>
      </c>
      <c r="Q4043" s="10" t="s">
        <v>8315</v>
      </c>
      <c r="R4043" t="s">
        <v>8316</v>
      </c>
      <c r="S4043" s="13">
        <f t="shared" si="300"/>
        <v>42559.474004629628</v>
      </c>
      <c r="T4043" s="13">
        <f t="shared" si="30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0</v>
      </c>
      <c r="Q4044" s="10" t="s">
        <v>8315</v>
      </c>
      <c r="R4044" t="s">
        <v>8316</v>
      </c>
      <c r="S4044" s="13">
        <f t="shared" si="300"/>
        <v>41995.084074074075</v>
      </c>
      <c r="T4044" s="13">
        <f t="shared" si="301"/>
        <v>42024.802777777775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56.25</v>
      </c>
      <c r="Q4045" s="10" t="s">
        <v>8315</v>
      </c>
      <c r="R4045" t="s">
        <v>8316</v>
      </c>
      <c r="S4045" s="13">
        <f t="shared" si="300"/>
        <v>41948.957465277781</v>
      </c>
      <c r="T4045" s="13">
        <f t="shared" si="30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1</v>
      </c>
      <c r="Q4046" s="10" t="s">
        <v>8315</v>
      </c>
      <c r="R4046" t="s">
        <v>8316</v>
      </c>
      <c r="S4046" s="13">
        <f t="shared" si="300"/>
        <v>42074.219699074078</v>
      </c>
      <c r="T4046" s="13">
        <f t="shared" si="30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38.33</v>
      </c>
      <c r="Q4047" s="10" t="s">
        <v>8315</v>
      </c>
      <c r="R4047" t="s">
        <v>8316</v>
      </c>
      <c r="S4047" s="13">
        <f t="shared" si="300"/>
        <v>41842.201261574075</v>
      </c>
      <c r="T4047" s="13">
        <f t="shared" si="30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27.5</v>
      </c>
      <c r="Q4048" s="10" t="s">
        <v>8315</v>
      </c>
      <c r="R4048" t="s">
        <v>8316</v>
      </c>
      <c r="S4048" s="13">
        <f t="shared" si="300"/>
        <v>41904.650578703702</v>
      </c>
      <c r="T4048" s="13">
        <f t="shared" si="30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32.979999999999997</v>
      </c>
      <c r="Q4049" s="10" t="s">
        <v>8315</v>
      </c>
      <c r="R4049" t="s">
        <v>8316</v>
      </c>
      <c r="S4049" s="13">
        <f t="shared" si="300"/>
        <v>41991.022488425922</v>
      </c>
      <c r="T4049" s="13">
        <f t="shared" si="30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16</v>
      </c>
      <c r="Q4050" s="10" t="s">
        <v>8315</v>
      </c>
      <c r="R4050" t="s">
        <v>8316</v>
      </c>
      <c r="S4050" s="13">
        <f t="shared" si="300"/>
        <v>42436.509108796294</v>
      </c>
      <c r="T4050" s="13">
        <f t="shared" si="30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</v>
      </c>
      <c r="Q4051" s="10" t="s">
        <v>8315</v>
      </c>
      <c r="R4051" t="s">
        <v>8316</v>
      </c>
      <c r="S4051" s="13">
        <f t="shared" si="300"/>
        <v>42169.958506944444</v>
      </c>
      <c r="T4051" s="13">
        <f t="shared" si="30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0</v>
      </c>
      <c r="Q4052" s="10" t="s">
        <v>8315</v>
      </c>
      <c r="R4052" t="s">
        <v>8316</v>
      </c>
      <c r="S4052" s="13">
        <f t="shared" si="300"/>
        <v>41905.636469907404</v>
      </c>
      <c r="T4052" s="13">
        <f t="shared" si="30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86.62</v>
      </c>
      <c r="Q4053" s="10" t="s">
        <v>8315</v>
      </c>
      <c r="R4053" t="s">
        <v>8316</v>
      </c>
      <c r="S4053" s="13">
        <f t="shared" si="300"/>
        <v>41761.810150462967</v>
      </c>
      <c r="T4053" s="13">
        <f t="shared" si="30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55</v>
      </c>
      <c r="Q4054" s="10" t="s">
        <v>8315</v>
      </c>
      <c r="R4054" t="s">
        <v>8316</v>
      </c>
      <c r="S4054" s="13">
        <f t="shared" si="300"/>
        <v>41865.878657407404</v>
      </c>
      <c r="T4054" s="13">
        <f t="shared" si="30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0</v>
      </c>
      <c r="Q4055" s="10" t="s">
        <v>8315</v>
      </c>
      <c r="R4055" t="s">
        <v>8316</v>
      </c>
      <c r="S4055" s="13">
        <f t="shared" si="300"/>
        <v>41928.690138888887</v>
      </c>
      <c r="T4055" s="13">
        <f t="shared" si="30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41.95</v>
      </c>
      <c r="Q4056" s="10" t="s">
        <v>8315</v>
      </c>
      <c r="R4056" t="s">
        <v>8316</v>
      </c>
      <c r="S4056" s="13">
        <f t="shared" si="300"/>
        <v>42613.841261574074</v>
      </c>
      <c r="T4056" s="13">
        <f t="shared" si="30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88.33</v>
      </c>
      <c r="Q4057" s="10" t="s">
        <v>8315</v>
      </c>
      <c r="R4057" t="s">
        <v>8316</v>
      </c>
      <c r="S4057" s="13">
        <f t="shared" si="300"/>
        <v>41779.648506944446</v>
      </c>
      <c r="T4057" s="13">
        <f t="shared" si="30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129.16999999999999</v>
      </c>
      <c r="Q4058" s="10" t="s">
        <v>8315</v>
      </c>
      <c r="R4058" t="s">
        <v>8316</v>
      </c>
      <c r="S4058" s="13">
        <f t="shared" si="300"/>
        <v>42534.933321759265</v>
      </c>
      <c r="T4058" s="13">
        <f t="shared" si="30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23.75</v>
      </c>
      <c r="Q4059" s="10" t="s">
        <v>8315</v>
      </c>
      <c r="R4059" t="s">
        <v>8316</v>
      </c>
      <c r="S4059" s="13">
        <f t="shared" si="300"/>
        <v>42310.968518518523</v>
      </c>
      <c r="T4059" s="13">
        <f t="shared" si="30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35.71</v>
      </c>
      <c r="Q4060" s="10" t="s">
        <v>8315</v>
      </c>
      <c r="R4060" t="s">
        <v>8316</v>
      </c>
      <c r="S4060" s="13">
        <f t="shared" si="300"/>
        <v>42446.060694444444</v>
      </c>
      <c r="T4060" s="13">
        <f t="shared" si="30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57</v>
      </c>
      <c r="Q4061" s="10" t="s">
        <v>8315</v>
      </c>
      <c r="R4061" t="s">
        <v>8316</v>
      </c>
      <c r="S4061" s="13">
        <f t="shared" si="300"/>
        <v>41866.640648148146</v>
      </c>
      <c r="T4061" s="13">
        <f t="shared" si="30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0</v>
      </c>
      <c r="Q4062" s="10" t="s">
        <v>8315</v>
      </c>
      <c r="R4062" t="s">
        <v>8316</v>
      </c>
      <c r="S4062" s="13">
        <f t="shared" si="300"/>
        <v>41779.695092592592</v>
      </c>
      <c r="T4062" s="13">
        <f t="shared" si="30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163.33000000000001</v>
      </c>
      <c r="Q4063" s="10" t="s">
        <v>8315</v>
      </c>
      <c r="R4063" t="s">
        <v>8316</v>
      </c>
      <c r="S4063" s="13">
        <f t="shared" si="300"/>
        <v>42421.141469907408</v>
      </c>
      <c r="T4063" s="13">
        <f t="shared" si="30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15</v>
      </c>
      <c r="Q4064" s="10" t="s">
        <v>8315</v>
      </c>
      <c r="R4064" t="s">
        <v>8316</v>
      </c>
      <c r="S4064" s="13">
        <f t="shared" si="300"/>
        <v>42523.739212962959</v>
      </c>
      <c r="T4064" s="13">
        <f t="shared" si="30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64.17</v>
      </c>
      <c r="Q4065" s="10" t="s">
        <v>8315</v>
      </c>
      <c r="R4065" t="s">
        <v>8316</v>
      </c>
      <c r="S4065" s="13">
        <f t="shared" si="300"/>
        <v>41787.681527777779</v>
      </c>
      <c r="T4065" s="13">
        <f t="shared" si="30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6.75</v>
      </c>
      <c r="Q4066" s="10" t="s">
        <v>8315</v>
      </c>
      <c r="R4066" t="s">
        <v>8316</v>
      </c>
      <c r="S4066" s="13">
        <f t="shared" si="300"/>
        <v>42093.588263888887</v>
      </c>
      <c r="T4066" s="13">
        <f t="shared" si="30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25</v>
      </c>
      <c r="Q4067" s="10" t="s">
        <v>8315</v>
      </c>
      <c r="R4067" t="s">
        <v>8316</v>
      </c>
      <c r="S4067" s="13">
        <f t="shared" si="300"/>
        <v>41833.951516203706</v>
      </c>
      <c r="T4067" s="13">
        <f t="shared" si="30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179.12</v>
      </c>
      <c r="Q4068" s="10" t="s">
        <v>8315</v>
      </c>
      <c r="R4068" t="s">
        <v>8316</v>
      </c>
      <c r="S4068" s="13">
        <f t="shared" si="300"/>
        <v>42479.039212962962</v>
      </c>
      <c r="T4068" s="13">
        <f t="shared" si="30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34.950000000000003</v>
      </c>
      <c r="Q4069" s="10" t="s">
        <v>8315</v>
      </c>
      <c r="R4069" t="s">
        <v>8316</v>
      </c>
      <c r="S4069" s="13">
        <f t="shared" si="300"/>
        <v>42235.117476851854</v>
      </c>
      <c r="T4069" s="13">
        <f t="shared" si="30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33.08</v>
      </c>
      <c r="Q4070" s="10" t="s">
        <v>8315</v>
      </c>
      <c r="R4070" t="s">
        <v>8316</v>
      </c>
      <c r="S4070" s="13">
        <f t="shared" si="300"/>
        <v>42718.963599537034</v>
      </c>
      <c r="T4070" s="13">
        <f t="shared" si="30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27.5</v>
      </c>
      <c r="Q4071" s="10" t="s">
        <v>8315</v>
      </c>
      <c r="R4071" t="s">
        <v>8316</v>
      </c>
      <c r="S4071" s="13">
        <f t="shared" si="300"/>
        <v>42022.661527777775</v>
      </c>
      <c r="T4071" s="13">
        <f t="shared" si="30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0</v>
      </c>
      <c r="Q4072" s="10" t="s">
        <v>8315</v>
      </c>
      <c r="R4072" t="s">
        <v>8316</v>
      </c>
      <c r="S4072" s="13">
        <f t="shared" si="300"/>
        <v>42031.666898148149</v>
      </c>
      <c r="T4072" s="13">
        <f t="shared" si="30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2</v>
      </c>
      <c r="Q4073" s="10" t="s">
        <v>8315</v>
      </c>
      <c r="R4073" t="s">
        <v>8316</v>
      </c>
      <c r="S4073" s="13">
        <f t="shared" si="300"/>
        <v>42700.804756944446</v>
      </c>
      <c r="T4073" s="13">
        <f t="shared" si="30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18.5</v>
      </c>
      <c r="Q4074" s="10" t="s">
        <v>8315</v>
      </c>
      <c r="R4074" t="s">
        <v>8316</v>
      </c>
      <c r="S4074" s="13">
        <f t="shared" si="300"/>
        <v>41812.77443287037</v>
      </c>
      <c r="T4074" s="13">
        <f t="shared" si="30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35</v>
      </c>
      <c r="Q4075" s="10" t="s">
        <v>8315</v>
      </c>
      <c r="R4075" t="s">
        <v>8316</v>
      </c>
      <c r="S4075" s="13">
        <f t="shared" si="300"/>
        <v>42078.34520833334</v>
      </c>
      <c r="T4075" s="13">
        <f t="shared" si="30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44.31</v>
      </c>
      <c r="Q4076" s="10" t="s">
        <v>8315</v>
      </c>
      <c r="R4076" t="s">
        <v>8316</v>
      </c>
      <c r="S4076" s="13">
        <f t="shared" si="300"/>
        <v>42283.552951388891</v>
      </c>
      <c r="T4076" s="13">
        <f t="shared" si="30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0</v>
      </c>
      <c r="Q4077" s="10" t="s">
        <v>8315</v>
      </c>
      <c r="R4077" t="s">
        <v>8316</v>
      </c>
      <c r="S4077" s="13">
        <f t="shared" si="300"/>
        <v>41779.045937499999</v>
      </c>
      <c r="T4077" s="13">
        <f t="shared" si="301"/>
        <v>41820.727777777778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222.5</v>
      </c>
      <c r="Q4078" s="10" t="s">
        <v>8315</v>
      </c>
      <c r="R4078" t="s">
        <v>8316</v>
      </c>
      <c r="S4078" s="13">
        <f t="shared" si="300"/>
        <v>41905.795706018522</v>
      </c>
      <c r="T4078" s="13">
        <f t="shared" si="30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0</v>
      </c>
      <c r="Q4079" s="10" t="s">
        <v>8315</v>
      </c>
      <c r="R4079" t="s">
        <v>8316</v>
      </c>
      <c r="S4079" s="13">
        <f t="shared" si="300"/>
        <v>42695.7105787037</v>
      </c>
      <c r="T4079" s="13">
        <f t="shared" si="30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5</v>
      </c>
      <c r="Q4080" s="10" t="s">
        <v>8315</v>
      </c>
      <c r="R4080" t="s">
        <v>8316</v>
      </c>
      <c r="S4080" s="13">
        <f t="shared" si="300"/>
        <v>42732.787523148145</v>
      </c>
      <c r="T4080" s="13">
        <f t="shared" si="30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0</v>
      </c>
      <c r="Q4081" s="10" t="s">
        <v>8315</v>
      </c>
      <c r="R4081" t="s">
        <v>8316</v>
      </c>
      <c r="S4081" s="13">
        <f t="shared" si="300"/>
        <v>42510.938900462963</v>
      </c>
      <c r="T4081" s="13">
        <f t="shared" si="30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29.17</v>
      </c>
      <c r="Q4082" s="10" t="s">
        <v>8315</v>
      </c>
      <c r="R4082" t="s">
        <v>8316</v>
      </c>
      <c r="S4082" s="13">
        <f t="shared" si="300"/>
        <v>42511.698101851856</v>
      </c>
      <c r="T4082" s="13">
        <f t="shared" si="30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1.5</v>
      </c>
      <c r="Q4083" s="10" t="s">
        <v>8315</v>
      </c>
      <c r="R4083" t="s">
        <v>8316</v>
      </c>
      <c r="S4083" s="13">
        <f t="shared" si="300"/>
        <v>42041.581307870365</v>
      </c>
      <c r="T4083" s="13">
        <f t="shared" si="30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126.5</v>
      </c>
      <c r="Q4084" s="10" t="s">
        <v>8315</v>
      </c>
      <c r="R4084" t="s">
        <v>8316</v>
      </c>
      <c r="S4084" s="13">
        <f t="shared" si="300"/>
        <v>42307.189270833333</v>
      </c>
      <c r="T4084" s="13">
        <f t="shared" si="30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10</v>
      </c>
      <c r="Q4085" s="10" t="s">
        <v>8315</v>
      </c>
      <c r="R4085" t="s">
        <v>8316</v>
      </c>
      <c r="S4085" s="13">
        <f t="shared" si="300"/>
        <v>42353.761759259258</v>
      </c>
      <c r="T4085" s="13">
        <f t="shared" si="30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s="10" t="s">
        <v>8315</v>
      </c>
      <c r="R4086" t="s">
        <v>8316</v>
      </c>
      <c r="S4086" s="13">
        <f t="shared" si="300"/>
        <v>42622.436412037037</v>
      </c>
      <c r="T4086" s="13">
        <f t="shared" si="30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9.4</v>
      </c>
      <c r="Q4087" s="10" t="s">
        <v>8315</v>
      </c>
      <c r="R4087" t="s">
        <v>8316</v>
      </c>
      <c r="S4087" s="13">
        <f t="shared" si="300"/>
        <v>42058.603877314818</v>
      </c>
      <c r="T4087" s="13">
        <f t="shared" si="30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0</v>
      </c>
      <c r="Q4088" s="10" t="s">
        <v>8315</v>
      </c>
      <c r="R4088" t="s">
        <v>8316</v>
      </c>
      <c r="S4088" s="13">
        <f t="shared" si="300"/>
        <v>42304.940960648149</v>
      </c>
      <c r="T4088" s="13">
        <f t="shared" si="30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72</v>
      </c>
      <c r="Q4089" s="10" t="s">
        <v>8315</v>
      </c>
      <c r="R4089" t="s">
        <v>8316</v>
      </c>
      <c r="S4089" s="13">
        <f t="shared" si="300"/>
        <v>42538.742893518516</v>
      </c>
      <c r="T4089" s="13">
        <f t="shared" si="30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30</v>
      </c>
      <c r="Q4090" s="10" t="s">
        <v>8315</v>
      </c>
      <c r="R4090" t="s">
        <v>8316</v>
      </c>
      <c r="S4090" s="13">
        <f t="shared" si="300"/>
        <v>41990.612546296295</v>
      </c>
      <c r="T4090" s="13">
        <f t="shared" si="30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10.67</v>
      </c>
      <c r="Q4091" s="10" t="s">
        <v>8315</v>
      </c>
      <c r="R4091" t="s">
        <v>8316</v>
      </c>
      <c r="S4091" s="13">
        <f t="shared" si="300"/>
        <v>42122.732499999998</v>
      </c>
      <c r="T4091" s="13">
        <f t="shared" si="30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25.5</v>
      </c>
      <c r="Q4092" s="10" t="s">
        <v>8315</v>
      </c>
      <c r="R4092" t="s">
        <v>8316</v>
      </c>
      <c r="S4092" s="13">
        <f t="shared" si="300"/>
        <v>42209.67288194444</v>
      </c>
      <c r="T4092" s="13">
        <f t="shared" si="30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20</v>
      </c>
      <c r="Q4093" s="10" t="s">
        <v>8315</v>
      </c>
      <c r="R4093" t="s">
        <v>8316</v>
      </c>
      <c r="S4093" s="13">
        <f t="shared" si="300"/>
        <v>41990.506377314814</v>
      </c>
      <c r="T4093" s="13">
        <f t="shared" si="30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15</v>
      </c>
      <c r="Q4094" s="10" t="s">
        <v>8315</v>
      </c>
      <c r="R4094" t="s">
        <v>8316</v>
      </c>
      <c r="S4094" s="13">
        <f t="shared" si="300"/>
        <v>42039.194988425923</v>
      </c>
      <c r="T4094" s="13">
        <f t="shared" si="30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91.25</v>
      </c>
      <c r="Q4095" s="10" t="s">
        <v>8315</v>
      </c>
      <c r="R4095" t="s">
        <v>8316</v>
      </c>
      <c r="S4095" s="13">
        <f t="shared" si="300"/>
        <v>42178.815891203703</v>
      </c>
      <c r="T4095" s="13">
        <f t="shared" si="30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800</v>
      </c>
      <c r="Q4096" s="10" t="s">
        <v>8315</v>
      </c>
      <c r="R4096" t="s">
        <v>8316</v>
      </c>
      <c r="S4096" s="13">
        <f t="shared" si="300"/>
        <v>41890.086805555555</v>
      </c>
      <c r="T4096" s="13">
        <f t="shared" si="30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</v>
      </c>
      <c r="Q4097" s="10" t="s">
        <v>8315</v>
      </c>
      <c r="R4097" t="s">
        <v>8316</v>
      </c>
      <c r="S4097" s="13">
        <f t="shared" si="300"/>
        <v>42693.031828703708</v>
      </c>
      <c r="T4097" s="13">
        <f t="shared" si="30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2">ROUND(E4098/D4098*100,0)</f>
        <v>11</v>
      </c>
      <c r="P4098">
        <f t="shared" ref="P4098:P4115" si="303">IFERROR(ROUND(E4099/L4099,2),0)</f>
        <v>0</v>
      </c>
      <c r="Q4098" s="10" t="s">
        <v>8315</v>
      </c>
      <c r="R4098" t="s">
        <v>8316</v>
      </c>
      <c r="S4098" s="13">
        <f t="shared" ref="S4098:S4115" si="304">(((J4098/60)/60)/24)+DATE(1970,1,1)</f>
        <v>42750.530312499999</v>
      </c>
      <c r="T4098" s="13">
        <f t="shared" ref="T4098:T4115" si="305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2"/>
        <v>0</v>
      </c>
      <c r="P4099">
        <f t="shared" si="303"/>
        <v>0</v>
      </c>
      <c r="Q4099" s="10" t="s">
        <v>8315</v>
      </c>
      <c r="R4099" t="s">
        <v>8316</v>
      </c>
      <c r="S4099" s="13">
        <f t="shared" si="304"/>
        <v>42344.824502314819</v>
      </c>
      <c r="T4099" s="13">
        <f t="shared" si="305"/>
        <v>42400.996527777781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50</v>
      </c>
      <c r="Q4100" s="10" t="s">
        <v>8315</v>
      </c>
      <c r="R4100" t="s">
        <v>8316</v>
      </c>
      <c r="S4100" s="13">
        <f t="shared" si="304"/>
        <v>42495.722187499996</v>
      </c>
      <c r="T4100" s="13">
        <f t="shared" si="30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0</v>
      </c>
      <c r="Q4101" s="10" t="s">
        <v>8315</v>
      </c>
      <c r="R4101" t="s">
        <v>8316</v>
      </c>
      <c r="S4101" s="13">
        <f t="shared" si="304"/>
        <v>42570.850381944445</v>
      </c>
      <c r="T4101" s="13">
        <f t="shared" si="30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s="10" t="s">
        <v>8315</v>
      </c>
      <c r="R4102" t="s">
        <v>8316</v>
      </c>
      <c r="S4102" s="13">
        <f t="shared" si="304"/>
        <v>41927.124884259261</v>
      </c>
      <c r="T4102" s="13">
        <f t="shared" si="305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22.83</v>
      </c>
      <c r="Q4103" s="10" t="s">
        <v>8315</v>
      </c>
      <c r="R4103" t="s">
        <v>8316</v>
      </c>
      <c r="S4103" s="13">
        <f t="shared" si="304"/>
        <v>42730.903726851851</v>
      </c>
      <c r="T4103" s="13">
        <f t="shared" si="305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16.670000000000002</v>
      </c>
      <c r="Q4104" s="10" t="s">
        <v>8315</v>
      </c>
      <c r="R4104" t="s">
        <v>8316</v>
      </c>
      <c r="S4104" s="13">
        <f t="shared" si="304"/>
        <v>42475.848067129627</v>
      </c>
      <c r="T4104" s="13">
        <f t="shared" si="30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45.79</v>
      </c>
      <c r="Q4105" s="10" t="s">
        <v>8315</v>
      </c>
      <c r="R4105" t="s">
        <v>8316</v>
      </c>
      <c r="S4105" s="13">
        <f t="shared" si="304"/>
        <v>42188.83293981482</v>
      </c>
      <c r="T4105" s="13">
        <f t="shared" si="30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383.33</v>
      </c>
      <c r="Q4106" s="10" t="s">
        <v>8315</v>
      </c>
      <c r="R4106" t="s">
        <v>8316</v>
      </c>
      <c r="S4106" s="13">
        <f t="shared" si="304"/>
        <v>42640.278171296297</v>
      </c>
      <c r="T4106" s="13">
        <f t="shared" si="30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106.97</v>
      </c>
      <c r="Q4107" s="10" t="s">
        <v>8315</v>
      </c>
      <c r="R4107" t="s">
        <v>8316</v>
      </c>
      <c r="S4107" s="13">
        <f t="shared" si="304"/>
        <v>42697.010520833333</v>
      </c>
      <c r="T4107" s="13">
        <f t="shared" si="30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10.25</v>
      </c>
      <c r="Q4108" s="10" t="s">
        <v>8315</v>
      </c>
      <c r="R4108" t="s">
        <v>8316</v>
      </c>
      <c r="S4108" s="13">
        <f t="shared" si="304"/>
        <v>42053.049375000002</v>
      </c>
      <c r="T4108" s="13">
        <f t="shared" si="30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59</v>
      </c>
      <c r="Q4109" s="10" t="s">
        <v>8315</v>
      </c>
      <c r="R4109" t="s">
        <v>8316</v>
      </c>
      <c r="S4109" s="13">
        <f t="shared" si="304"/>
        <v>41883.916678240741</v>
      </c>
      <c r="T4109" s="13">
        <f t="shared" si="30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0</v>
      </c>
      <c r="Q4110" s="10" t="s">
        <v>8315</v>
      </c>
      <c r="R4110" t="s">
        <v>8316</v>
      </c>
      <c r="S4110" s="13">
        <f t="shared" si="304"/>
        <v>42767.031678240746</v>
      </c>
      <c r="T4110" s="13">
        <f t="shared" si="30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14.33</v>
      </c>
      <c r="Q4111" s="10" t="s">
        <v>8315</v>
      </c>
      <c r="R4111" t="s">
        <v>8316</v>
      </c>
      <c r="S4111" s="13">
        <f t="shared" si="304"/>
        <v>42307.539398148147</v>
      </c>
      <c r="T4111" s="13">
        <f t="shared" si="30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15.67</v>
      </c>
      <c r="Q4112" s="10" t="s">
        <v>8315</v>
      </c>
      <c r="R4112" t="s">
        <v>8316</v>
      </c>
      <c r="S4112" s="13">
        <f t="shared" si="304"/>
        <v>42512.626747685179</v>
      </c>
      <c r="T4112" s="13">
        <f t="shared" si="30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</v>
      </c>
      <c r="Q4113" s="10" t="s">
        <v>8315</v>
      </c>
      <c r="R4113" t="s">
        <v>8316</v>
      </c>
      <c r="S4113" s="13">
        <f t="shared" si="304"/>
        <v>42029.135879629626</v>
      </c>
      <c r="T4113" s="13">
        <f t="shared" si="30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s="10" t="s">
        <v>8315</v>
      </c>
      <c r="R4114" t="s">
        <v>8316</v>
      </c>
      <c r="S4114" s="13">
        <f t="shared" si="304"/>
        <v>42400.946597222224</v>
      </c>
      <c r="T4114" s="13">
        <f t="shared" si="30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0</v>
      </c>
      <c r="Q4115" s="10" t="s">
        <v>8315</v>
      </c>
      <c r="R4115" t="s">
        <v>8316</v>
      </c>
      <c r="S4115" s="13">
        <f t="shared" si="304"/>
        <v>42358.573182870372</v>
      </c>
      <c r="T4115" s="13">
        <f t="shared" si="305"/>
        <v>42377.273611111115</v>
      </c>
    </row>
  </sheetData>
  <autoFilter ref="R1:R4115" xr:uid="{00000000-0001-0000-0000-000000000000}"/>
  <conditionalFormatting sqref="F1:F1048576">
    <cfRule type="containsText" dxfId="3" priority="3" operator="containsText" text="cancel">
      <formula>NOT(ISERROR(SEARCH("cancel",F1)))</formula>
    </cfRule>
    <cfRule type="containsText" dxfId="2" priority="4" operator="containsText" text="fail">
      <formula>NOT(ISERROR(SEARCH("fail",F1)))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ne">
      <formula>NOT(ISERROR(SEARCH("line",F1)))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0AD08-5C03-E444-9FAA-60C42A85B939}">
  <dimension ref="A1:E18"/>
  <sheetViews>
    <sheetView zoomScale="140" zoomScaleNormal="140" workbookViewId="0">
      <selection activeCell="D21" sqref="D21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6" width="10" bestFit="1" customWidth="1"/>
  </cols>
  <sheetData>
    <row r="1" spans="1:5" x14ac:dyDescent="0.2">
      <c r="A1" s="11" t="s">
        <v>8364</v>
      </c>
      <c r="B1" t="s">
        <v>8315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14619-5362-0B4C-8486-4E6F99DF88A9}">
  <dimension ref="A1:H26"/>
  <sheetViews>
    <sheetView tabSelected="1" zoomScale="120" zoomScaleNormal="120" workbookViewId="0">
      <selection activeCell="F12" sqref="F12"/>
    </sheetView>
  </sheetViews>
  <sheetFormatPr baseColWidth="10" defaultRowHeight="15" x14ac:dyDescent="0.2"/>
  <cols>
    <col min="1" max="1" width="21.1640625" bestFit="1" customWidth="1"/>
    <col min="2" max="2" width="30.83203125" style="19" bestFit="1" customWidth="1"/>
    <col min="3" max="3" width="23.5" style="19" bestFit="1" customWidth="1"/>
    <col min="4" max="4" width="28.6640625" style="19" bestFit="1" customWidth="1"/>
    <col min="5" max="5" width="22.1640625" style="19" bestFit="1" customWidth="1"/>
    <col min="6" max="6" width="36.1640625" style="19" bestFit="1" customWidth="1"/>
    <col min="7" max="7" width="28.83203125" style="23" bestFit="1" customWidth="1"/>
    <col min="8" max="8" width="34" style="23" bestFit="1" customWidth="1"/>
  </cols>
  <sheetData>
    <row r="1" spans="1:8" ht="25" x14ac:dyDescent="0.25">
      <c r="A1" s="15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20" t="s">
        <v>8386</v>
      </c>
      <c r="H1" s="20" t="s">
        <v>8387</v>
      </c>
    </row>
    <row r="2" spans="1:8" s="16" customFormat="1" ht="20" x14ac:dyDescent="0.25">
      <c r="A2" s="16" t="s">
        <v>8388</v>
      </c>
      <c r="B2" s="18">
        <f>COUNTIFS(Kickstarter!$D:$D, "&lt;1000", Kickstarter!$F:$F, "successful",Kickstarter!$R:$R, "plays")</f>
        <v>141</v>
      </c>
      <c r="C2" s="18">
        <f>COUNTIFS(Kickstarter!$D:$D, "&lt;1000", Kickstarter!$F:$F, "failed", Kickstarter!R:R, "plays")</f>
        <v>45</v>
      </c>
      <c r="D2" s="18">
        <f>COUNTIFS(Kickstarter!$D:$D, "&lt;1000", Kickstarter!$F:$F, "canceled", Kickstarter!R:R, "plays")</f>
        <v>0</v>
      </c>
      <c r="E2" s="18">
        <f>SUM(B2:D2)</f>
        <v>186</v>
      </c>
      <c r="F2" s="24">
        <f>B2/E2</f>
        <v>0.75806451612903225</v>
      </c>
      <c r="G2" s="22">
        <f>C2/E2</f>
        <v>0.24193548387096775</v>
      </c>
      <c r="H2" s="22">
        <f t="shared" ref="H2:H13" si="0">D2/E2</f>
        <v>0</v>
      </c>
    </row>
    <row r="3" spans="1:8" s="16" customFormat="1" ht="20" x14ac:dyDescent="0.25">
      <c r="A3" s="16" t="s">
        <v>8389</v>
      </c>
      <c r="B3" s="18">
        <f>COUNTIFS(Kickstarter!$D:$D, "&gt;=1000", Kickstarter!$D:$D, "&lt;=4999", Kickstarter!$F:$F, "successful", Kickstarter!R:R, "plays")</f>
        <v>388</v>
      </c>
      <c r="C3" s="18">
        <f>COUNTIFS(Kickstarter!$D:$D, "&gt;=1000", Kickstarter!$D:$D, "&lt;=4999", Kickstarter!$F:$F, "failed",Kickstarter!R:R, "plays")</f>
        <v>146</v>
      </c>
      <c r="D3" s="18">
        <f>COUNTIFS(Kickstarter!$D:$D, "&gt;=1000", Kickstarter!$D:$D, "&lt;=4999", Kickstarter!$F:$F, "canceled",Kickstarter!R:R, "plays")</f>
        <v>0</v>
      </c>
      <c r="E3" s="18">
        <f t="shared" ref="E3:E13" si="1">SUM(B3:D3)</f>
        <v>534</v>
      </c>
      <c r="F3" s="24">
        <f t="shared" ref="F3:F13" si="2">B3/E3</f>
        <v>0.72659176029962547</v>
      </c>
      <c r="G3" s="22">
        <f t="shared" ref="G3:G13" si="3">C3/E3</f>
        <v>0.27340823970037453</v>
      </c>
      <c r="H3" s="22">
        <f t="shared" si="0"/>
        <v>0</v>
      </c>
    </row>
    <row r="4" spans="1:8" s="16" customFormat="1" ht="20" x14ac:dyDescent="0.25">
      <c r="A4" s="16" t="s">
        <v>8390</v>
      </c>
      <c r="B4" s="18">
        <f>COUNTIFS(Kickstarter!$D:$D, "&gt;=5000", Kickstarter!$D:$D, "&lt;=9999", Kickstarter!$F:$F, "successful",Kickstarter!R:R, "plays")</f>
        <v>93</v>
      </c>
      <c r="C4" s="18">
        <f>COUNTIFS(Kickstarter!$D:$D, "&gt;=5000", Kickstarter!$D:$D, "&lt;=9999", Kickstarter!$F:$F, "failed",Kickstarter!R:R, "plays")</f>
        <v>76</v>
      </c>
      <c r="D4" s="18">
        <f>COUNTIFS(Kickstarter!$D:$D, "&gt;=5000", Kickstarter!$D:$D, "&lt;=9999", Kickstarter!$F:$F, "canceled",Kickstarter!R:R, "plays")</f>
        <v>0</v>
      </c>
      <c r="E4" s="18">
        <f t="shared" si="1"/>
        <v>169</v>
      </c>
      <c r="F4" s="24">
        <f>B4/E4</f>
        <v>0.55029585798816572</v>
      </c>
      <c r="G4" s="22">
        <f t="shared" si="3"/>
        <v>0.44970414201183434</v>
      </c>
      <c r="H4" s="22">
        <f t="shared" si="0"/>
        <v>0</v>
      </c>
    </row>
    <row r="5" spans="1:8" s="16" customFormat="1" ht="20" x14ac:dyDescent="0.25">
      <c r="A5" s="16" t="s">
        <v>8391</v>
      </c>
      <c r="B5" s="18">
        <f>COUNTIFS(Kickstarter!$D:$D, "&gt;=10000", Kickstarter!$D:$D, "&lt;=14999", Kickstarter!$F:$F, "successful",Kickstarter!R:R, "plays")</f>
        <v>39</v>
      </c>
      <c r="C5" s="18">
        <f>COUNTIFS(Kickstarter!$D:$D, "&gt;=10000", Kickstarter!$D:$D, "&lt;=14999", Kickstarter!$F:$F, "failed",Kickstarter!R:R, "plays")</f>
        <v>33</v>
      </c>
      <c r="D5" s="18">
        <f>COUNTIFS(Kickstarter!$D:$D, "&gt;=10000", Kickstarter!$D:$D, "&lt;=14999", Kickstarter!$F:$F, "canceled",Kickstarter!R:R, "plays")</f>
        <v>0</v>
      </c>
      <c r="E5" s="18">
        <f t="shared" si="1"/>
        <v>72</v>
      </c>
      <c r="F5" s="24">
        <f t="shared" si="2"/>
        <v>0.54166666666666663</v>
      </c>
      <c r="G5" s="22">
        <f t="shared" si="3"/>
        <v>0.45833333333333331</v>
      </c>
      <c r="H5" s="22">
        <f t="shared" si="0"/>
        <v>0</v>
      </c>
    </row>
    <row r="6" spans="1:8" s="16" customFormat="1" ht="20" x14ac:dyDescent="0.25">
      <c r="A6" s="16" t="s">
        <v>8392</v>
      </c>
      <c r="B6" s="18">
        <f>COUNTIFS(Kickstarter!$D:$D, "&gt;=15000", Kickstarter!$D:$D, "&lt;=19999", Kickstarter!$F:$F, "successful",Kickstarter!R:R, "plays")</f>
        <v>12</v>
      </c>
      <c r="C6" s="18">
        <f>COUNTIFS(Kickstarter!$D:$D, "&gt;=15000", Kickstarter!$D:$D, "&lt;=19999", Kickstarter!$F:$F, "failed",Kickstarter!R:R, "plays")</f>
        <v>12</v>
      </c>
      <c r="D6" s="18">
        <f>COUNTIFS(Kickstarter!$D:$D, "&gt;=15000", Kickstarter!$D:$D, "&lt;=19999", Kickstarter!$F:$F, "canceled",Kickstarter!R:R, "plays")</f>
        <v>0</v>
      </c>
      <c r="E6" s="18">
        <f t="shared" si="1"/>
        <v>24</v>
      </c>
      <c r="F6" s="24">
        <f t="shared" si="2"/>
        <v>0.5</v>
      </c>
      <c r="G6" s="22">
        <f t="shared" si="3"/>
        <v>0.5</v>
      </c>
      <c r="H6" s="22">
        <f t="shared" si="0"/>
        <v>0</v>
      </c>
    </row>
    <row r="7" spans="1:8" s="16" customFormat="1" ht="20" x14ac:dyDescent="0.25">
      <c r="A7" s="16" t="s">
        <v>8393</v>
      </c>
      <c r="B7" s="18">
        <f>COUNTIFS(Kickstarter!$D:$D, "&gt;=20000", Kickstarter!$D:$D, "&lt;=24999", Kickstarter!$F:$F, "successful",Kickstarter!R:R, "plays")</f>
        <v>9</v>
      </c>
      <c r="C7" s="18">
        <f>COUNTIFS(Kickstarter!$D:$D, "&gt;=20000", Kickstarter!$D:$D, "&lt;=24999", Kickstarter!$F:$F, "failed",Kickstarter!R:R, "plays")</f>
        <v>11</v>
      </c>
      <c r="D7" s="18">
        <f>COUNTIFS(Kickstarter!$D:$D, "&gt;=20000", Kickstarter!$D:$D, "&lt;=24999", Kickstarter!$F:$F, "canceled",Kickstarter!R:R, "plays")</f>
        <v>0</v>
      </c>
      <c r="E7" s="18">
        <f t="shared" si="1"/>
        <v>20</v>
      </c>
      <c r="F7" s="24">
        <f t="shared" si="2"/>
        <v>0.45</v>
      </c>
      <c r="G7" s="22">
        <f t="shared" si="3"/>
        <v>0.55000000000000004</v>
      </c>
      <c r="H7" s="22">
        <f t="shared" si="0"/>
        <v>0</v>
      </c>
    </row>
    <row r="8" spans="1:8" s="16" customFormat="1" ht="20" x14ac:dyDescent="0.25">
      <c r="A8" s="16" t="s">
        <v>8394</v>
      </c>
      <c r="B8" s="18">
        <f>COUNTIFS(Kickstarter!$D:$D, "&gt;=25000", Kickstarter!$D:$D, "&lt;=29999", Kickstarter!$F:$F, "successful",Kickstarter!R:R, "plays")</f>
        <v>1</v>
      </c>
      <c r="C8" s="18">
        <f>COUNTIFS(Kickstarter!$D:$D, "&gt;=25000", Kickstarter!$D:$D, "&lt;=29999", Kickstarter!$F:$F, "failed",Kickstarter!R:R, "plays")</f>
        <v>4</v>
      </c>
      <c r="D8" s="18">
        <f>COUNTIFS(Kickstarter!$D:$D, "&gt;=25000", Kickstarter!$D:$D, "&lt;=29999", Kickstarter!$F:$F, "canceled",Kickstarter!R:R, "plays")</f>
        <v>0</v>
      </c>
      <c r="E8" s="18">
        <f t="shared" si="1"/>
        <v>5</v>
      </c>
      <c r="F8" s="24">
        <f t="shared" si="2"/>
        <v>0.2</v>
      </c>
      <c r="G8" s="22">
        <f t="shared" si="3"/>
        <v>0.8</v>
      </c>
      <c r="H8" s="22">
        <f t="shared" si="0"/>
        <v>0</v>
      </c>
    </row>
    <row r="9" spans="1:8" s="16" customFormat="1" ht="20" x14ac:dyDescent="0.25">
      <c r="A9" s="16" t="s">
        <v>8395</v>
      </c>
      <c r="B9" s="18">
        <f>COUNTIFS(Kickstarter!$D:$D, "&gt;=30000", Kickstarter!$D:$D, "&lt;=34999", Kickstarter!$F:$F, "successful",Kickstarter!R:R, "plays")</f>
        <v>3</v>
      </c>
      <c r="C9" s="18">
        <f>COUNTIFS(Kickstarter!$D:$D, "&gt;=30000", Kickstarter!$D:$D, "&lt;=34999", Kickstarter!$F:$F, "failed",Kickstarter!R:R, "plays")</f>
        <v>8</v>
      </c>
      <c r="D9" s="18">
        <f>COUNTIFS(Kickstarter!$D:$D, "&gt;=30000", Kickstarter!$D:$D, "&lt;=34999", Kickstarter!$F:$F, "canceled",Kickstarter!R:R, "plays")</f>
        <v>0</v>
      </c>
      <c r="E9" s="18">
        <f t="shared" si="1"/>
        <v>11</v>
      </c>
      <c r="F9" s="24">
        <f t="shared" si="2"/>
        <v>0.27272727272727271</v>
      </c>
      <c r="G9" s="22">
        <f t="shared" si="3"/>
        <v>0.72727272727272729</v>
      </c>
      <c r="H9" s="22">
        <f t="shared" si="0"/>
        <v>0</v>
      </c>
    </row>
    <row r="10" spans="1:8" s="16" customFormat="1" ht="20" x14ac:dyDescent="0.25">
      <c r="A10" s="16" t="s">
        <v>8396</v>
      </c>
      <c r="B10" s="18">
        <f>COUNTIFS(Kickstarter!$D:$D, "&gt;=35000", Kickstarter!$D:$D, "&lt;=39999", Kickstarter!$F:$F, "successful",Kickstarter!R:R, "plays")</f>
        <v>4</v>
      </c>
      <c r="C10" s="18">
        <f>COUNTIFS(Kickstarter!$D:$D, "&gt;=35000", Kickstarter!$D:$D, "&lt;=39999", Kickstarter!$F:$F, "failed",Kickstarter!R:R, "plays")</f>
        <v>2</v>
      </c>
      <c r="D10" s="18">
        <f>COUNTIFS(Kickstarter!$D:$D, "&gt;=35000", Kickstarter!$D:$D, "&lt;=39999", Kickstarter!$F:$F, "canceled",Kickstarter!R:R, "plays")</f>
        <v>0</v>
      </c>
      <c r="E10" s="18">
        <f t="shared" si="1"/>
        <v>6</v>
      </c>
      <c r="F10" s="24">
        <f t="shared" si="2"/>
        <v>0.66666666666666663</v>
      </c>
      <c r="G10" s="22">
        <f t="shared" si="3"/>
        <v>0.33333333333333331</v>
      </c>
      <c r="H10" s="22">
        <f t="shared" si="0"/>
        <v>0</v>
      </c>
    </row>
    <row r="11" spans="1:8" s="16" customFormat="1" ht="20" x14ac:dyDescent="0.25">
      <c r="A11" s="16" t="s">
        <v>8397</v>
      </c>
      <c r="B11" s="18">
        <f>COUNTIFS(Kickstarter!$D:$D, "&gt;=40000", Kickstarter!$D:$D, "&lt;=44999", Kickstarter!$F:$F, "successful",Kickstarter!R:R, "plays")</f>
        <v>2</v>
      </c>
      <c r="C11" s="18">
        <f>COUNTIFS(Kickstarter!$D:$D, "&gt;=40000", Kickstarter!$D:$D, "&lt;=44999", Kickstarter!$F:$F, "failed",Kickstarter!R:R, "plays")</f>
        <v>1</v>
      </c>
      <c r="D11" s="18">
        <f>COUNTIFS(Kickstarter!$D:$D, "&gt;=40000", Kickstarter!$D:$D, "&lt;=44999", Kickstarter!$F:$F, "canceled",Kickstarter!R:R, "plays")</f>
        <v>0</v>
      </c>
      <c r="E11" s="18">
        <f t="shared" si="1"/>
        <v>3</v>
      </c>
      <c r="F11" s="24">
        <f t="shared" si="2"/>
        <v>0.66666666666666663</v>
      </c>
      <c r="G11" s="22">
        <f t="shared" si="3"/>
        <v>0.33333333333333331</v>
      </c>
      <c r="H11" s="22">
        <f t="shared" si="0"/>
        <v>0</v>
      </c>
    </row>
    <row r="12" spans="1:8" s="16" customFormat="1" ht="20" x14ac:dyDescent="0.25">
      <c r="A12" s="16" t="s">
        <v>8398</v>
      </c>
      <c r="B12" s="18">
        <f>COUNTIFS(Kickstarter!$D:$D, "&gt;=45000", Kickstarter!$D:$D, "&lt;=49999", Kickstarter!$F:$F, "successful",Kickstarter!R:R, "plays")</f>
        <v>0</v>
      </c>
      <c r="C12" s="18">
        <f>COUNTIFS(Kickstarter!$D:$D, "&gt;=45000", Kickstarter!$D:$D, "&lt;=49999", Kickstarter!$F:$F, "failed",Kickstarter!R:R, "plays")</f>
        <v>1</v>
      </c>
      <c r="D12" s="18">
        <f>COUNTIFS(Kickstarter!$D:$D, "&gt;=45000", Kickstarter!$D:$D, "&lt;=49999", Kickstarter!$F:$F, "canceled",Kickstarter!R:R, "plays")</f>
        <v>0</v>
      </c>
      <c r="E12" s="18">
        <f t="shared" si="1"/>
        <v>1</v>
      </c>
      <c r="F12" s="24">
        <f t="shared" si="2"/>
        <v>0</v>
      </c>
      <c r="G12" s="22">
        <f t="shared" si="3"/>
        <v>1</v>
      </c>
      <c r="H12" s="22">
        <f t="shared" si="0"/>
        <v>0</v>
      </c>
    </row>
    <row r="13" spans="1:8" s="16" customFormat="1" ht="20" x14ac:dyDescent="0.25">
      <c r="A13" s="16" t="s">
        <v>8399</v>
      </c>
      <c r="B13" s="18">
        <f>COUNTIFS(Kickstarter!$D:$D, "&gt;=50000", Kickstarter!$F:$F, "successful",Kickstarter!R:R, "plays")</f>
        <v>2</v>
      </c>
      <c r="C13" s="18">
        <f>COUNTIFS(Kickstarter!$D:$D, "&gt;=50000", Kickstarter!$F:$F, "failed",Kickstarter!R:R, "plays")</f>
        <v>14</v>
      </c>
      <c r="D13" s="18">
        <f>COUNTIFS(Kickstarter!$D:$D, "&gt;=50000", Kickstarter!$F:$F, "canceled",Kickstarter!R:R, "plays")</f>
        <v>0</v>
      </c>
      <c r="E13" s="18">
        <f t="shared" si="1"/>
        <v>16</v>
      </c>
      <c r="F13" s="24">
        <f t="shared" si="2"/>
        <v>0.125</v>
      </c>
      <c r="G13" s="22">
        <f t="shared" si="3"/>
        <v>0.875</v>
      </c>
      <c r="H13" s="22">
        <f t="shared" si="0"/>
        <v>0</v>
      </c>
    </row>
    <row r="14" spans="1:8" s="16" customFormat="1" ht="20" x14ac:dyDescent="0.25">
      <c r="B14" s="18"/>
      <c r="C14" s="18"/>
      <c r="D14" s="18"/>
      <c r="E14" s="18"/>
      <c r="F14" s="18"/>
      <c r="G14" s="21"/>
      <c r="H14" s="21"/>
    </row>
    <row r="15" spans="1:8" s="16" customFormat="1" ht="20" x14ac:dyDescent="0.25">
      <c r="B15" s="18"/>
      <c r="C15" s="18"/>
      <c r="D15" s="18"/>
      <c r="E15" s="18"/>
      <c r="F15" s="18"/>
      <c r="G15" s="21"/>
      <c r="H15" s="21"/>
    </row>
    <row r="16" spans="1:8" s="16" customFormat="1" ht="20" x14ac:dyDescent="0.25">
      <c r="B16" s="18"/>
      <c r="C16" s="18"/>
      <c r="D16" s="18"/>
      <c r="E16" s="18"/>
      <c r="F16" s="18"/>
      <c r="G16" s="21"/>
      <c r="H16" s="21"/>
    </row>
    <row r="17" spans="2:8" s="16" customFormat="1" ht="20" x14ac:dyDescent="0.25">
      <c r="B17" s="18"/>
      <c r="C17" s="18"/>
      <c r="D17" s="18"/>
      <c r="E17" s="18"/>
      <c r="F17" s="18"/>
      <c r="G17" s="21"/>
      <c r="H17" s="21"/>
    </row>
    <row r="18" spans="2:8" s="16" customFormat="1" ht="20" x14ac:dyDescent="0.25">
      <c r="B18" s="18"/>
      <c r="C18" s="18"/>
      <c r="D18" s="18"/>
      <c r="E18" s="18"/>
      <c r="F18" s="18"/>
      <c r="G18" s="21"/>
      <c r="H18" s="21"/>
    </row>
    <row r="19" spans="2:8" s="16" customFormat="1" ht="20" x14ac:dyDescent="0.25">
      <c r="B19" s="18"/>
      <c r="C19" s="18"/>
      <c r="D19" s="18"/>
      <c r="E19" s="18"/>
      <c r="F19" s="18"/>
      <c r="G19" s="21"/>
      <c r="H19" s="21"/>
    </row>
    <row r="20" spans="2:8" s="16" customFormat="1" ht="20" x14ac:dyDescent="0.25">
      <c r="B20" s="18"/>
      <c r="C20" s="18"/>
      <c r="D20" s="18"/>
      <c r="E20" s="18"/>
      <c r="F20" s="18"/>
      <c r="G20" s="21"/>
      <c r="H20" s="21"/>
    </row>
    <row r="21" spans="2:8" s="16" customFormat="1" ht="20" x14ac:dyDescent="0.25">
      <c r="B21" s="18"/>
      <c r="C21" s="18"/>
      <c r="D21" s="18"/>
      <c r="E21" s="18"/>
      <c r="F21" s="18"/>
      <c r="G21" s="21"/>
      <c r="H21" s="21"/>
    </row>
    <row r="22" spans="2:8" s="16" customFormat="1" ht="20" x14ac:dyDescent="0.25">
      <c r="B22" s="18"/>
      <c r="C22" s="18"/>
      <c r="D22" s="18"/>
      <c r="E22" s="18"/>
      <c r="F22" s="18"/>
      <c r="G22" s="21"/>
      <c r="H22" s="21"/>
    </row>
    <row r="23" spans="2:8" s="16" customFormat="1" ht="20" x14ac:dyDescent="0.25">
      <c r="B23" s="18"/>
      <c r="C23" s="18"/>
      <c r="D23" s="18"/>
      <c r="E23" s="18"/>
      <c r="F23" s="18"/>
      <c r="G23" s="21"/>
      <c r="H23" s="21"/>
    </row>
    <row r="24" spans="2:8" s="16" customFormat="1" ht="20" x14ac:dyDescent="0.25">
      <c r="B24" s="18"/>
      <c r="C24" s="18"/>
      <c r="D24" s="18"/>
      <c r="E24" s="18"/>
      <c r="F24" s="18"/>
      <c r="G24" s="21"/>
      <c r="H24" s="21"/>
    </row>
    <row r="25" spans="2:8" s="16" customFormat="1" ht="20" x14ac:dyDescent="0.25">
      <c r="B25" s="18"/>
      <c r="C25" s="18"/>
      <c r="D25" s="18"/>
      <c r="E25" s="18"/>
      <c r="F25" s="18"/>
      <c r="G25" s="21"/>
      <c r="H25" s="21"/>
    </row>
    <row r="26" spans="2:8" s="16" customFormat="1" ht="20" x14ac:dyDescent="0.25">
      <c r="B26" s="18"/>
      <c r="C26" s="18"/>
      <c r="D26" s="18"/>
      <c r="E26" s="18"/>
      <c r="F26" s="18"/>
      <c r="G26" s="21"/>
      <c r="H26" s="21"/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2022-02-05T07:38:29Z</dcterms:modified>
</cp:coreProperties>
</file>