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095" windowHeight="8850"/>
  </bookViews>
  <sheets>
    <sheet name="PO V4" sheetId="7" r:id="rId1"/>
    <sheet name="RFQ" sheetId="4" r:id="rId2"/>
    <sheet name="户外高空确认" sheetId="8" r:id="rId3"/>
    <sheet name="Summary" sheetId="9" r:id="rId4"/>
  </sheets>
  <definedNames>
    <definedName name="_xlnm.Print_Area" localSheetId="0">'PO V4'!$A$1:$H$147</definedName>
    <definedName name="_xlnm.Print_Area" localSheetId="1">RFQ!$A:$P</definedName>
    <definedName name="_xlnm.Print_Area" localSheetId="3">Summary!$A$1:$L$40</definedName>
    <definedName name="_xlnm.Print_Area" localSheetId="2">户外高空确认!$A$1:$G$58</definedName>
    <definedName name="_xlnm.Print_Titles" localSheetId="3">Summary!$1:$4</definedName>
  </definedNames>
  <calcPr calcId="144525" concurrentCalc="0"/>
</workbook>
</file>

<file path=xl/comments1.xml><?xml version="1.0" encoding="utf-8"?>
<comments xmlns="http://schemas.openxmlformats.org/spreadsheetml/2006/main">
  <authors>
    <author>李元秀</author>
  </authors>
  <commentList>
    <comment ref="B8" authorId="0">
      <text>
        <r>
          <rPr>
            <sz val="9"/>
            <rFont val="宋体"/>
            <charset val="134"/>
          </rPr>
          <t xml:space="preserve">请活动负责人填写此处后再转回金总：名称由AD活动负责人提供
</t>
        </r>
      </text>
    </comment>
    <comment ref="F8" authorId="0">
      <text>
        <r>
          <rPr>
            <sz val="9"/>
            <rFont val="宋体"/>
            <charset val="134"/>
          </rPr>
          <t>非VVIP店</t>
        </r>
      </text>
    </comment>
  </commentList>
</comments>
</file>

<file path=xl/comments2.xml><?xml version="1.0" encoding="utf-8"?>
<comments xmlns="http://schemas.openxmlformats.org/spreadsheetml/2006/main">
  <authors>
    <author>李元秀</author>
  </authors>
  <commentList>
    <comment ref="B8" authorId="0">
      <text>
        <r>
          <rPr>
            <sz val="9"/>
            <rFont val="宋体"/>
            <charset val="134"/>
          </rPr>
          <t xml:space="preserve">请活动负责人填写此处后再转回金总：名称由AD活动负责人提供
</t>
        </r>
      </text>
    </comment>
  </commentList>
</comments>
</file>

<file path=xl/sharedStrings.xml><?xml version="1.0" encoding="utf-8"?>
<sst xmlns="http://schemas.openxmlformats.org/spreadsheetml/2006/main" count="330">
  <si>
    <t>RFQ-POP Production/Installation/Service</t>
  </si>
  <si>
    <t>Vendor Code</t>
  </si>
  <si>
    <t>项目分类</t>
  </si>
  <si>
    <t>款项区域</t>
  </si>
  <si>
    <r>
      <rPr>
        <b/>
        <sz val="8"/>
        <rFont val="宋体"/>
        <charset val="134"/>
      </rPr>
      <t>活动负责人</t>
    </r>
    <r>
      <rPr>
        <b/>
        <sz val="8"/>
        <rFont val="Calibri"/>
        <charset val="134"/>
      </rPr>
      <t>-AD</t>
    </r>
  </si>
  <si>
    <t>活动负责人-卡乐</t>
  </si>
  <si>
    <t>立项执行人</t>
  </si>
  <si>
    <r>
      <rPr>
        <b/>
        <sz val="8"/>
        <rFont val="宋体"/>
        <charset val="134"/>
      </rPr>
      <t>报价单</t>
    </r>
    <r>
      <rPr>
        <b/>
        <sz val="8"/>
        <rFont val="Calibri"/>
        <charset val="134"/>
      </rPr>
      <t>-POP</t>
    </r>
    <r>
      <rPr>
        <b/>
        <sz val="8"/>
        <rFont val="宋体"/>
        <charset val="134"/>
      </rPr>
      <t>生产、安装以及服务类（</t>
    </r>
    <r>
      <rPr>
        <b/>
        <sz val="8"/>
        <rFont val="Calibri"/>
        <charset val="134"/>
      </rPr>
      <t>V4</t>
    </r>
    <r>
      <rPr>
        <b/>
        <sz val="8"/>
        <rFont val="宋体"/>
        <charset val="134"/>
      </rPr>
      <t>版本）</t>
    </r>
  </si>
  <si>
    <t>Vendor</t>
  </si>
  <si>
    <t>卡乐工房（上海）展示技术有限公司</t>
  </si>
  <si>
    <t>store QUTY-VVIP</t>
  </si>
  <si>
    <t>store QUTY-Installed</t>
  </si>
  <si>
    <t>各区店数统计</t>
  </si>
  <si>
    <t>供应商名称</t>
  </si>
  <si>
    <r>
      <rPr>
        <b/>
        <sz val="8"/>
        <color rgb="FF0070C0"/>
        <rFont val="Calibri"/>
        <charset val="134"/>
      </rPr>
      <t>VVIP</t>
    </r>
    <r>
      <rPr>
        <b/>
        <sz val="8"/>
        <color indexed="30"/>
        <rFont val="宋体"/>
        <charset val="134"/>
      </rPr>
      <t>店铺数量</t>
    </r>
  </si>
  <si>
    <r>
      <rPr>
        <b/>
        <sz val="8"/>
        <color indexed="30"/>
        <rFont val="宋体"/>
        <charset val="134"/>
      </rPr>
      <t>需要安装的店铺数</t>
    </r>
  </si>
  <si>
    <t>提示,今日</t>
  </si>
  <si>
    <t>北区</t>
  </si>
  <si>
    <t>西区</t>
  </si>
  <si>
    <t>东区</t>
  </si>
  <si>
    <t>南区</t>
  </si>
  <si>
    <t>Project</t>
  </si>
  <si>
    <t>store QUTY-Basic</t>
  </si>
  <si>
    <t>Date</t>
  </si>
  <si>
    <t>项目名称</t>
  </si>
  <si>
    <r>
      <rPr>
        <b/>
        <sz val="8"/>
        <color indexed="30"/>
        <rFont val="宋体"/>
        <charset val="134"/>
      </rPr>
      <t>常规店铺数量</t>
    </r>
  </si>
  <si>
    <t>报价时间</t>
  </si>
  <si>
    <t>Part1.POP画面制作及配送成本</t>
  </si>
  <si>
    <r>
      <rPr>
        <sz val="8"/>
        <rFont val="Calibri"/>
        <charset val="134"/>
      </rPr>
      <t xml:space="preserve">Graphic Position
</t>
    </r>
    <r>
      <rPr>
        <sz val="8"/>
        <rFont val="宋体"/>
        <charset val="134"/>
      </rPr>
      <t>画面位置</t>
    </r>
  </si>
  <si>
    <r>
      <rPr>
        <sz val="8"/>
        <rFont val="Calibri"/>
        <charset val="134"/>
      </rPr>
      <t xml:space="preserve">Graphic Name or Description
</t>
    </r>
    <r>
      <rPr>
        <sz val="8"/>
        <rFont val="宋体"/>
        <charset val="134"/>
      </rPr>
      <t>画面名称</t>
    </r>
    <r>
      <rPr>
        <sz val="8"/>
        <rFont val="Calibri"/>
        <charset val="134"/>
      </rPr>
      <t>/</t>
    </r>
    <r>
      <rPr>
        <sz val="8"/>
        <rFont val="宋体"/>
        <charset val="134"/>
      </rPr>
      <t>描述</t>
    </r>
  </si>
  <si>
    <r>
      <rPr>
        <sz val="8"/>
        <rFont val="Calibri"/>
        <charset val="134"/>
      </rPr>
      <t xml:space="preserve"> Graphic Material/Installed Material
</t>
    </r>
    <r>
      <rPr>
        <sz val="8"/>
        <rFont val="宋体"/>
        <charset val="134"/>
      </rPr>
      <t>画面材质</t>
    </r>
    <r>
      <rPr>
        <sz val="8"/>
        <rFont val="Calibri"/>
        <charset val="134"/>
      </rPr>
      <t>/</t>
    </r>
    <r>
      <rPr>
        <sz val="8"/>
        <rFont val="宋体"/>
        <charset val="134"/>
      </rPr>
      <t>安装物料</t>
    </r>
  </si>
  <si>
    <r>
      <rPr>
        <sz val="8"/>
        <rFont val="Calibri"/>
        <charset val="134"/>
      </rPr>
      <t xml:space="preserve">unit
</t>
    </r>
    <r>
      <rPr>
        <sz val="8"/>
        <rFont val="宋体"/>
        <charset val="134"/>
      </rPr>
      <t>单位</t>
    </r>
  </si>
  <si>
    <r>
      <rPr>
        <sz val="8"/>
        <rFont val="Calibri"/>
        <charset val="134"/>
      </rPr>
      <t xml:space="preserve"> Graphic Dimension/ Material qty
</t>
    </r>
    <r>
      <rPr>
        <sz val="8"/>
        <rFont val="宋体"/>
        <charset val="134"/>
      </rPr>
      <t>画面尺寸</t>
    </r>
    <r>
      <rPr>
        <sz val="8"/>
        <rFont val="Calibri"/>
        <charset val="134"/>
      </rPr>
      <t xml:space="preserve">/ </t>
    </r>
    <r>
      <rPr>
        <sz val="8"/>
        <rFont val="宋体"/>
        <charset val="134"/>
      </rPr>
      <t>物料数量</t>
    </r>
  </si>
  <si>
    <r>
      <rPr>
        <sz val="8"/>
        <rFont val="Calibri"/>
        <charset val="134"/>
      </rPr>
      <t xml:space="preserve">unit price
</t>
    </r>
    <r>
      <rPr>
        <sz val="8"/>
        <rFont val="宋体"/>
        <charset val="134"/>
      </rPr>
      <t>单价</t>
    </r>
  </si>
  <si>
    <r>
      <rPr>
        <sz val="8"/>
        <rFont val="Calibri"/>
        <charset val="134"/>
      </rPr>
      <t xml:space="preserve">amount
</t>
    </r>
    <r>
      <rPr>
        <sz val="8"/>
        <rFont val="宋体"/>
        <charset val="134"/>
      </rPr>
      <t>金额</t>
    </r>
  </si>
  <si>
    <r>
      <rPr>
        <sz val="8"/>
        <rFont val="Calibri"/>
        <charset val="134"/>
      </rPr>
      <t xml:space="preserve">Sub-total costs for position
</t>
    </r>
    <r>
      <rPr>
        <sz val="8"/>
        <rFont val="宋体"/>
        <charset val="134"/>
      </rPr>
      <t>画面位置成本小计</t>
    </r>
  </si>
  <si>
    <r>
      <t xml:space="preserve">Window </t>
    </r>
    <r>
      <rPr>
        <sz val="8"/>
        <rFont val="宋体"/>
        <charset val="134"/>
      </rPr>
      <t>橱窗</t>
    </r>
  </si>
  <si>
    <t>橱窗1</t>
  </si>
  <si>
    <t>PP+雪弗板</t>
  </si>
  <si>
    <t>橱窗2</t>
  </si>
  <si>
    <t>换得易</t>
  </si>
  <si>
    <t>橱窗3</t>
  </si>
  <si>
    <t>丝绢布</t>
  </si>
  <si>
    <t>橱窗4</t>
  </si>
  <si>
    <t>灯箱片</t>
  </si>
  <si>
    <t>平方米</t>
  </si>
  <si>
    <t>橱窗5</t>
  </si>
  <si>
    <t>灯布</t>
  </si>
  <si>
    <r>
      <t xml:space="preserve">WOW </t>
    </r>
    <r>
      <rPr>
        <sz val="8"/>
        <rFont val="宋体"/>
        <charset val="134"/>
      </rPr>
      <t>陈列桌区域</t>
    </r>
  </si>
  <si>
    <t>陈列桌1</t>
  </si>
  <si>
    <r>
      <rPr>
        <sz val="8"/>
        <rFont val="Calibri"/>
        <charset val="134"/>
      </rPr>
      <t xml:space="preserve">App Wall </t>
    </r>
    <r>
      <rPr>
        <sz val="8"/>
        <rFont val="宋体"/>
        <charset val="134"/>
      </rPr>
      <t>服装墙</t>
    </r>
  </si>
  <si>
    <r>
      <rPr>
        <sz val="8"/>
        <rFont val="Calibri"/>
        <charset val="134"/>
      </rPr>
      <t xml:space="preserve">FTW Wall </t>
    </r>
    <r>
      <rPr>
        <sz val="8"/>
        <rFont val="宋体"/>
        <charset val="134"/>
      </rPr>
      <t>鞋墙</t>
    </r>
  </si>
  <si>
    <r>
      <rPr>
        <sz val="8"/>
        <rFont val="Calibri"/>
        <charset val="134"/>
      </rPr>
      <t xml:space="preserve">In-store SMU </t>
    </r>
    <r>
      <rPr>
        <sz val="8"/>
        <rFont val="宋体"/>
        <charset val="134"/>
      </rPr>
      <t>店内其它位置</t>
    </r>
    <r>
      <rPr>
        <sz val="8"/>
        <rFont val="Calibri"/>
        <charset val="134"/>
      </rPr>
      <t>SMU</t>
    </r>
  </si>
  <si>
    <r>
      <rPr>
        <sz val="8"/>
        <rFont val="Calibri"/>
        <charset val="134"/>
      </rPr>
      <t xml:space="preserve">Cashier Desk </t>
    </r>
    <r>
      <rPr>
        <sz val="8"/>
        <rFont val="宋体"/>
        <charset val="134"/>
      </rPr>
      <t>收银台区域</t>
    </r>
  </si>
  <si>
    <r>
      <rPr>
        <sz val="8"/>
        <rFont val="Calibri"/>
        <charset val="134"/>
      </rPr>
      <t xml:space="preserve">OOH </t>
    </r>
    <r>
      <rPr>
        <sz val="8"/>
        <rFont val="宋体"/>
        <charset val="134"/>
      </rPr>
      <t>店外非橱窗位置</t>
    </r>
  </si>
  <si>
    <r>
      <rPr>
        <b/>
        <sz val="8"/>
        <rFont val="Calibri"/>
        <charset val="134"/>
      </rPr>
      <t>Part2. POP</t>
    </r>
    <r>
      <rPr>
        <b/>
        <sz val="8"/>
        <rFont val="宋体"/>
        <charset val="134"/>
      </rPr>
      <t>材质成本统计（根据</t>
    </r>
    <r>
      <rPr>
        <b/>
        <sz val="8"/>
        <rFont val="Calibri"/>
        <charset val="134"/>
      </rPr>
      <t>Part1</t>
    </r>
    <r>
      <rPr>
        <b/>
        <sz val="8"/>
        <rFont val="宋体"/>
        <charset val="134"/>
      </rPr>
      <t>部分填写）</t>
    </r>
  </si>
  <si>
    <t>Wang Jing</t>
  </si>
  <si>
    <t>SP-Basket Ball</t>
  </si>
  <si>
    <t>地贴</t>
  </si>
  <si>
    <r>
      <rPr>
        <sz val="8"/>
        <rFont val="Calibri"/>
        <charset val="134"/>
      </rPr>
      <t xml:space="preserve">Graphic Material
</t>
    </r>
    <r>
      <rPr>
        <sz val="8"/>
        <rFont val="宋体"/>
        <charset val="134"/>
      </rPr>
      <t>画面材质</t>
    </r>
  </si>
  <si>
    <r>
      <rPr>
        <sz val="8"/>
        <rFont val="Calibri"/>
        <charset val="134"/>
      </rPr>
      <t xml:space="preserve">Total Consumption Quty
</t>
    </r>
    <r>
      <rPr>
        <sz val="8"/>
        <rFont val="宋体"/>
        <charset val="134"/>
      </rPr>
      <t>本项目总使用数量</t>
    </r>
    <r>
      <rPr>
        <sz val="8"/>
        <rFont val="Calibri"/>
        <charset val="134"/>
      </rPr>
      <t xml:space="preserve"> </t>
    </r>
    <r>
      <rPr>
        <sz val="8"/>
        <rFont val="宋体"/>
        <charset val="134"/>
      </rPr>
      <t>（</t>
    </r>
    <r>
      <rPr>
        <sz val="8"/>
        <rFont val="Calibri"/>
        <charset val="134"/>
      </rPr>
      <t>M</t>
    </r>
    <r>
      <rPr>
        <vertAlign val="superscript"/>
        <sz val="8"/>
        <rFont val="Calibri"/>
        <charset val="134"/>
      </rPr>
      <t>2</t>
    </r>
    <r>
      <rPr>
        <sz val="8"/>
        <rFont val="Calibri"/>
        <charset val="134"/>
      </rPr>
      <t>)</t>
    </r>
  </si>
  <si>
    <r>
      <rPr>
        <sz val="8"/>
        <rFont val="Calibri"/>
        <charset val="134"/>
      </rPr>
      <t xml:space="preserve">Unit qty
</t>
    </r>
    <r>
      <rPr>
        <sz val="8"/>
        <rFont val="宋体"/>
        <charset val="134"/>
      </rPr>
      <t>单店用量</t>
    </r>
    <r>
      <rPr>
        <sz val="8"/>
        <rFont val="Calibri"/>
        <charset val="134"/>
      </rPr>
      <t xml:space="preserve"> </t>
    </r>
    <r>
      <rPr>
        <sz val="8"/>
        <rFont val="宋体"/>
        <charset val="134"/>
      </rPr>
      <t>（</t>
    </r>
    <r>
      <rPr>
        <sz val="8"/>
        <rFont val="Calibri"/>
        <charset val="134"/>
      </rPr>
      <t>M</t>
    </r>
    <r>
      <rPr>
        <vertAlign val="superscript"/>
        <sz val="8"/>
        <rFont val="Calibri"/>
        <charset val="134"/>
      </rPr>
      <t>2</t>
    </r>
    <r>
      <rPr>
        <sz val="8"/>
        <rFont val="Calibri"/>
        <charset val="134"/>
      </rPr>
      <t>)</t>
    </r>
  </si>
  <si>
    <r>
      <rPr>
        <sz val="8"/>
        <rFont val="Calibri"/>
        <charset val="134"/>
      </rPr>
      <t xml:space="preserve">Unit Costs
</t>
    </r>
    <r>
      <rPr>
        <sz val="8"/>
        <rFont val="宋体"/>
        <charset val="134"/>
      </rPr>
      <t>单店成本</t>
    </r>
  </si>
  <si>
    <t>Monica Shu</t>
  </si>
  <si>
    <t>SP-Training</t>
  </si>
  <si>
    <r>
      <rPr>
        <sz val="8"/>
        <rFont val="Calibri"/>
        <charset val="134"/>
      </rPr>
      <t>PP+</t>
    </r>
    <r>
      <rPr>
        <sz val="8"/>
        <rFont val="宋体"/>
        <charset val="134"/>
      </rPr>
      <t>雪弗板</t>
    </r>
  </si>
  <si>
    <r>
      <rPr>
        <sz val="8"/>
        <rFont val="Calibri"/>
        <charset val="134"/>
      </rPr>
      <t>PP</t>
    </r>
    <r>
      <rPr>
        <sz val="8"/>
        <rFont val="宋体"/>
        <charset val="134"/>
      </rPr>
      <t>背胶</t>
    </r>
  </si>
  <si>
    <t>Zev Tseng</t>
  </si>
  <si>
    <t>俞永斌</t>
  </si>
  <si>
    <t>SP-Running</t>
  </si>
  <si>
    <r>
      <rPr>
        <sz val="8"/>
        <rFont val="宋体"/>
        <charset val="134"/>
      </rPr>
      <t>相纸</t>
    </r>
  </si>
  <si>
    <r>
      <rPr>
        <sz val="8"/>
        <rFont val="宋体"/>
        <charset val="134"/>
      </rPr>
      <t>灯箱片</t>
    </r>
  </si>
  <si>
    <t>Yvonne Jin</t>
  </si>
  <si>
    <t>刘亚运</t>
  </si>
  <si>
    <t>SP-Essential</t>
  </si>
  <si>
    <r>
      <rPr>
        <sz val="10"/>
        <rFont val="AdiHaus"/>
        <charset val="134"/>
      </rPr>
      <t>PP</t>
    </r>
    <r>
      <rPr>
        <sz val="8"/>
        <rFont val="宋体"/>
        <charset val="134"/>
      </rPr>
      <t>背胶</t>
    </r>
  </si>
  <si>
    <r>
      <rPr>
        <sz val="8"/>
        <rFont val="宋体"/>
        <charset val="134"/>
      </rPr>
      <t>灯布</t>
    </r>
  </si>
  <si>
    <r>
      <rPr>
        <sz val="8"/>
        <rFont val="宋体"/>
        <charset val="134"/>
      </rPr>
      <t>车贴</t>
    </r>
    <r>
      <rPr>
        <sz val="8"/>
        <rFont val="Calibri"/>
        <charset val="134"/>
      </rPr>
      <t xml:space="preserve"> (720dpi)</t>
    </r>
  </si>
  <si>
    <t>Beibei Ou</t>
  </si>
  <si>
    <t>战伟</t>
  </si>
  <si>
    <r>
      <rPr>
        <sz val="8"/>
        <rFont val="宋体"/>
        <charset val="134"/>
      </rPr>
      <t>可移背胶</t>
    </r>
  </si>
  <si>
    <r>
      <rPr>
        <sz val="8"/>
        <rFont val="宋体"/>
        <charset val="134"/>
      </rPr>
      <t>车贴</t>
    </r>
    <r>
      <rPr>
        <sz val="8"/>
        <rFont val="Calibri"/>
        <charset val="134"/>
      </rPr>
      <t xml:space="preserve"> (1200dpi)</t>
    </r>
  </si>
  <si>
    <t>Bella Yao</t>
  </si>
  <si>
    <t>谭愔子</t>
  </si>
  <si>
    <t>SP-Foot Ball</t>
  </si>
  <si>
    <r>
      <rPr>
        <sz val="8"/>
        <rFont val="宋体"/>
        <charset val="134"/>
      </rPr>
      <t>即时贴</t>
    </r>
  </si>
  <si>
    <r>
      <rPr>
        <sz val="8"/>
        <rFont val="宋体"/>
        <charset val="134"/>
      </rPr>
      <t>地贴</t>
    </r>
  </si>
  <si>
    <t>Angeline zhang</t>
  </si>
  <si>
    <t>任厚继</t>
  </si>
  <si>
    <t>SP-Foot Ball corner</t>
  </si>
  <si>
    <r>
      <rPr>
        <sz val="8"/>
        <rFont val="宋体"/>
        <charset val="134"/>
      </rPr>
      <t>油画布</t>
    </r>
    <r>
      <rPr>
        <sz val="8"/>
        <rFont val="Calibri"/>
        <charset val="134"/>
      </rPr>
      <t>/</t>
    </r>
    <r>
      <rPr>
        <sz val="8"/>
        <rFont val="宋体"/>
        <charset val="134"/>
      </rPr>
      <t>丝绢布</t>
    </r>
    <r>
      <rPr>
        <sz val="8"/>
        <rFont val="Calibri"/>
        <charset val="134"/>
      </rPr>
      <t>/</t>
    </r>
    <r>
      <rPr>
        <sz val="8"/>
        <rFont val="宋体"/>
        <charset val="134"/>
      </rPr>
      <t>丝光布</t>
    </r>
  </si>
  <si>
    <r>
      <rPr>
        <sz val="8"/>
        <rFont val="宋体"/>
        <charset val="134"/>
      </rPr>
      <t>网格布</t>
    </r>
  </si>
  <si>
    <t>Alice Zhang</t>
  </si>
  <si>
    <t>SP-Out Door Store</t>
  </si>
  <si>
    <t>可移背胶</t>
  </si>
  <si>
    <t>Total Order Amount (POP Production &amp; Delivery)</t>
  </si>
  <si>
    <t>Andy Ho</t>
  </si>
  <si>
    <t>SP-Out Door</t>
  </si>
  <si>
    <t>软膜UV+胶条</t>
  </si>
  <si>
    <t>包含VAT税率</t>
  </si>
  <si>
    <t>Carmen Zhang</t>
  </si>
  <si>
    <t>陆燕</t>
  </si>
  <si>
    <t>SP-Out Door Corner</t>
  </si>
  <si>
    <t>贡缎</t>
  </si>
  <si>
    <t>Cherry Yao</t>
  </si>
  <si>
    <t>冯　辉</t>
  </si>
  <si>
    <t>刀刮布</t>
  </si>
  <si>
    <t>Part3. POP安装及服务费</t>
  </si>
  <si>
    <t>Cherry Zhao</t>
  </si>
  <si>
    <t>蒋沪瑞</t>
  </si>
  <si>
    <t>SP-Generic</t>
  </si>
  <si>
    <r>
      <rPr>
        <sz val="10"/>
        <rFont val="AdiHaus"/>
        <charset val="134"/>
      </rPr>
      <t>超透片</t>
    </r>
    <r>
      <rPr>
        <sz val="11"/>
        <color theme="1"/>
        <rFont val="Cambria"/>
        <charset val="134"/>
      </rPr>
      <t>UV(vxf1018</t>
    </r>
    <r>
      <rPr>
        <sz val="11"/>
        <color theme="1"/>
        <rFont val="宋体"/>
        <charset val="134"/>
      </rPr>
      <t>外光</t>
    </r>
    <r>
      <rPr>
        <sz val="11"/>
        <color theme="1"/>
        <rFont val="Cambria"/>
        <charset val="134"/>
      </rPr>
      <t>)</t>
    </r>
  </si>
  <si>
    <r>
      <rPr>
        <sz val="8"/>
        <rFont val="Calibri"/>
        <charset val="134"/>
      </rPr>
      <t xml:space="preserve">Charge Item
</t>
    </r>
    <r>
      <rPr>
        <sz val="8"/>
        <rFont val="宋体"/>
        <charset val="134"/>
      </rPr>
      <t>费用名称</t>
    </r>
  </si>
  <si>
    <r>
      <rPr>
        <sz val="8"/>
        <rFont val="Calibri"/>
        <charset val="134"/>
      </rPr>
      <t>Type</t>
    </r>
    <r>
      <rPr>
        <sz val="8"/>
        <rFont val="宋体"/>
        <charset val="134"/>
      </rPr>
      <t>类型</t>
    </r>
  </si>
  <si>
    <t>unit
单位</t>
  </si>
  <si>
    <r>
      <rPr>
        <sz val="8"/>
        <rFont val="Calibri"/>
        <charset val="134"/>
      </rPr>
      <t xml:space="preserve">Description 
</t>
    </r>
    <r>
      <rPr>
        <sz val="8"/>
        <rFont val="宋体"/>
        <charset val="134"/>
      </rPr>
      <t>费用说明</t>
    </r>
  </si>
  <si>
    <r>
      <rPr>
        <sz val="8"/>
        <rFont val="Calibri"/>
        <charset val="134"/>
      </rPr>
      <t xml:space="preserve">quty 
</t>
    </r>
    <r>
      <rPr>
        <sz val="8"/>
        <rFont val="宋体"/>
        <charset val="134"/>
      </rPr>
      <t>发生数量</t>
    </r>
  </si>
  <si>
    <t>amount
金额</t>
  </si>
  <si>
    <t>Claire Xu</t>
  </si>
  <si>
    <t>董理</t>
  </si>
  <si>
    <t>SP-Promotion</t>
  </si>
  <si>
    <r>
      <rPr>
        <sz val="10"/>
        <rFont val="AdiHaus"/>
        <charset val="134"/>
      </rPr>
      <t>超透片</t>
    </r>
    <r>
      <rPr>
        <sz val="11"/>
        <color theme="1"/>
        <rFont val="Cambria"/>
        <charset val="134"/>
      </rPr>
      <t>UV(YX1024</t>
    </r>
    <r>
      <rPr>
        <sz val="11"/>
        <color theme="1"/>
        <rFont val="宋体"/>
        <charset val="134"/>
      </rPr>
      <t>）</t>
    </r>
  </si>
  <si>
    <t>户外安装费</t>
  </si>
  <si>
    <r>
      <rPr>
        <sz val="8"/>
        <rFont val="宋体"/>
        <charset val="134"/>
      </rPr>
      <t>一层门头以上位置</t>
    </r>
    <r>
      <rPr>
        <sz val="8"/>
        <rFont val="Calibri"/>
        <charset val="134"/>
      </rPr>
      <t xml:space="preserve"> </t>
    </r>
    <r>
      <rPr>
        <sz val="8"/>
        <rFont val="宋体"/>
        <charset val="134"/>
      </rPr>
      <t>（距水平地面高度在</t>
    </r>
    <r>
      <rPr>
        <sz val="8"/>
        <rFont val="Calibri"/>
        <charset val="134"/>
      </rPr>
      <t>6M</t>
    </r>
    <r>
      <rPr>
        <sz val="8"/>
        <rFont val="宋体"/>
        <charset val="134"/>
      </rPr>
      <t>以上）</t>
    </r>
  </si>
  <si>
    <t>店</t>
  </si>
  <si>
    <t>须提供设备租赁证明及操作人员高空作业证</t>
  </si>
  <si>
    <t>Clory Wang</t>
  </si>
  <si>
    <t>黄旭</t>
  </si>
  <si>
    <t>SP-Basket Ball corner</t>
  </si>
  <si>
    <t>车贴 (1200dpi)</t>
  </si>
  <si>
    <r>
      <rPr>
        <sz val="8"/>
        <rFont val="宋体"/>
        <charset val="134"/>
      </rPr>
      <t>一层门头以上位置</t>
    </r>
    <r>
      <rPr>
        <sz val="8"/>
        <rFont val="Calibri"/>
        <charset val="134"/>
      </rPr>
      <t xml:space="preserve"> </t>
    </r>
    <r>
      <rPr>
        <sz val="8"/>
        <rFont val="宋体"/>
        <charset val="134"/>
      </rPr>
      <t>（距水平地面高度在</t>
    </r>
    <r>
      <rPr>
        <sz val="8"/>
        <rFont val="Calibri"/>
        <charset val="134"/>
      </rPr>
      <t>6M</t>
    </r>
    <r>
      <rPr>
        <sz val="8"/>
        <rFont val="宋体"/>
        <charset val="134"/>
      </rPr>
      <t>以内）</t>
    </r>
  </si>
  <si>
    <t>须提供吊兰租赁证明及操作人员高空作业证</t>
  </si>
  <si>
    <t>Cohen Li</t>
  </si>
  <si>
    <t>袁　鹏</t>
  </si>
  <si>
    <t>SP-Tennis</t>
  </si>
  <si>
    <t>单透贴</t>
  </si>
  <si>
    <r>
      <rPr>
        <sz val="8"/>
        <rFont val="宋体"/>
        <charset val="134"/>
      </rPr>
      <t>一层门头以上位置</t>
    </r>
    <r>
      <rPr>
        <sz val="8"/>
        <rFont val="Calibri"/>
        <charset val="134"/>
      </rPr>
      <t xml:space="preserve"> </t>
    </r>
    <r>
      <rPr>
        <sz val="8"/>
        <rFont val="宋体"/>
        <charset val="134"/>
      </rPr>
      <t>（距水平地面高度在</t>
    </r>
    <r>
      <rPr>
        <sz val="8"/>
        <rFont val="Calibri"/>
        <charset val="134"/>
      </rPr>
      <t>3M</t>
    </r>
    <r>
      <rPr>
        <sz val="8"/>
        <rFont val="宋体"/>
        <charset val="134"/>
      </rPr>
      <t>以内）</t>
    </r>
  </si>
  <si>
    <t>Coral Hu</t>
  </si>
  <si>
    <t>陈明锐</t>
  </si>
  <si>
    <t>SP-SMC</t>
  </si>
  <si>
    <t>全透贴</t>
  </si>
  <si>
    <t>一层门头位置</t>
  </si>
  <si>
    <t>Crystal Zhao</t>
  </si>
  <si>
    <t>何　伟</t>
  </si>
  <si>
    <t>丝光布</t>
  </si>
  <si>
    <t>店铺安装费</t>
  </si>
  <si>
    <r>
      <rPr>
        <sz val="8"/>
        <rFont val="Calibri"/>
        <charset val="134"/>
      </rPr>
      <t>Core-VVIP</t>
    </r>
    <r>
      <rPr>
        <sz val="8"/>
        <rFont val="宋体"/>
        <charset val="134"/>
      </rPr>
      <t>店铺</t>
    </r>
  </si>
  <si>
    <t>橱窗部分</t>
  </si>
  <si>
    <t xml:space="preserve">Danny sun
</t>
  </si>
  <si>
    <t>何益欣</t>
  </si>
  <si>
    <t>HW-Generic</t>
  </si>
  <si>
    <t>网格布</t>
  </si>
  <si>
    <t>店内其它</t>
  </si>
  <si>
    <t>Echo Ding</t>
  </si>
  <si>
    <t>HW-Campaign</t>
  </si>
  <si>
    <t>相纸</t>
  </si>
  <si>
    <r>
      <rPr>
        <sz val="8"/>
        <rFont val="Calibri"/>
        <charset val="134"/>
      </rPr>
      <t>Core-Premium</t>
    </r>
    <r>
      <rPr>
        <sz val="8"/>
        <rFont val="宋体"/>
        <charset val="134"/>
      </rPr>
      <t>店铺</t>
    </r>
  </si>
  <si>
    <t>Esther Yang</t>
  </si>
  <si>
    <t>林春桃</t>
  </si>
  <si>
    <t>HW-Promotion</t>
  </si>
  <si>
    <t>A4台卡</t>
  </si>
  <si>
    <r>
      <rPr>
        <sz val="10"/>
        <rFont val="AdiHaus"/>
        <charset val="134"/>
      </rPr>
      <t>件</t>
    </r>
    <r>
      <rPr>
        <sz val="8"/>
        <color rgb="FFFF0000"/>
        <rFont val="Calibri"/>
        <charset val="134"/>
      </rPr>
      <t>PCS</t>
    </r>
  </si>
  <si>
    <t>Han Lin</t>
  </si>
  <si>
    <t>孙雪峰</t>
  </si>
  <si>
    <t>HW-New Opening</t>
  </si>
  <si>
    <r>
      <rPr>
        <sz val="10"/>
        <rFont val="AdiHaus"/>
        <charset val="134"/>
      </rPr>
      <t>A3</t>
    </r>
    <r>
      <rPr>
        <sz val="10"/>
        <rFont val="宋体"/>
        <charset val="134"/>
      </rPr>
      <t>台卡</t>
    </r>
  </si>
  <si>
    <r>
      <rPr>
        <sz val="8"/>
        <rFont val="Calibri"/>
        <charset val="134"/>
      </rPr>
      <t>Core-Basic</t>
    </r>
    <r>
      <rPr>
        <sz val="8"/>
        <rFont val="宋体"/>
        <charset val="134"/>
      </rPr>
      <t>店铺</t>
    </r>
  </si>
  <si>
    <t>helena Tang</t>
  </si>
  <si>
    <t>王　建</t>
  </si>
  <si>
    <t>Kids-Generic</t>
  </si>
  <si>
    <t>铝合金挂轴</t>
  </si>
  <si>
    <r>
      <rPr>
        <sz val="10"/>
        <rFont val="AdiHaus"/>
        <charset val="134"/>
      </rPr>
      <t>米</t>
    </r>
    <r>
      <rPr>
        <sz val="8"/>
        <color rgb="FFFF0000"/>
        <rFont val="Calibri"/>
        <charset val="134"/>
      </rPr>
      <t>M</t>
    </r>
  </si>
  <si>
    <t>Jacky Zhang</t>
  </si>
  <si>
    <t>王　霞</t>
  </si>
  <si>
    <t>Kids-Campaign</t>
  </si>
  <si>
    <t>活动执行手册</t>
  </si>
  <si>
    <r>
      <rPr>
        <sz val="8"/>
        <rFont val="宋体"/>
        <charset val="134"/>
      </rPr>
      <t>其它类型店铺</t>
    </r>
    <r>
      <rPr>
        <sz val="8"/>
        <rFont val="Calibri"/>
        <charset val="134"/>
      </rPr>
      <t>-</t>
    </r>
    <r>
      <rPr>
        <sz val="8"/>
        <rFont val="宋体"/>
        <charset val="134"/>
      </rPr>
      <t>带橱窗</t>
    </r>
  </si>
  <si>
    <r>
      <rPr>
        <sz val="8"/>
        <rFont val="宋体"/>
        <charset val="134"/>
      </rPr>
      <t>橱窗</t>
    </r>
    <r>
      <rPr>
        <sz val="8"/>
        <rFont val="Calibri"/>
        <charset val="134"/>
      </rPr>
      <t>+</t>
    </r>
    <r>
      <rPr>
        <sz val="8"/>
        <rFont val="宋体"/>
        <charset val="134"/>
      </rPr>
      <t>店内</t>
    </r>
  </si>
  <si>
    <t>Jean Sun</t>
  </si>
  <si>
    <t>吴　豪</t>
  </si>
  <si>
    <t>Kids-Promotion</t>
  </si>
  <si>
    <t>X展架（碳/铝合金1200×1200）</t>
  </si>
  <si>
    <t>件PCS</t>
  </si>
  <si>
    <r>
      <rPr>
        <sz val="8"/>
        <rFont val="宋体"/>
        <charset val="134"/>
      </rPr>
      <t>其它类型店铺</t>
    </r>
    <r>
      <rPr>
        <sz val="8"/>
        <rFont val="Calibri"/>
        <charset val="134"/>
      </rPr>
      <t>-</t>
    </r>
    <r>
      <rPr>
        <sz val="8"/>
        <rFont val="宋体"/>
        <charset val="134"/>
      </rPr>
      <t>不带橱窗</t>
    </r>
  </si>
  <si>
    <t>吴泽琴</t>
  </si>
  <si>
    <t>Kids-New Opening</t>
  </si>
  <si>
    <t>易拉宝（800×2000）</t>
  </si>
  <si>
    <t>Generic POP 更换安装</t>
  </si>
  <si>
    <t xml:space="preserve">Jessamine Jiang </t>
  </si>
  <si>
    <t>光盘</t>
  </si>
  <si>
    <r>
      <rPr>
        <sz val="10"/>
        <rFont val="AdiHaus"/>
        <charset val="134"/>
      </rPr>
      <t>件</t>
    </r>
    <r>
      <rPr>
        <sz val="8"/>
        <rFont val="Calibri"/>
        <charset val="134"/>
      </rPr>
      <t>PCS</t>
    </r>
  </si>
  <si>
    <t>Jing Qiu</t>
  </si>
  <si>
    <t>Origenal-Promotion</t>
  </si>
  <si>
    <t>Total Order Amount (Onsite Installation)</t>
  </si>
  <si>
    <t>Johnny Wei</t>
  </si>
  <si>
    <t>Origenal-Ori in SP</t>
  </si>
  <si>
    <t>Joyce Cao</t>
  </si>
  <si>
    <t>Judy Li</t>
  </si>
  <si>
    <t>Logistics-Logistics</t>
  </si>
  <si>
    <r>
      <rPr>
        <b/>
        <u/>
        <sz val="8"/>
        <rFont val="宋体"/>
        <charset val="134"/>
      </rPr>
      <t>报价单说明：</t>
    </r>
  </si>
  <si>
    <t>Kemo Ying</t>
  </si>
  <si>
    <t>Taylormade-POP</t>
  </si>
  <si>
    <r>
      <rPr>
        <sz val="8"/>
        <rFont val="Calibri"/>
        <charset val="134"/>
      </rPr>
      <t xml:space="preserve">1. </t>
    </r>
    <r>
      <rPr>
        <sz val="8"/>
        <rFont val="宋体"/>
        <charset val="134"/>
      </rPr>
      <t>本报价单适用于经过采购部确认的标准平面物料的报价，非标准平面以及所有的</t>
    </r>
    <r>
      <rPr>
        <sz val="8"/>
        <rFont val="Calibri"/>
        <charset val="134"/>
      </rPr>
      <t>3D</t>
    </r>
    <r>
      <rPr>
        <sz val="8"/>
        <rFont val="宋体"/>
        <charset val="134"/>
      </rPr>
      <t>物料不适用于此报价单；</t>
    </r>
  </si>
  <si>
    <t>Lela Yang</t>
  </si>
  <si>
    <r>
      <rPr>
        <sz val="8"/>
        <rFont val="Calibri"/>
        <charset val="134"/>
      </rPr>
      <t xml:space="preserve">2. </t>
    </r>
    <r>
      <rPr>
        <sz val="8"/>
        <rFont val="宋体"/>
        <charset val="134"/>
      </rPr>
      <t>本报价单价格中，</t>
    </r>
    <r>
      <rPr>
        <sz val="8"/>
        <rFont val="Calibri"/>
        <charset val="134"/>
      </rPr>
      <t>POP</t>
    </r>
    <r>
      <rPr>
        <sz val="8"/>
        <rFont val="宋体"/>
        <charset val="134"/>
      </rPr>
      <t>画面制作（包含设计完稿）、包装及运输配送部分包含</t>
    </r>
    <r>
      <rPr>
        <sz val="8"/>
        <rFont val="Calibri"/>
        <charset val="134"/>
      </rPr>
      <t>17%</t>
    </r>
    <r>
      <rPr>
        <sz val="8"/>
        <rFont val="宋体"/>
        <charset val="134"/>
      </rPr>
      <t>增值税；</t>
    </r>
    <r>
      <rPr>
        <sz val="8"/>
        <rFont val="宋体"/>
        <charset val="134"/>
      </rPr>
      <t>现场安装（包含拆除等）费用包含</t>
    </r>
    <r>
      <rPr>
        <sz val="8"/>
        <rFont val="Calibri"/>
        <charset val="134"/>
      </rPr>
      <t>6%</t>
    </r>
    <r>
      <rPr>
        <sz val="8"/>
        <rFont val="宋体"/>
        <charset val="134"/>
      </rPr>
      <t>增值税。</t>
    </r>
    <r>
      <rPr>
        <sz val="8"/>
        <rFont val="宋体"/>
        <charset val="134"/>
      </rPr>
      <t>供应商须提交</t>
    </r>
    <r>
      <rPr>
        <sz val="8"/>
        <rFont val="宋体"/>
        <charset val="134"/>
      </rPr>
      <t>增值税专用发票；</t>
    </r>
  </si>
  <si>
    <t>Margaret Mao</t>
  </si>
  <si>
    <t>Region-New Opening</t>
  </si>
  <si>
    <r>
      <rPr>
        <sz val="8"/>
        <rFont val="Calibri"/>
        <charset val="134"/>
      </rPr>
      <t xml:space="preserve">3. </t>
    </r>
    <r>
      <rPr>
        <sz val="8"/>
        <rFont val="宋体"/>
        <charset val="134"/>
      </rPr>
      <t>如果由于非供应商原因造成的非常规运输费用，需要在其它物料（非标及</t>
    </r>
    <r>
      <rPr>
        <sz val="8"/>
        <rFont val="Calibri"/>
        <charset val="134"/>
      </rPr>
      <t>3D</t>
    </r>
    <r>
      <rPr>
        <sz val="8"/>
        <rFont val="宋体"/>
        <charset val="134"/>
      </rPr>
      <t>物料）报价单模板提交；</t>
    </r>
  </si>
  <si>
    <t>Melinoe  Zhao</t>
  </si>
  <si>
    <t>Region-Promotion</t>
  </si>
  <si>
    <r>
      <rPr>
        <sz val="8"/>
        <rFont val="Calibri"/>
        <charset val="134"/>
      </rPr>
      <t xml:space="preserve">4. </t>
    </r>
    <r>
      <rPr>
        <sz val="8"/>
        <rFont val="宋体"/>
        <charset val="134"/>
      </rPr>
      <t>任何与此报价单相关的代运、代付等费用，不适用于此报价单，需要在其它物料（非标及</t>
    </r>
    <r>
      <rPr>
        <sz val="8"/>
        <rFont val="Calibri"/>
        <charset val="134"/>
      </rPr>
      <t>3D</t>
    </r>
    <r>
      <rPr>
        <sz val="8"/>
        <rFont val="宋体"/>
        <charset val="134"/>
      </rPr>
      <t>物料）报价单模板提交；</t>
    </r>
  </si>
  <si>
    <t>Michael Huang</t>
  </si>
  <si>
    <t>Region-signage</t>
  </si>
  <si>
    <r>
      <rPr>
        <sz val="8"/>
        <rFont val="Calibri"/>
        <charset val="134"/>
      </rPr>
      <t xml:space="preserve">5. </t>
    </r>
    <r>
      <rPr>
        <sz val="8"/>
        <rFont val="宋体"/>
        <charset val="134"/>
      </rPr>
      <t>供应商须根据物料的实际应用以及用量来填写此报价单；供应商须在报价单模板中的灰色部分填写，</t>
    </r>
    <r>
      <rPr>
        <b/>
        <sz val="8"/>
        <rFont val="宋体"/>
        <charset val="134"/>
      </rPr>
      <t>严禁擅自修改报价单中的公式</t>
    </r>
    <r>
      <rPr>
        <sz val="8"/>
        <rFont val="宋体"/>
        <charset val="134"/>
      </rPr>
      <t>；</t>
    </r>
  </si>
  <si>
    <t>Miga Zhang</t>
  </si>
  <si>
    <t>Region-OOH</t>
  </si>
  <si>
    <r>
      <rPr>
        <sz val="8"/>
        <rFont val="Calibri"/>
        <charset val="134"/>
      </rPr>
      <t xml:space="preserve">6. </t>
    </r>
    <r>
      <rPr>
        <sz val="8"/>
        <rFont val="宋体"/>
        <charset val="134"/>
      </rPr>
      <t>此报价单中的项目名称应与阿迪达斯公司标准的项目名称一致；</t>
    </r>
  </si>
  <si>
    <t>Miho Qian</t>
  </si>
  <si>
    <t>Region-SMU</t>
  </si>
  <si>
    <t>Claire Yang</t>
  </si>
  <si>
    <t>Own Retail-SLT</t>
  </si>
  <si>
    <t>Panny Qiu</t>
  </si>
  <si>
    <t>Own Retail-MSK</t>
  </si>
  <si>
    <t>Vendor Confirmation</t>
  </si>
  <si>
    <t>Own Retail-OP</t>
  </si>
  <si>
    <t>供应商报价确认（盖章有效）</t>
  </si>
  <si>
    <t>Sarah Xu</t>
  </si>
  <si>
    <t>Own Retail-Brand Center</t>
  </si>
  <si>
    <t>Own Retail-Promotion</t>
  </si>
  <si>
    <t>Shenny Chen</t>
  </si>
  <si>
    <t>Sherry Zhang</t>
  </si>
  <si>
    <t>Shirley Yang</t>
  </si>
  <si>
    <t>Sinkie Shen</t>
  </si>
  <si>
    <t>Snow Zhang</t>
  </si>
  <si>
    <t>Sonia Song</t>
  </si>
  <si>
    <t>Sophia Huang</t>
  </si>
  <si>
    <t>Terry Lu</t>
  </si>
  <si>
    <t>Toto Gu</t>
  </si>
  <si>
    <t>Tracy Zhou</t>
  </si>
  <si>
    <t>Vicky Ye</t>
  </si>
  <si>
    <t>Vivian Shen</t>
  </si>
  <si>
    <t>Wang Jessie</t>
  </si>
  <si>
    <t>Winter Zhang</t>
  </si>
  <si>
    <t>Xiaomin Wei</t>
  </si>
  <si>
    <t>Yoyo Zhu</t>
  </si>
  <si>
    <t>Alfie Chen</t>
  </si>
  <si>
    <t>RFQ-Temporary POS Material (Production, Delivery &amp; Service) for Seasonal Campaign (V2)</t>
  </si>
  <si>
    <r>
      <rPr>
        <b/>
        <sz val="8"/>
        <rFont val="宋体"/>
        <charset val="134"/>
      </rPr>
      <t>报价单</t>
    </r>
    <r>
      <rPr>
        <b/>
        <sz val="8"/>
        <rFont val="Calibri"/>
        <charset val="134"/>
      </rPr>
      <t>-</t>
    </r>
    <r>
      <rPr>
        <b/>
        <sz val="8"/>
        <rFont val="宋体"/>
        <charset val="134"/>
      </rPr>
      <t>店铺月度活动临时性道具制作、配送以及服务</t>
    </r>
    <r>
      <rPr>
        <b/>
        <sz val="8"/>
        <rFont val="Calibri"/>
        <charset val="134"/>
      </rPr>
      <t xml:space="preserve"> </t>
    </r>
    <r>
      <rPr>
        <b/>
        <sz val="8"/>
        <rFont val="宋体"/>
        <charset val="134"/>
      </rPr>
      <t>（</t>
    </r>
    <r>
      <rPr>
        <b/>
        <sz val="8"/>
        <rFont val="Calibri"/>
        <charset val="134"/>
      </rPr>
      <t>V2</t>
    </r>
    <r>
      <rPr>
        <b/>
        <sz val="8"/>
        <rFont val="宋体"/>
        <charset val="134"/>
      </rPr>
      <t>版本）</t>
    </r>
  </si>
  <si>
    <t>Supply Store Qty</t>
  </si>
  <si>
    <t>Launched Date</t>
  </si>
  <si>
    <r>
      <rPr>
        <b/>
        <sz val="8"/>
        <color indexed="30"/>
        <rFont val="宋体"/>
        <charset val="134"/>
      </rPr>
      <t>供应店铺数量</t>
    </r>
  </si>
  <si>
    <r>
      <rPr>
        <sz val="8"/>
        <rFont val="宋体"/>
        <charset val="134"/>
      </rPr>
      <t>活动开始时间</t>
    </r>
  </si>
  <si>
    <t>Deliver to</t>
  </si>
  <si>
    <r>
      <rPr>
        <sz val="8"/>
        <rFont val="宋体"/>
        <charset val="134"/>
      </rPr>
      <t>送货地点</t>
    </r>
  </si>
  <si>
    <r>
      <rPr>
        <sz val="8"/>
        <rFont val="Calibri"/>
        <charset val="134"/>
      </rPr>
      <t xml:space="preserve">Material Name
</t>
    </r>
    <r>
      <rPr>
        <sz val="8"/>
        <rFont val="宋体"/>
        <charset val="134"/>
      </rPr>
      <t>道具名称</t>
    </r>
  </si>
  <si>
    <t>Application
应用位置</t>
  </si>
  <si>
    <t>Material Type
材料类型</t>
  </si>
  <si>
    <t>Dimension
尺寸规格</t>
  </si>
  <si>
    <r>
      <rPr>
        <sz val="8"/>
        <rFont val="Calibri"/>
        <charset val="134"/>
      </rPr>
      <t xml:space="preserve">Processing/ Service type
</t>
    </r>
    <r>
      <rPr>
        <sz val="8"/>
        <rFont val="宋体"/>
        <charset val="134"/>
      </rPr>
      <t>工艺</t>
    </r>
    <r>
      <rPr>
        <sz val="8"/>
        <rFont val="Calibri"/>
        <charset val="134"/>
      </rPr>
      <t>/</t>
    </r>
    <r>
      <rPr>
        <sz val="8"/>
        <rFont val="宋体"/>
        <charset val="134"/>
      </rPr>
      <t>服务描述</t>
    </r>
  </si>
  <si>
    <t>Packaging
包装方式</t>
  </si>
  <si>
    <r>
      <rPr>
        <sz val="8"/>
        <rFont val="Calibri"/>
        <charset val="134"/>
      </rPr>
      <t>Volume
外包装体积 (M</t>
    </r>
    <r>
      <rPr>
        <vertAlign val="superscript"/>
        <sz val="8"/>
        <rFont val="Calibri"/>
        <charset val="134"/>
      </rPr>
      <t>3</t>
    </r>
    <r>
      <rPr>
        <sz val="8"/>
        <rFont val="Calibri"/>
        <charset val="134"/>
      </rPr>
      <t>)</t>
    </r>
  </si>
  <si>
    <t>total weight
总重量 (KG)</t>
  </si>
  <si>
    <r>
      <rPr>
        <sz val="8"/>
        <rFont val="Calibri"/>
        <charset val="134"/>
      </rPr>
      <t xml:space="preserve">Quty
</t>
    </r>
    <r>
      <rPr>
        <sz val="8"/>
        <rFont val="宋体"/>
        <charset val="134"/>
      </rPr>
      <t>数量</t>
    </r>
  </si>
  <si>
    <t>Price Composition/ 价格构成</t>
  </si>
  <si>
    <t>Sub-total Cost
成本小计</t>
  </si>
  <si>
    <r>
      <rPr>
        <sz val="8"/>
        <rFont val="Calibri"/>
        <charset val="134"/>
      </rPr>
      <t xml:space="preserve">BOM Cost
</t>
    </r>
    <r>
      <rPr>
        <sz val="10"/>
        <rFont val="宋体"/>
        <charset val="134"/>
      </rPr>
      <t>材料成本</t>
    </r>
  </si>
  <si>
    <r>
      <rPr>
        <sz val="8"/>
        <rFont val="Calibri"/>
        <charset val="134"/>
      </rPr>
      <t xml:space="preserve">Processing
</t>
    </r>
    <r>
      <rPr>
        <sz val="10"/>
        <rFont val="宋体"/>
        <charset val="134"/>
      </rPr>
      <t>加工成本</t>
    </r>
  </si>
  <si>
    <r>
      <rPr>
        <sz val="8"/>
        <rFont val="Calibri"/>
        <charset val="134"/>
      </rPr>
      <t xml:space="preserve">Packing
</t>
    </r>
    <r>
      <rPr>
        <sz val="10"/>
        <rFont val="宋体"/>
        <charset val="134"/>
      </rPr>
      <t>包装费</t>
    </r>
  </si>
  <si>
    <r>
      <rPr>
        <sz val="8"/>
        <rFont val="Calibri"/>
        <charset val="134"/>
      </rPr>
      <t xml:space="preserve">Transportation
</t>
    </r>
    <r>
      <rPr>
        <sz val="10"/>
        <rFont val="宋体"/>
        <charset val="134"/>
      </rPr>
      <t>运输费</t>
    </r>
  </si>
  <si>
    <r>
      <rPr>
        <sz val="8"/>
        <rFont val="Calibri"/>
        <charset val="134"/>
      </rPr>
      <t xml:space="preserve">unit Price
</t>
    </r>
    <r>
      <rPr>
        <sz val="8"/>
        <rFont val="宋体"/>
        <charset val="134"/>
      </rPr>
      <t>单价小计</t>
    </r>
  </si>
  <si>
    <t>Total Costs</t>
  </si>
  <si>
    <t>含VAT税率</t>
  </si>
  <si>
    <r>
      <rPr>
        <b/>
        <sz val="8"/>
        <rFont val="宋体"/>
        <charset val="134"/>
      </rPr>
      <t>报价单填写说明：</t>
    </r>
  </si>
  <si>
    <r>
      <rPr>
        <b/>
        <sz val="8"/>
        <rFont val="Calibri"/>
        <charset val="134"/>
      </rPr>
      <t>KG/</t>
    </r>
    <r>
      <rPr>
        <b/>
        <sz val="8"/>
        <rFont val="宋体"/>
        <charset val="134"/>
      </rPr>
      <t>次</t>
    </r>
  </si>
  <si>
    <r>
      <rPr>
        <sz val="8"/>
        <rFont val="Calibri"/>
        <charset val="134"/>
      </rPr>
      <t xml:space="preserve">1. </t>
    </r>
    <r>
      <rPr>
        <sz val="8"/>
        <rFont val="宋体"/>
        <charset val="134"/>
      </rPr>
      <t>本报价单适合非标准物料制作、配送及服务的报价，其中非标准物料只涉及使用期限小于</t>
    </r>
    <r>
      <rPr>
        <sz val="8"/>
        <rFont val="Calibri"/>
        <charset val="134"/>
      </rPr>
      <t>3</t>
    </r>
    <r>
      <rPr>
        <sz val="8"/>
        <rFont val="宋体"/>
        <charset val="134"/>
      </rPr>
      <t>个月的展示道具，使用期限大于</t>
    </r>
    <r>
      <rPr>
        <sz val="8"/>
        <rFont val="Calibri"/>
        <charset val="134"/>
      </rPr>
      <t>3</t>
    </r>
    <r>
      <rPr>
        <sz val="8"/>
        <rFont val="宋体"/>
        <charset val="134"/>
      </rPr>
      <t>个月的道具不适用于本报价单；</t>
    </r>
  </si>
  <si>
    <t>空运</t>
  </si>
  <si>
    <t>KG/次</t>
  </si>
  <si>
    <r>
      <rPr>
        <sz val="8"/>
        <rFont val="Calibri"/>
        <charset val="134"/>
      </rPr>
      <t xml:space="preserve">2. </t>
    </r>
    <r>
      <rPr>
        <sz val="8"/>
        <rFont val="宋体"/>
        <charset val="134"/>
      </rPr>
      <t>本报价表头信息不得留空，否则视为无效报价，将不予接受；</t>
    </r>
  </si>
  <si>
    <t>普通快递</t>
  </si>
  <si>
    <r>
      <rPr>
        <sz val="8"/>
        <rFont val="Calibri"/>
        <charset val="134"/>
      </rPr>
      <t xml:space="preserve">3. </t>
    </r>
    <r>
      <rPr>
        <sz val="8"/>
        <rFont val="宋体"/>
        <charset val="134"/>
      </rPr>
      <t>本报价单的价格条件为包含所有到达指定地点的物料以及服务价格，并且价格包含</t>
    </r>
    <r>
      <rPr>
        <sz val="8"/>
        <rFont val="Calibri"/>
        <charset val="134"/>
      </rPr>
      <t>17%</t>
    </r>
    <r>
      <rPr>
        <sz val="8"/>
        <rFont val="宋体"/>
        <charset val="134"/>
      </rPr>
      <t>增值税（须开立增值税专用发票）；</t>
    </r>
  </si>
  <si>
    <t>物流</t>
  </si>
  <si>
    <r>
      <rPr>
        <sz val="8"/>
        <rFont val="Calibri"/>
        <charset val="134"/>
      </rPr>
      <t xml:space="preserve">4. </t>
    </r>
    <r>
      <rPr>
        <sz val="8"/>
        <rFont val="宋体"/>
        <charset val="134"/>
      </rPr>
      <t>关于非标临时性物料的制作报价，须准确填写以上相关价格分解信息，并提供对应图纸或样品，任何相关信息的缺失将视为无效报价；</t>
    </r>
  </si>
  <si>
    <t>顺风快运</t>
  </si>
  <si>
    <r>
      <rPr>
        <sz val="8"/>
        <rFont val="Calibri"/>
        <charset val="134"/>
      </rPr>
      <t xml:space="preserve">5. </t>
    </r>
    <r>
      <rPr>
        <sz val="8"/>
        <rFont val="宋体"/>
        <charset val="134"/>
      </rPr>
      <t>关于物料运输的报价，须提供准确的包装信息，并且需要在</t>
    </r>
    <r>
      <rPr>
        <sz val="8"/>
        <rFont val="Calibri"/>
        <charset val="134"/>
      </rPr>
      <t>“</t>
    </r>
    <r>
      <rPr>
        <sz val="8"/>
        <rFont val="宋体"/>
        <charset val="134"/>
      </rPr>
      <t>工艺</t>
    </r>
    <r>
      <rPr>
        <sz val="8"/>
        <rFont val="Calibri"/>
        <charset val="134"/>
      </rPr>
      <t>/</t>
    </r>
    <r>
      <rPr>
        <sz val="8"/>
        <rFont val="宋体"/>
        <charset val="134"/>
      </rPr>
      <t>服务描述</t>
    </r>
    <r>
      <rPr>
        <sz val="8"/>
        <rFont val="Calibri"/>
        <charset val="134"/>
      </rPr>
      <t>”</t>
    </r>
    <r>
      <rPr>
        <sz val="8"/>
        <rFont val="宋体"/>
        <charset val="134"/>
      </rPr>
      <t>项目中填写配送方式；</t>
    </r>
  </si>
  <si>
    <t>顺风促销件</t>
  </si>
  <si>
    <r>
      <rPr>
        <sz val="8"/>
        <rFont val="Calibri"/>
        <charset val="134"/>
      </rPr>
      <t xml:space="preserve">6. </t>
    </r>
    <r>
      <rPr>
        <sz val="8"/>
        <rFont val="宋体"/>
        <charset val="134"/>
      </rPr>
      <t>关于相关服务的报价，需要准确填写服务描述，如果服务类型为</t>
    </r>
    <r>
      <rPr>
        <sz val="8"/>
        <rFont val="Calibri"/>
        <charset val="134"/>
      </rPr>
      <t>“</t>
    </r>
    <r>
      <rPr>
        <sz val="8"/>
        <rFont val="宋体"/>
        <charset val="134"/>
      </rPr>
      <t>代付或垫付</t>
    </r>
    <r>
      <rPr>
        <sz val="8"/>
        <rFont val="Calibri"/>
        <charset val="134"/>
      </rPr>
      <t>”</t>
    </r>
    <r>
      <rPr>
        <sz val="8"/>
        <rFont val="宋体"/>
        <charset val="134"/>
      </rPr>
      <t>，需要附上相关收款方提供的发票或收据复印件，否则视为无效；</t>
    </r>
  </si>
  <si>
    <t>普快促销件</t>
  </si>
  <si>
    <r>
      <rPr>
        <sz val="8"/>
        <rFont val="宋体"/>
        <charset val="134"/>
      </rPr>
      <t>供应商报价确认（盖章有效）</t>
    </r>
  </si>
  <si>
    <t>Installation confirmation-Out door POP</t>
  </si>
  <si>
    <t>户外POP安装确认单</t>
  </si>
  <si>
    <t>Commitment Request No#/ CR#</t>
  </si>
  <si>
    <t>Installation Charge Type
安装费类型</t>
  </si>
  <si>
    <t>Store#
店铺编号</t>
  </si>
  <si>
    <t>Store Name
店铺名称</t>
  </si>
  <si>
    <t>Total Installation Charge
安装费小计</t>
  </si>
  <si>
    <t>Total PO Amount</t>
  </si>
  <si>
    <t>供应商订单确认</t>
  </si>
  <si>
    <t>户外安装工程量确认栏（由Retail Marketing项目负责人填写）</t>
  </si>
  <si>
    <t>以上工程量确认</t>
  </si>
  <si>
    <t>预算部门</t>
  </si>
  <si>
    <t>确认时间</t>
  </si>
  <si>
    <t>发票类型</t>
  </si>
  <si>
    <t>17%增票</t>
  </si>
  <si>
    <t>月份：</t>
  </si>
  <si>
    <t>类别</t>
  </si>
  <si>
    <t>店别</t>
  </si>
  <si>
    <t>SP店</t>
  </si>
  <si>
    <t>店铺基础信息</t>
  </si>
  <si>
    <r>
      <rPr>
        <b/>
        <sz val="10"/>
        <rFont val="宋体"/>
        <charset val="134"/>
      </rPr>
      <t>报价细节</t>
    </r>
  </si>
  <si>
    <t>温馨提示,今日</t>
  </si>
  <si>
    <t>HW(包店)</t>
  </si>
  <si>
    <t>序号</t>
  </si>
  <si>
    <r>
      <rPr>
        <sz val="9"/>
        <rFont val="AdiHaus"/>
        <charset val="134"/>
      </rPr>
      <t>省份</t>
    </r>
  </si>
  <si>
    <r>
      <rPr>
        <sz val="9"/>
        <rFont val="AdiHaus"/>
        <charset val="134"/>
      </rPr>
      <t>城市</t>
    </r>
  </si>
  <si>
    <t>项目编号</t>
  </si>
  <si>
    <t>区域</t>
  </si>
  <si>
    <r>
      <rPr>
        <sz val="9"/>
        <rFont val="AdiHaus"/>
        <charset val="134"/>
      </rPr>
      <t>店铺名称</t>
    </r>
  </si>
  <si>
    <r>
      <rPr>
        <sz val="9"/>
        <rFont val="AdiHaus"/>
        <charset val="134"/>
      </rPr>
      <t>店铺类型</t>
    </r>
  </si>
  <si>
    <r>
      <rPr>
        <sz val="9"/>
        <rFont val="AdiHaus"/>
        <charset val="134"/>
      </rPr>
      <t>下单时间</t>
    </r>
  </si>
  <si>
    <t>报价金额</t>
  </si>
  <si>
    <t>店铺编号</t>
  </si>
  <si>
    <t>备注</t>
  </si>
  <si>
    <t>Kids(童店)</t>
  </si>
  <si>
    <t>Neo</t>
  </si>
  <si>
    <t>SH</t>
  </si>
  <si>
    <t>OWS(自营店)</t>
  </si>
  <si>
    <t>金额合计：</t>
  </si>
  <si>
    <t>店数小计</t>
  </si>
  <si>
    <t>店数比率</t>
  </si>
  <si>
    <r>
      <rPr>
        <b/>
        <sz val="10"/>
        <rFont val="Arial"/>
        <charset val="134"/>
      </rPr>
      <t>ISCC</t>
    </r>
    <r>
      <rPr>
        <b/>
        <sz val="10"/>
        <rFont val="Arial Unicode MS"/>
        <charset val="134"/>
      </rPr>
      <t>签字：</t>
    </r>
  </si>
</sst>
</file>

<file path=xl/styles.xml><?xml version="1.0" encoding="utf-8"?>
<styleSheet xmlns="http://schemas.openxmlformats.org/spreadsheetml/2006/main">
  <numFmts count="13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176" formatCode="0.00_);[Red]\(0.00\)"/>
    <numFmt numFmtId="177" formatCode="yy/m/d;@"/>
    <numFmt numFmtId="178" formatCode="#,##0.00_ "/>
    <numFmt numFmtId="179" formatCode="\¥#,##0.00;\¥\-#,##0.00"/>
    <numFmt numFmtId="180" formatCode="\¥#,##0.00_);[Red]\(\¥#,##0.00\)"/>
    <numFmt numFmtId="181" formatCode="[$￥-804]#,##0.00;[Red][$￥-804]#,##0.00"/>
    <numFmt numFmtId="182" formatCode="0.00_ "/>
    <numFmt numFmtId="183" formatCode="0.00_ ;[Red]\-0.00\ "/>
    <numFmt numFmtId="184" formatCode="_ \¥* #,##0.00_ ;_ \¥* \-#,##0.00_ ;_ \¥* &quot;-&quot;??_ ;_ @_ "/>
  </numFmts>
  <fonts count="70">
    <font>
      <sz val="10"/>
      <name val="AdiHaus"/>
      <charset val="134"/>
    </font>
    <font>
      <sz val="10"/>
      <name val="Arial"/>
      <charset val="134"/>
    </font>
    <font>
      <sz val="10"/>
      <name val="宋体"/>
      <charset val="134"/>
      <scheme val="major"/>
    </font>
    <font>
      <b/>
      <sz val="10"/>
      <name val="Arial"/>
      <charset val="134"/>
    </font>
    <font>
      <sz val="10"/>
      <color indexed="10"/>
      <name val="Arial"/>
      <charset val="134"/>
    </font>
    <font>
      <sz val="10"/>
      <color indexed="9"/>
      <name val="Arial"/>
      <charset val="134"/>
    </font>
    <font>
      <sz val="8"/>
      <name val="Arial"/>
      <charset val="134"/>
    </font>
    <font>
      <b/>
      <sz val="12"/>
      <name val="Arial"/>
      <charset val="134"/>
    </font>
    <font>
      <b/>
      <sz val="16"/>
      <name val="Arial"/>
      <charset val="134"/>
    </font>
    <font>
      <b/>
      <sz val="10"/>
      <name val="宋体"/>
      <charset val="134"/>
      <scheme val="major"/>
    </font>
    <font>
      <b/>
      <sz val="10"/>
      <color rgb="FF0070C0"/>
      <name val="宋体"/>
      <charset val="134"/>
      <scheme val="major"/>
    </font>
    <font>
      <b/>
      <sz val="10"/>
      <name val="Arial Unicode MS"/>
      <charset val="134"/>
    </font>
    <font>
      <sz val="10"/>
      <name val="宋体"/>
      <charset val="134"/>
    </font>
    <font>
      <sz val="9"/>
      <name val="Arial"/>
      <charset val="134"/>
    </font>
    <font>
      <sz val="9"/>
      <color theme="1"/>
      <name val="Arial"/>
      <charset val="134"/>
    </font>
    <font>
      <b/>
      <sz val="11"/>
      <name val="宋体"/>
      <charset val="134"/>
    </font>
    <font>
      <b/>
      <sz val="14"/>
      <color rgb="FF00B0F0"/>
      <name val="Arial"/>
      <charset val="134"/>
    </font>
    <font>
      <sz val="10"/>
      <color indexed="9"/>
      <name val="宋体"/>
      <charset val="134"/>
      <scheme val="major"/>
    </font>
    <font>
      <b/>
      <sz val="8"/>
      <color theme="0"/>
      <name val="宋体"/>
      <charset val="134"/>
    </font>
    <font>
      <b/>
      <sz val="10"/>
      <color indexed="9"/>
      <name val="Arial"/>
      <charset val="134"/>
    </font>
    <font>
      <sz val="9"/>
      <name val="宋体"/>
      <charset val="134"/>
    </font>
    <font>
      <b/>
      <sz val="8"/>
      <color theme="0"/>
      <name val="Arial"/>
      <charset val="134"/>
    </font>
    <font>
      <sz val="10"/>
      <color theme="0"/>
      <name val="Arial"/>
      <charset val="134"/>
    </font>
    <font>
      <sz val="9"/>
      <color indexed="10"/>
      <name val="Arial"/>
      <charset val="134"/>
    </font>
    <font>
      <b/>
      <sz val="10"/>
      <name val="宋体"/>
      <charset val="134"/>
    </font>
    <font>
      <b/>
      <u/>
      <sz val="10"/>
      <name val="宋体"/>
      <charset val="134"/>
    </font>
    <font>
      <u/>
      <sz val="10"/>
      <name val="Arial"/>
      <charset val="134"/>
    </font>
    <font>
      <b/>
      <sz val="8"/>
      <name val="Arial"/>
      <charset val="134"/>
    </font>
    <font>
      <sz val="8"/>
      <name val="宋体"/>
      <charset val="134"/>
    </font>
    <font>
      <b/>
      <sz val="8"/>
      <name val="宋体"/>
      <charset val="134"/>
    </font>
    <font>
      <sz val="8"/>
      <name val="Calibri"/>
      <charset val="134"/>
    </font>
    <font>
      <b/>
      <u/>
      <sz val="8"/>
      <name val="Calibri"/>
      <charset val="134"/>
    </font>
    <font>
      <b/>
      <sz val="8"/>
      <name val="Calibri"/>
      <charset val="134"/>
    </font>
    <font>
      <u/>
      <sz val="8"/>
      <name val="Calibri"/>
      <charset val="134"/>
    </font>
    <font>
      <b/>
      <sz val="8"/>
      <color indexed="9"/>
      <name val="Calibri"/>
      <charset val="134"/>
    </font>
    <font>
      <sz val="8"/>
      <color indexed="9"/>
      <name val="Calibri"/>
      <charset val="134"/>
    </font>
    <font>
      <sz val="8"/>
      <color theme="0"/>
      <name val="Calibri"/>
      <charset val="134"/>
    </font>
    <font>
      <sz val="12"/>
      <name val="宋体"/>
      <charset val="134"/>
    </font>
    <font>
      <b/>
      <u/>
      <sz val="8"/>
      <color rgb="FF0070C0"/>
      <name val="Calibri"/>
      <charset val="134"/>
    </font>
    <font>
      <b/>
      <sz val="8"/>
      <color rgb="FF0070C0"/>
      <name val="Calibri"/>
      <charset val="134"/>
    </font>
    <font>
      <b/>
      <sz val="9"/>
      <name val="Calibri"/>
      <charset val="134"/>
    </font>
    <font>
      <b/>
      <sz val="14"/>
      <name val="Calibri"/>
      <charset val="134"/>
    </font>
    <font>
      <sz val="8"/>
      <color rgb="FFFF0000"/>
      <name val="Calibri"/>
      <charset val="134"/>
    </font>
    <font>
      <sz val="8"/>
      <color rgb="FF00B0F0"/>
      <name val="Calibri"/>
      <charset val="134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9"/>
      <name val="AdiHaus"/>
      <charset val="134"/>
    </font>
    <font>
      <b/>
      <sz val="8"/>
      <color indexed="30"/>
      <name val="宋体"/>
      <charset val="134"/>
    </font>
    <font>
      <vertAlign val="superscript"/>
      <sz val="8"/>
      <name val="Calibri"/>
      <charset val="134"/>
    </font>
    <font>
      <sz val="11"/>
      <color theme="1"/>
      <name val="Cambria"/>
      <charset val="134"/>
    </font>
    <font>
      <sz val="11"/>
      <color theme="1"/>
      <name val="宋体"/>
      <charset val="134"/>
    </font>
    <font>
      <b/>
      <u/>
      <sz val="8"/>
      <name val="宋体"/>
      <charset val="134"/>
    </font>
  </fonts>
  <fills count="4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</fills>
  <borders count="55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/>
      <top style="thick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69">
    <xf numFmtId="0" fontId="0" fillId="0" borderId="0"/>
    <xf numFmtId="42" fontId="47" fillId="0" borderId="0" applyFont="0" applyFill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53" fillId="17" borderId="48" applyNumberFormat="0" applyAlignment="0" applyProtection="0">
      <alignment vertical="center"/>
    </xf>
    <xf numFmtId="44" fontId="47" fillId="0" borderId="0" applyFont="0" applyFill="0" applyBorder="0" applyAlignment="0" applyProtection="0">
      <alignment vertical="center"/>
    </xf>
    <xf numFmtId="0" fontId="1" fillId="0" borderId="0"/>
    <xf numFmtId="0" fontId="1" fillId="0" borderId="0"/>
    <xf numFmtId="41" fontId="47" fillId="0" borderId="0" applyFont="0" applyFill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43" fontId="47" fillId="0" borderId="0" applyFont="0" applyFill="0" applyBorder="0" applyAlignment="0" applyProtection="0">
      <alignment vertical="center"/>
    </xf>
    <xf numFmtId="0" fontId="48" fillId="28" borderId="0" applyNumberFormat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9" fontId="47" fillId="0" borderId="0" applyFont="0" applyFill="0" applyBorder="0" applyAlignment="0" applyProtection="0">
      <alignment vertical="center"/>
    </xf>
    <xf numFmtId="0" fontId="1" fillId="0" borderId="0"/>
    <xf numFmtId="0" fontId="54" fillId="0" borderId="0" applyNumberFormat="0" applyFill="0" applyBorder="0" applyAlignment="0" applyProtection="0">
      <alignment vertical="center"/>
    </xf>
    <xf numFmtId="0" fontId="47" fillId="26" borderId="53" applyNumberFormat="0" applyFont="0" applyAlignment="0" applyProtection="0">
      <alignment vertical="center"/>
    </xf>
    <xf numFmtId="0" fontId="0" fillId="0" borderId="0"/>
    <xf numFmtId="9" fontId="47" fillId="0" borderId="0" applyFont="0" applyFill="0" applyBorder="0" applyAlignment="0" applyProtection="0">
      <alignment vertical="center"/>
    </xf>
    <xf numFmtId="0" fontId="48" fillId="31" borderId="0" applyNumberFormat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60" fillId="0" borderId="51" applyNumberFormat="0" applyFill="0" applyAlignment="0" applyProtection="0">
      <alignment vertical="center"/>
    </xf>
    <xf numFmtId="0" fontId="55" fillId="0" borderId="51" applyNumberFormat="0" applyFill="0" applyAlignment="0" applyProtection="0">
      <alignment vertical="center"/>
    </xf>
    <xf numFmtId="0" fontId="48" fillId="33" borderId="0" applyNumberFormat="0" applyBorder="0" applyAlignment="0" applyProtection="0">
      <alignment vertical="center"/>
    </xf>
    <xf numFmtId="0" fontId="50" fillId="0" borderId="49" applyNumberFormat="0" applyFill="0" applyAlignment="0" applyProtection="0">
      <alignment vertical="center"/>
    </xf>
    <xf numFmtId="0" fontId="1" fillId="0" borderId="0"/>
    <xf numFmtId="0" fontId="48" fillId="14" borderId="0" applyNumberFormat="0" applyBorder="0" applyAlignment="0" applyProtection="0">
      <alignment vertical="center"/>
    </xf>
    <xf numFmtId="0" fontId="62" fillId="12" borderId="54" applyNumberFormat="0" applyAlignment="0" applyProtection="0">
      <alignment vertical="center"/>
    </xf>
    <xf numFmtId="0" fontId="46" fillId="12" borderId="48" applyNumberFormat="0" applyAlignment="0" applyProtection="0">
      <alignment vertical="center"/>
    </xf>
    <xf numFmtId="0" fontId="1" fillId="0" borderId="0"/>
    <xf numFmtId="0" fontId="59" fillId="25" borderId="52" applyNumberFormat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0" fontId="48" fillId="35" borderId="0" applyNumberFormat="0" applyBorder="0" applyAlignment="0" applyProtection="0">
      <alignment vertical="center"/>
    </xf>
    <xf numFmtId="0" fontId="45" fillId="0" borderId="47" applyNumberFormat="0" applyFill="0" applyAlignment="0" applyProtection="0">
      <alignment vertical="center"/>
    </xf>
    <xf numFmtId="0" fontId="51" fillId="0" borderId="50" applyNumberFormat="0" applyFill="0" applyAlignment="0" applyProtection="0">
      <alignment vertical="center"/>
    </xf>
    <xf numFmtId="0" fontId="58" fillId="24" borderId="0" applyNumberFormat="0" applyBorder="0" applyAlignment="0" applyProtection="0">
      <alignment vertical="center"/>
    </xf>
    <xf numFmtId="0" fontId="56" fillId="18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0" fontId="44" fillId="27" borderId="0" applyNumberFormat="0" applyBorder="0" applyAlignment="0" applyProtection="0">
      <alignment vertical="center"/>
    </xf>
    <xf numFmtId="0" fontId="44" fillId="38" borderId="0" applyNumberFormat="0" applyBorder="0" applyAlignment="0" applyProtection="0">
      <alignment vertical="center"/>
    </xf>
    <xf numFmtId="0" fontId="44" fillId="10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8" fillId="20" borderId="0" applyNumberFormat="0" applyBorder="0" applyAlignment="0" applyProtection="0">
      <alignment vertical="center"/>
    </xf>
    <xf numFmtId="0" fontId="48" fillId="40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1" fillId="0" borderId="0"/>
    <xf numFmtId="0" fontId="44" fillId="37" borderId="0" applyNumberFormat="0" applyBorder="0" applyAlignment="0" applyProtection="0">
      <alignment vertical="center"/>
    </xf>
    <xf numFmtId="0" fontId="48" fillId="16" borderId="0" applyNumberFormat="0" applyBorder="0" applyAlignment="0" applyProtection="0">
      <alignment vertical="center"/>
    </xf>
    <xf numFmtId="0" fontId="44" fillId="34" borderId="0" applyNumberFormat="0" applyBorder="0" applyAlignment="0" applyProtection="0">
      <alignment vertical="center"/>
    </xf>
    <xf numFmtId="0" fontId="1" fillId="0" borderId="0"/>
    <xf numFmtId="0" fontId="48" fillId="30" borderId="0" applyNumberFormat="0" applyBorder="0" applyAlignment="0" applyProtection="0">
      <alignment vertical="center"/>
    </xf>
    <xf numFmtId="0" fontId="48" fillId="36" borderId="0" applyNumberFormat="0" applyBorder="0" applyAlignment="0" applyProtection="0">
      <alignment vertical="center"/>
    </xf>
    <xf numFmtId="0" fontId="44" fillId="39" borderId="0" applyNumberFormat="0" applyBorder="0" applyAlignment="0" applyProtection="0">
      <alignment vertical="center"/>
    </xf>
    <xf numFmtId="0" fontId="1" fillId="0" borderId="0"/>
    <xf numFmtId="0" fontId="48" fillId="32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7" fillId="0" borderId="0"/>
    <xf numFmtId="0" fontId="1" fillId="0" borderId="0"/>
    <xf numFmtId="0" fontId="0" fillId="0" borderId="0"/>
    <xf numFmtId="43" fontId="47" fillId="0" borderId="0" applyFont="0" applyFill="0" applyBorder="0" applyAlignment="0" applyProtection="0">
      <alignment vertical="center"/>
    </xf>
  </cellStyleXfs>
  <cellXfs count="354">
    <xf numFmtId="0" fontId="0" fillId="0" borderId="0" xfId="0"/>
    <xf numFmtId="0" fontId="1" fillId="2" borderId="0" xfId="64" applyFont="1" applyFill="1" applyBorder="1" applyAlignment="1" applyProtection="1">
      <alignment vertical="top"/>
      <protection locked="0"/>
    </xf>
    <xf numFmtId="0" fontId="2" fillId="2" borderId="0" xfId="64" applyFont="1" applyFill="1" applyBorder="1" applyAlignment="1" applyProtection="1">
      <alignment vertical="center"/>
      <protection locked="0"/>
    </xf>
    <xf numFmtId="0" fontId="3" fillId="2" borderId="0" xfId="64" applyFont="1" applyFill="1" applyBorder="1" applyAlignment="1" applyProtection="1">
      <alignment vertical="center"/>
      <protection locked="0"/>
    </xf>
    <xf numFmtId="0" fontId="1" fillId="2" borderId="0" xfId="64" applyFont="1" applyFill="1" applyBorder="1" applyAlignment="1" applyProtection="1">
      <alignment horizontal="center" vertical="center" wrapText="1"/>
      <protection locked="0"/>
    </xf>
    <xf numFmtId="0" fontId="4" fillId="3" borderId="0" xfId="64" applyFont="1" applyFill="1" applyBorder="1" applyAlignment="1" applyProtection="1">
      <alignment vertical="center"/>
      <protection locked="0"/>
    </xf>
    <xf numFmtId="0" fontId="1" fillId="3" borderId="0" xfId="64" applyFont="1" applyFill="1" applyBorder="1" applyAlignment="1" applyProtection="1">
      <alignment horizontal="center" vertical="center"/>
      <protection locked="0"/>
    </xf>
    <xf numFmtId="0" fontId="1" fillId="2" borderId="0" xfId="64" applyFont="1" applyFill="1" applyBorder="1" applyAlignment="1" applyProtection="1">
      <alignment horizontal="center" vertical="center" shrinkToFit="1"/>
      <protection locked="0"/>
    </xf>
    <xf numFmtId="0" fontId="1" fillId="3" borderId="0" xfId="64" applyFont="1" applyFill="1" applyBorder="1" applyAlignment="1" applyProtection="1">
      <alignment vertical="center"/>
      <protection locked="0"/>
    </xf>
    <xf numFmtId="177" fontId="1" fillId="2" borderId="0" xfId="64" applyNumberFormat="1" applyFont="1" applyFill="1" applyBorder="1" applyAlignment="1" applyProtection="1">
      <alignment vertical="center"/>
      <protection locked="0"/>
    </xf>
    <xf numFmtId="43" fontId="1" fillId="2" borderId="0" xfId="68" applyFont="1" applyFill="1" applyBorder="1" applyAlignment="1" applyProtection="1">
      <alignment vertical="center"/>
      <protection locked="0"/>
    </xf>
    <xf numFmtId="0" fontId="5" fillId="3" borderId="0" xfId="64" applyFont="1" applyFill="1" applyBorder="1" applyAlignment="1" applyProtection="1">
      <alignment vertical="center"/>
      <protection locked="0"/>
    </xf>
    <xf numFmtId="0" fontId="5" fillId="3" borderId="0" xfId="64" applyFont="1" applyFill="1" applyBorder="1" applyAlignment="1" applyProtection="1">
      <alignment horizontal="left" vertical="center"/>
      <protection locked="0"/>
    </xf>
    <xf numFmtId="0" fontId="6" fillId="0" borderId="0" xfId="67" applyFont="1" applyProtection="1">
      <protection locked="0"/>
    </xf>
    <xf numFmtId="0" fontId="6" fillId="0" borderId="0" xfId="67" applyFont="1" applyAlignment="1" applyProtection="1">
      <alignment horizontal="left"/>
      <protection locked="0"/>
    </xf>
    <xf numFmtId="0" fontId="1" fillId="2" borderId="0" xfId="64" applyFont="1" applyFill="1" applyBorder="1" applyAlignment="1" applyProtection="1">
      <alignment horizontal="center" vertical="top"/>
      <protection locked="0"/>
    </xf>
    <xf numFmtId="0" fontId="7" fillId="2" borderId="0" xfId="64" applyFont="1" applyFill="1" applyBorder="1" applyAlignment="1" applyProtection="1">
      <alignment horizontal="right" vertical="top"/>
      <protection locked="0"/>
    </xf>
    <xf numFmtId="0" fontId="8" fillId="2" borderId="0" xfId="64" applyFont="1" applyFill="1" applyBorder="1" applyAlignment="1" applyProtection="1">
      <alignment horizontal="right" vertical="top"/>
    </xf>
    <xf numFmtId="0" fontId="7" fillId="2" borderId="0" xfId="64" applyFont="1" applyFill="1" applyBorder="1" applyAlignment="1" applyProtection="1">
      <alignment horizontal="centerContinuous" vertical="top"/>
    </xf>
    <xf numFmtId="0" fontId="2" fillId="2" borderId="0" xfId="64" applyFont="1" applyFill="1" applyBorder="1" applyAlignment="1" applyProtection="1">
      <alignment horizontal="center" vertical="center"/>
      <protection locked="0"/>
    </xf>
    <xf numFmtId="0" fontId="9" fillId="0" borderId="0" xfId="67" applyFont="1" applyBorder="1" applyAlignment="1" applyProtection="1">
      <alignment horizontal="right" shrinkToFit="1"/>
      <protection locked="0"/>
    </xf>
    <xf numFmtId="0" fontId="9" fillId="2" borderId="0" xfId="64" applyFont="1" applyFill="1" applyBorder="1" applyAlignment="1" applyProtection="1">
      <alignment horizontal="left" vertical="center"/>
      <protection locked="0"/>
    </xf>
    <xf numFmtId="0" fontId="2" fillId="0" borderId="1" xfId="67" applyFont="1" applyFill="1" applyBorder="1" applyAlignment="1" applyProtection="1">
      <alignment horizontal="right"/>
      <protection locked="0"/>
    </xf>
    <xf numFmtId="49" fontId="10" fillId="4" borderId="1" xfId="67" applyNumberFormat="1" applyFont="1" applyFill="1" applyBorder="1" applyAlignment="1" applyProtection="1">
      <alignment horizontal="right"/>
      <protection locked="0"/>
    </xf>
    <xf numFmtId="0" fontId="3" fillId="2" borderId="0" xfId="64" applyFont="1" applyFill="1" applyBorder="1" applyAlignment="1" applyProtection="1">
      <alignment horizontal="center" vertical="center"/>
      <protection locked="0"/>
    </xf>
    <xf numFmtId="0" fontId="11" fillId="5" borderId="2" xfId="64" applyFont="1" applyFill="1" applyBorder="1" applyAlignment="1" applyProtection="1">
      <alignment horizontal="center" vertical="center"/>
      <protection locked="0"/>
    </xf>
    <xf numFmtId="0" fontId="11" fillId="5" borderId="3" xfId="64" applyFont="1" applyFill="1" applyBorder="1" applyAlignment="1" applyProtection="1">
      <alignment horizontal="center" vertical="center"/>
      <protection locked="0"/>
    </xf>
    <xf numFmtId="0" fontId="12" fillId="2" borderId="0" xfId="64" applyFont="1" applyFill="1" applyBorder="1" applyAlignment="1" applyProtection="1">
      <alignment horizontal="center" vertical="center" wrapText="1"/>
      <protection locked="0"/>
    </xf>
    <xf numFmtId="0" fontId="13" fillId="5" borderId="4" xfId="63" applyFont="1" applyFill="1" applyBorder="1" applyAlignment="1" applyProtection="1">
      <alignment horizontal="center" vertical="center" wrapText="1"/>
      <protection locked="0"/>
    </xf>
    <xf numFmtId="0" fontId="13" fillId="5" borderId="5" xfId="63" applyFont="1" applyFill="1" applyBorder="1" applyAlignment="1" applyProtection="1">
      <alignment horizontal="center" vertical="center" shrinkToFit="1"/>
      <protection locked="0"/>
    </xf>
    <xf numFmtId="0" fontId="13" fillId="5" borderId="5" xfId="64" applyFont="1" applyFill="1" applyBorder="1" applyAlignment="1" applyProtection="1">
      <alignment horizontal="center" vertical="center" shrinkToFit="1"/>
      <protection locked="0"/>
    </xf>
    <xf numFmtId="0" fontId="13" fillId="5" borderId="6" xfId="63" applyFont="1" applyFill="1" applyBorder="1" applyAlignment="1" applyProtection="1">
      <alignment horizontal="center" vertical="center" wrapText="1"/>
      <protection locked="0"/>
    </xf>
    <xf numFmtId="0" fontId="13" fillId="5" borderId="7" xfId="63" applyFont="1" applyFill="1" applyBorder="1" applyAlignment="1" applyProtection="1">
      <alignment horizontal="center" vertical="center" wrapText="1"/>
      <protection locked="0"/>
    </xf>
    <xf numFmtId="49" fontId="13" fillId="3" borderId="4" xfId="64" applyNumberFormat="1" applyFont="1" applyFill="1" applyBorder="1" applyAlignment="1" applyProtection="1">
      <protection locked="0"/>
    </xf>
    <xf numFmtId="49" fontId="13" fillId="3" borderId="5" xfId="64" applyNumberFormat="1" applyFont="1" applyFill="1" applyBorder="1" applyAlignment="1" applyProtection="1">
      <alignment wrapText="1" shrinkToFit="1"/>
      <protection locked="0"/>
    </xf>
    <xf numFmtId="0" fontId="14" fillId="3" borderId="5" xfId="65" applyFont="1" applyFill="1" applyBorder="1" applyAlignment="1" applyProtection="1">
      <alignment shrinkToFit="1"/>
      <protection locked="0"/>
    </xf>
    <xf numFmtId="0" fontId="13" fillId="3" borderId="6" xfId="65" applyFont="1" applyFill="1" applyBorder="1" applyAlignment="1" applyProtection="1">
      <alignment horizontal="center" wrapText="1"/>
      <protection locked="0"/>
    </xf>
    <xf numFmtId="0" fontId="13" fillId="3" borderId="7" xfId="65" applyFont="1" applyFill="1" applyBorder="1" applyAlignment="1" applyProtection="1">
      <alignment horizontal="center" wrapText="1"/>
      <protection locked="0"/>
    </xf>
    <xf numFmtId="0" fontId="13" fillId="3" borderId="4" xfId="64" applyFont="1" applyFill="1" applyBorder="1" applyAlignment="1" applyProtection="1">
      <alignment vertical="center"/>
      <protection locked="0"/>
    </xf>
    <xf numFmtId="0" fontId="13" fillId="3" borderId="5" xfId="64" applyFont="1" applyFill="1" applyBorder="1" applyAlignment="1" applyProtection="1">
      <alignment vertical="center" wrapText="1" shrinkToFit="1"/>
      <protection locked="0"/>
    </xf>
    <xf numFmtId="49" fontId="13" fillId="3" borderId="5" xfId="64" applyNumberFormat="1" applyFont="1" applyFill="1" applyBorder="1" applyAlignment="1" applyProtection="1">
      <alignment shrinkToFit="1"/>
      <protection locked="0"/>
    </xf>
    <xf numFmtId="49" fontId="14" fillId="2" borderId="5" xfId="64" applyNumberFormat="1" applyFont="1" applyFill="1" applyBorder="1" applyAlignment="1" applyProtection="1">
      <alignment shrinkToFit="1"/>
      <protection locked="0"/>
    </xf>
    <xf numFmtId="49" fontId="13" fillId="2" borderId="8" xfId="64" applyNumberFormat="1" applyFont="1" applyFill="1" applyBorder="1" applyAlignment="1" applyProtection="1">
      <protection locked="0"/>
    </xf>
    <xf numFmtId="49" fontId="13" fillId="2" borderId="9" xfId="64" applyNumberFormat="1" applyFont="1" applyFill="1" applyBorder="1" applyAlignment="1" applyProtection="1">
      <alignment wrapText="1" shrinkToFit="1"/>
      <protection locked="0"/>
    </xf>
    <xf numFmtId="49" fontId="13" fillId="2" borderId="9" xfId="64" applyNumberFormat="1" applyFont="1" applyFill="1" applyBorder="1" applyAlignment="1" applyProtection="1">
      <alignment shrinkToFit="1"/>
      <protection locked="0"/>
    </xf>
    <xf numFmtId="49" fontId="13" fillId="2" borderId="10" xfId="64" applyNumberFormat="1" applyFont="1" applyFill="1" applyBorder="1" applyAlignment="1" applyProtection="1">
      <alignment horizontal="center" wrapText="1"/>
      <protection locked="0"/>
    </xf>
    <xf numFmtId="49" fontId="13" fillId="2" borderId="11" xfId="64" applyNumberFormat="1" applyFont="1" applyFill="1" applyBorder="1" applyAlignment="1" applyProtection="1">
      <alignment horizontal="center" wrapText="1"/>
      <protection locked="0"/>
    </xf>
    <xf numFmtId="0" fontId="12" fillId="2" borderId="0" xfId="64" applyFont="1" applyFill="1" applyBorder="1" applyAlignment="1" applyProtection="1">
      <alignment horizontal="left" vertical="center"/>
      <protection locked="0"/>
    </xf>
    <xf numFmtId="0" fontId="12" fillId="2" borderId="0" xfId="64" applyFont="1" applyFill="1" applyBorder="1" applyAlignment="1" applyProtection="1">
      <alignment horizontal="right" vertical="center"/>
      <protection locked="0"/>
    </xf>
    <xf numFmtId="177" fontId="12" fillId="2" borderId="0" xfId="64" applyNumberFormat="1" applyFont="1" applyFill="1" applyBorder="1" applyAlignment="1" applyProtection="1">
      <alignment horizontal="center" vertical="center"/>
      <protection locked="0"/>
    </xf>
    <xf numFmtId="0" fontId="12" fillId="2" borderId="0" xfId="64" applyFont="1" applyFill="1" applyBorder="1" applyAlignment="1" applyProtection="1">
      <alignment horizontal="center" vertical="center"/>
      <protection locked="0"/>
    </xf>
    <xf numFmtId="0" fontId="1" fillId="2" borderId="0" xfId="64" applyFont="1" applyFill="1" applyBorder="1" applyAlignment="1" applyProtection="1">
      <alignment horizontal="right" vertical="center" shrinkToFit="1"/>
      <protection locked="0"/>
    </xf>
    <xf numFmtId="10" fontId="1" fillId="2" borderId="0" xfId="18" applyNumberFormat="1" applyFont="1" applyFill="1" applyBorder="1" applyAlignment="1" applyProtection="1">
      <alignment vertical="center"/>
      <protection locked="0"/>
    </xf>
    <xf numFmtId="10" fontId="1" fillId="2" borderId="0" xfId="18" applyNumberFormat="1" applyFont="1" applyFill="1" applyBorder="1" applyAlignment="1" applyProtection="1">
      <alignment horizontal="right" vertical="center" shrinkToFit="1"/>
      <protection locked="0"/>
    </xf>
    <xf numFmtId="0" fontId="3" fillId="2" borderId="0" xfId="64" applyFont="1" applyFill="1" applyBorder="1" applyAlignment="1" applyProtection="1">
      <alignment horizontal="left" vertical="center"/>
      <protection locked="0"/>
    </xf>
    <xf numFmtId="0" fontId="1" fillId="2" borderId="12" xfId="64" applyFont="1" applyFill="1" applyBorder="1" applyAlignment="1" applyProtection="1">
      <alignment horizontal="center" vertical="center"/>
      <protection locked="0"/>
    </xf>
    <xf numFmtId="177" fontId="1" fillId="2" borderId="12" xfId="64" applyNumberFormat="1" applyFont="1" applyFill="1" applyBorder="1" applyAlignment="1" applyProtection="1">
      <alignment vertical="center"/>
      <protection locked="0"/>
    </xf>
    <xf numFmtId="177" fontId="1" fillId="2" borderId="12" xfId="64" applyNumberFormat="1" applyFont="1" applyFill="1" applyBorder="1" applyAlignment="1" applyProtection="1">
      <alignment horizontal="center" vertical="center"/>
      <protection locked="0"/>
    </xf>
    <xf numFmtId="0" fontId="3" fillId="2" borderId="0" xfId="64" applyFont="1" applyFill="1" applyBorder="1" applyAlignment="1" applyProtection="1">
      <alignment horizontal="right" vertical="center"/>
      <protection locked="0"/>
    </xf>
    <xf numFmtId="177" fontId="3" fillId="2" borderId="0" xfId="64" applyNumberFormat="1" applyFont="1" applyFill="1" applyBorder="1" applyProtection="1">
      <protection locked="0"/>
    </xf>
    <xf numFmtId="0" fontId="15" fillId="0" borderId="0" xfId="67" applyFont="1" applyAlignment="1" applyProtection="1">
      <alignment horizontal="right"/>
      <protection locked="0"/>
    </xf>
    <xf numFmtId="1" fontId="16" fillId="4" borderId="0" xfId="65" applyNumberFormat="1" applyFont="1" applyFill="1" applyBorder="1" applyAlignment="1" applyProtection="1">
      <protection locked="0"/>
    </xf>
    <xf numFmtId="0" fontId="5" fillId="2" borderId="0" xfId="64" applyFont="1" applyFill="1" applyBorder="1" applyAlignment="1" applyProtection="1">
      <alignment vertical="top"/>
      <protection locked="0"/>
    </xf>
    <xf numFmtId="0" fontId="5" fillId="2" borderId="0" xfId="64" applyFont="1" applyFill="1" applyBorder="1" applyAlignment="1" applyProtection="1">
      <alignment horizontal="left" vertical="top"/>
      <protection locked="0"/>
    </xf>
    <xf numFmtId="0" fontId="2" fillId="2" borderId="1" xfId="64" applyFont="1" applyFill="1" applyBorder="1" applyAlignment="1" applyProtection="1">
      <alignment horizontal="right" vertical="center"/>
      <protection locked="0"/>
    </xf>
    <xf numFmtId="0" fontId="10" fillId="4" borderId="1" xfId="67" applyFont="1" applyFill="1" applyBorder="1" applyAlignment="1" applyProtection="1">
      <protection locked="0"/>
    </xf>
    <xf numFmtId="0" fontId="17" fillId="2" borderId="0" xfId="64" applyFont="1" applyFill="1" applyBorder="1" applyAlignment="1" applyProtection="1">
      <alignment vertical="center"/>
      <protection locked="0"/>
    </xf>
    <xf numFmtId="0" fontId="17" fillId="2" borderId="0" xfId="64" applyFont="1" applyFill="1" applyBorder="1" applyAlignment="1" applyProtection="1">
      <alignment horizontal="left" vertical="center"/>
      <protection locked="0"/>
    </xf>
    <xf numFmtId="0" fontId="11" fillId="5" borderId="13" xfId="64" applyFont="1" applyFill="1" applyBorder="1" applyAlignment="1" applyProtection="1">
      <alignment horizontal="center" vertical="center"/>
      <protection locked="0"/>
    </xf>
    <xf numFmtId="0" fontId="3" fillId="5" borderId="14" xfId="64" applyFont="1" applyFill="1" applyBorder="1" applyAlignment="1" applyProtection="1">
      <alignment horizontal="center" vertical="center"/>
      <protection locked="0"/>
    </xf>
    <xf numFmtId="0" fontId="3" fillId="5" borderId="15" xfId="64" applyFont="1" applyFill="1" applyBorder="1" applyAlignment="1" applyProtection="1">
      <alignment horizontal="center" vertical="center"/>
      <protection locked="0"/>
    </xf>
    <xf numFmtId="0" fontId="18" fillId="0" borderId="0" xfId="67" applyFont="1" applyBorder="1" applyProtection="1">
      <protection locked="0"/>
    </xf>
    <xf numFmtId="0" fontId="19" fillId="2" borderId="0" xfId="64" applyFont="1" applyFill="1" applyBorder="1" applyAlignment="1" applyProtection="1">
      <alignment vertical="center"/>
      <protection locked="0"/>
    </xf>
    <xf numFmtId="0" fontId="19" fillId="2" borderId="0" xfId="64" applyFont="1" applyFill="1" applyBorder="1" applyAlignment="1" applyProtection="1">
      <alignment horizontal="left" vertical="center"/>
      <protection locked="0"/>
    </xf>
    <xf numFmtId="177" fontId="13" fillId="5" borderId="5" xfId="63" applyNumberFormat="1" applyFont="1" applyFill="1" applyBorder="1" applyAlignment="1" applyProtection="1">
      <alignment horizontal="center" vertical="center" wrapText="1"/>
      <protection locked="0"/>
    </xf>
    <xf numFmtId="43" fontId="20" fillId="5" borderId="5" xfId="68" applyFont="1" applyFill="1" applyBorder="1" applyAlignment="1" applyProtection="1">
      <alignment vertical="center" wrapText="1"/>
      <protection locked="0"/>
    </xf>
    <xf numFmtId="0" fontId="20" fillId="5" borderId="5" xfId="64" applyFont="1" applyFill="1" applyBorder="1" applyAlignment="1" applyProtection="1">
      <alignment horizontal="center" vertical="center" wrapText="1"/>
      <protection locked="0"/>
    </xf>
    <xf numFmtId="0" fontId="20" fillId="5" borderId="16" xfId="64" applyFont="1" applyFill="1" applyBorder="1" applyAlignment="1" applyProtection="1">
      <alignment horizontal="center" vertical="center" wrapText="1"/>
      <protection locked="0"/>
    </xf>
    <xf numFmtId="14" fontId="21" fillId="0" borderId="0" xfId="67" applyNumberFormat="1" applyFont="1" applyFill="1" applyBorder="1" applyAlignment="1" applyProtection="1">
      <alignment horizontal="left"/>
      <protection locked="0"/>
    </xf>
    <xf numFmtId="0" fontId="22" fillId="2" borderId="0" xfId="64" applyFont="1" applyFill="1" applyBorder="1" applyAlignment="1" applyProtection="1">
      <alignment horizontal="left" vertical="center" wrapText="1"/>
      <protection locked="0"/>
    </xf>
    <xf numFmtId="0" fontId="13" fillId="0" borderId="5" xfId="65" applyFont="1" applyFill="1" applyBorder="1" applyAlignment="1" applyProtection="1">
      <alignment shrinkToFit="1"/>
      <protection locked="0"/>
    </xf>
    <xf numFmtId="178" fontId="13" fillId="0" borderId="5" xfId="65" applyNumberFormat="1" applyFont="1" applyFill="1" applyBorder="1" applyProtection="1">
      <protection locked="0"/>
    </xf>
    <xf numFmtId="1" fontId="13" fillId="3" borderId="5" xfId="64" applyNumberFormat="1" applyFont="1" applyFill="1" applyBorder="1" applyAlignment="1" applyProtection="1">
      <alignment horizontal="center" vertical="center"/>
      <protection locked="0"/>
    </xf>
    <xf numFmtId="2" fontId="13" fillId="3" borderId="16" xfId="64" applyNumberFormat="1" applyFont="1" applyFill="1" applyBorder="1" applyAlignment="1" applyProtection="1">
      <alignment horizontal="center" vertical="center"/>
      <protection locked="0"/>
    </xf>
    <xf numFmtId="0" fontId="13" fillId="3" borderId="5" xfId="65" applyFont="1" applyFill="1" applyBorder="1" applyAlignment="1" applyProtection="1">
      <alignment shrinkToFit="1"/>
      <protection locked="0"/>
    </xf>
    <xf numFmtId="178" fontId="13" fillId="3" borderId="5" xfId="65" applyNumberFormat="1" applyFont="1" applyFill="1" applyBorder="1" applyProtection="1">
      <protection locked="0"/>
    </xf>
    <xf numFmtId="178" fontId="14" fillId="3" borderId="5" xfId="64" applyNumberFormat="1" applyFont="1" applyFill="1" applyBorder="1" applyProtection="1">
      <protection locked="0"/>
    </xf>
    <xf numFmtId="1" fontId="23" fillId="3" borderId="5" xfId="64" applyNumberFormat="1" applyFont="1" applyFill="1" applyBorder="1" applyAlignment="1" applyProtection="1">
      <alignment horizontal="center" vertical="center"/>
      <protection locked="0"/>
    </xf>
    <xf numFmtId="2" fontId="23" fillId="3" borderId="16" xfId="64" applyNumberFormat="1" applyFont="1" applyFill="1" applyBorder="1" applyAlignment="1" applyProtection="1">
      <alignment horizontal="center" vertical="center"/>
      <protection locked="0"/>
    </xf>
    <xf numFmtId="0" fontId="4" fillId="3" borderId="0" xfId="64" applyFont="1" applyFill="1" applyBorder="1" applyAlignment="1" applyProtection="1">
      <alignment horizontal="left" vertical="center"/>
      <protection locked="0"/>
    </xf>
    <xf numFmtId="0" fontId="23" fillId="2" borderId="5" xfId="64" applyFont="1" applyFill="1" applyBorder="1" applyAlignment="1" applyProtection="1">
      <alignment vertical="center" shrinkToFit="1"/>
      <protection locked="0"/>
    </xf>
    <xf numFmtId="1" fontId="23" fillId="0" borderId="5" xfId="64" applyNumberFormat="1" applyFont="1" applyFill="1" applyBorder="1" applyAlignment="1" applyProtection="1">
      <alignment horizontal="center" vertical="center"/>
      <protection locked="0"/>
    </xf>
    <xf numFmtId="2" fontId="23" fillId="0" borderId="16" xfId="64" applyNumberFormat="1" applyFont="1" applyFill="1" applyBorder="1" applyAlignment="1" applyProtection="1">
      <alignment horizontal="center" vertical="center"/>
      <protection locked="0"/>
    </xf>
    <xf numFmtId="0" fontId="13" fillId="3" borderId="5" xfId="64" applyFont="1" applyFill="1" applyBorder="1" applyAlignment="1" applyProtection="1">
      <alignment vertical="center" shrinkToFit="1"/>
      <protection locked="0"/>
    </xf>
    <xf numFmtId="178" fontId="13" fillId="3" borderId="5" xfId="64" applyNumberFormat="1" applyFont="1" applyFill="1" applyBorder="1" applyProtection="1">
      <protection locked="0"/>
    </xf>
    <xf numFmtId="1" fontId="13" fillId="0" borderId="5" xfId="64" applyNumberFormat="1" applyFont="1" applyFill="1" applyBorder="1" applyAlignment="1" applyProtection="1">
      <alignment horizontal="center" vertical="center"/>
      <protection locked="0"/>
    </xf>
    <xf numFmtId="2" fontId="13" fillId="0" borderId="16" xfId="64" applyNumberFormat="1" applyFont="1" applyFill="1" applyBorder="1" applyAlignment="1" applyProtection="1">
      <alignment horizontal="center" vertical="center"/>
      <protection locked="0"/>
    </xf>
    <xf numFmtId="0" fontId="13" fillId="2" borderId="9" xfId="64" applyFont="1" applyFill="1" applyBorder="1" applyAlignment="1" applyProtection="1">
      <alignment vertical="center" shrinkToFit="1"/>
      <protection locked="0"/>
    </xf>
    <xf numFmtId="178" fontId="13" fillId="2" borderId="9" xfId="64" applyNumberFormat="1" applyFont="1" applyFill="1" applyBorder="1" applyProtection="1">
      <protection locked="0"/>
    </xf>
    <xf numFmtId="1" fontId="13" fillId="0" borderId="9" xfId="64" applyNumberFormat="1" applyFont="1" applyFill="1" applyBorder="1" applyAlignment="1" applyProtection="1">
      <alignment horizontal="center" vertical="center"/>
      <protection locked="0"/>
    </xf>
    <xf numFmtId="2" fontId="13" fillId="0" borderId="17" xfId="64" applyNumberFormat="1" applyFont="1" applyFill="1" applyBorder="1" applyAlignment="1" applyProtection="1">
      <alignment horizontal="center" vertical="center"/>
      <protection locked="0"/>
    </xf>
    <xf numFmtId="0" fontId="24" fillId="2" borderId="18" xfId="64" applyFont="1" applyFill="1" applyBorder="1" applyAlignment="1" applyProtection="1">
      <alignment horizontal="right" vertical="center"/>
      <protection locked="0"/>
    </xf>
    <xf numFmtId="179" fontId="1" fillId="2" borderId="18" xfId="64" applyNumberFormat="1" applyFont="1" applyFill="1" applyBorder="1" applyAlignment="1" applyProtection="1">
      <alignment horizontal="left" vertical="center"/>
      <protection locked="0"/>
    </xf>
    <xf numFmtId="0" fontId="25" fillId="2" borderId="0" xfId="64" applyFont="1" applyFill="1" applyBorder="1" applyAlignment="1" applyProtection="1">
      <alignment horizontal="right" vertical="center"/>
      <protection locked="0"/>
    </xf>
    <xf numFmtId="180" fontId="26" fillId="2" borderId="0" xfId="64" applyNumberFormat="1" applyFont="1" applyFill="1" applyBorder="1" applyAlignment="1" applyProtection="1">
      <alignment horizontal="left" vertical="center"/>
    </xf>
    <xf numFmtId="176" fontId="24" fillId="2" borderId="0" xfId="64" applyNumberFormat="1" applyFont="1" applyFill="1" applyBorder="1" applyAlignment="1" applyProtection="1">
      <alignment horizontal="right" vertical="center"/>
      <protection locked="0"/>
    </xf>
    <xf numFmtId="179" fontId="1" fillId="2" borderId="0" xfId="64" applyNumberFormat="1" applyFont="1" applyFill="1" applyBorder="1" applyAlignment="1" applyProtection="1">
      <alignment horizontal="left" vertical="center"/>
      <protection locked="0"/>
    </xf>
    <xf numFmtId="179" fontId="26" fillId="2" borderId="0" xfId="64" applyNumberFormat="1" applyFont="1" applyFill="1" applyBorder="1" applyAlignment="1" applyProtection="1">
      <alignment horizontal="left" vertical="center"/>
      <protection locked="0"/>
    </xf>
    <xf numFmtId="0" fontId="27" fillId="0" borderId="0" xfId="67" applyFont="1" applyProtection="1">
      <protection locked="0"/>
    </xf>
    <xf numFmtId="0" fontId="28" fillId="0" borderId="0" xfId="67" applyFont="1" applyAlignment="1" applyProtection="1">
      <alignment horizontal="left"/>
      <protection locked="0"/>
    </xf>
    <xf numFmtId="0" fontId="29" fillId="0" borderId="0" xfId="67" applyFont="1" applyAlignment="1" applyProtection="1">
      <alignment horizontal="left"/>
      <protection locked="0"/>
    </xf>
    <xf numFmtId="0" fontId="6" fillId="0" borderId="0" xfId="67" applyFont="1" applyFill="1" applyAlignment="1" applyProtection="1">
      <alignment horizontal="left"/>
      <protection locked="0"/>
    </xf>
    <xf numFmtId="0" fontId="30" fillId="0" borderId="0" xfId="0" applyFont="1" applyAlignment="1" applyProtection="1">
      <alignment vertical="center"/>
      <protection locked="0"/>
    </xf>
    <xf numFmtId="0" fontId="28" fillId="0" borderId="0" xfId="0" applyFont="1" applyAlignment="1" applyProtection="1">
      <alignment vertical="center"/>
      <protection locked="0"/>
    </xf>
    <xf numFmtId="49" fontId="27" fillId="0" borderId="0" xfId="67" applyNumberFormat="1" applyFont="1" applyProtection="1">
      <protection locked="0"/>
    </xf>
    <xf numFmtId="0" fontId="27" fillId="0" borderId="0" xfId="67" applyFont="1" applyAlignment="1" applyProtection="1">
      <alignment horizontal="left"/>
      <protection locked="0"/>
    </xf>
    <xf numFmtId="0" fontId="1" fillId="2" borderId="0" xfId="64" applyFont="1" applyFill="1" applyAlignment="1" applyProtection="1">
      <alignment horizontal="center" vertical="center"/>
      <protection locked="0"/>
    </xf>
    <xf numFmtId="0" fontId="31" fillId="0" borderId="0" xfId="0" applyFont="1" applyAlignment="1" applyProtection="1">
      <alignment vertical="center"/>
    </xf>
    <xf numFmtId="0" fontId="32" fillId="0" borderId="0" xfId="0" applyFont="1" applyAlignment="1" applyProtection="1">
      <alignment vertical="center"/>
    </xf>
    <xf numFmtId="0" fontId="30" fillId="0" borderId="0" xfId="0" applyFont="1" applyAlignment="1" applyProtection="1">
      <alignment vertical="center"/>
    </xf>
    <xf numFmtId="0" fontId="30" fillId="0" borderId="19" xfId="0" applyFont="1" applyBorder="1" applyAlignment="1" applyProtection="1">
      <alignment vertical="center"/>
    </xf>
    <xf numFmtId="0" fontId="30" fillId="0" borderId="20" xfId="0" applyFont="1" applyBorder="1" applyAlignment="1" applyProtection="1">
      <alignment vertical="center"/>
    </xf>
    <xf numFmtId="0" fontId="33" fillId="0" borderId="20" xfId="0" applyFont="1" applyBorder="1" applyAlignment="1" applyProtection="1">
      <alignment vertical="center"/>
    </xf>
    <xf numFmtId="0" fontId="30" fillId="0" borderId="21" xfId="0" applyFont="1" applyBorder="1" applyAlignment="1" applyProtection="1">
      <alignment vertical="center"/>
    </xf>
    <xf numFmtId="0" fontId="31" fillId="0" borderId="22" xfId="0" applyFont="1" applyBorder="1" applyAlignment="1" applyProtection="1">
      <alignment horizontal="left" vertical="center"/>
    </xf>
    <xf numFmtId="0" fontId="31" fillId="0" borderId="0" xfId="0" applyFont="1" applyBorder="1" applyAlignment="1" applyProtection="1">
      <alignment horizontal="left" vertical="center"/>
    </xf>
    <xf numFmtId="0" fontId="30" fillId="5" borderId="0" xfId="0" applyFont="1" applyFill="1" applyBorder="1" applyAlignment="1" applyProtection="1">
      <alignment horizontal="left" vertical="center"/>
      <protection locked="0"/>
    </xf>
    <xf numFmtId="0" fontId="30" fillId="0" borderId="0" xfId="0" applyFont="1" applyBorder="1" applyAlignment="1" applyProtection="1">
      <alignment vertical="center"/>
    </xf>
    <xf numFmtId="0" fontId="28" fillId="5" borderId="23" xfId="0" applyFont="1" applyFill="1" applyBorder="1" applyAlignment="1" applyProtection="1">
      <alignment horizontal="left" vertical="center"/>
      <protection locked="0"/>
    </xf>
    <xf numFmtId="0" fontId="28" fillId="5" borderId="24" xfId="0" applyFont="1" applyFill="1" applyBorder="1" applyAlignment="1" applyProtection="1">
      <alignment horizontal="left" vertical="center"/>
      <protection locked="0"/>
    </xf>
    <xf numFmtId="0" fontId="33" fillId="0" borderId="22" xfId="0" applyFont="1" applyBorder="1" applyAlignment="1" applyProtection="1">
      <alignment vertical="center"/>
    </xf>
    <xf numFmtId="0" fontId="30" fillId="0" borderId="0" xfId="0" applyFont="1" applyBorder="1" applyAlignment="1" applyProtection="1">
      <alignment vertical="center"/>
      <protection locked="0"/>
    </xf>
    <xf numFmtId="0" fontId="33" fillId="0" borderId="0" xfId="0" applyFont="1" applyBorder="1" applyAlignment="1" applyProtection="1">
      <alignment horizontal="right" vertical="center"/>
      <protection locked="0"/>
    </xf>
    <xf numFmtId="0" fontId="33" fillId="0" borderId="0" xfId="0" applyFont="1" applyBorder="1" applyAlignment="1" applyProtection="1">
      <alignment horizontal="right" vertical="center"/>
    </xf>
    <xf numFmtId="0" fontId="30" fillId="0" borderId="25" xfId="0" applyFont="1" applyBorder="1" applyAlignment="1" applyProtection="1">
      <alignment vertical="center"/>
      <protection locked="0"/>
    </xf>
    <xf numFmtId="0" fontId="30" fillId="0" borderId="22" xfId="0" applyFont="1" applyBorder="1" applyAlignment="1" applyProtection="1">
      <alignment vertical="center"/>
    </xf>
    <xf numFmtId="0" fontId="33" fillId="5" borderId="23" xfId="0" applyFont="1" applyFill="1" applyBorder="1" applyAlignment="1" applyProtection="1">
      <alignment vertical="center"/>
      <protection locked="0"/>
    </xf>
    <xf numFmtId="0" fontId="30" fillId="0" borderId="0" xfId="0" applyFont="1" applyBorder="1" applyAlignment="1" applyProtection="1">
      <alignment horizontal="right" vertical="center"/>
      <protection locked="0"/>
    </xf>
    <xf numFmtId="0" fontId="30" fillId="0" borderId="0" xfId="0" applyFont="1" applyBorder="1" applyAlignment="1" applyProtection="1">
      <alignment horizontal="right" vertical="center"/>
    </xf>
    <xf numFmtId="14" fontId="30" fillId="5" borderId="0" xfId="0" applyNumberFormat="1" applyFont="1" applyFill="1" applyBorder="1" applyAlignment="1" applyProtection="1">
      <alignment vertical="center"/>
      <protection locked="0"/>
    </xf>
    <xf numFmtId="0" fontId="30" fillId="0" borderId="26" xfId="0" applyFont="1" applyFill="1" applyBorder="1" applyAlignment="1" applyProtection="1">
      <alignment vertical="center"/>
      <protection locked="0"/>
    </xf>
    <xf numFmtId="0" fontId="33" fillId="0" borderId="12" xfId="0" applyFont="1" applyFill="1" applyBorder="1" applyAlignment="1" applyProtection="1">
      <alignment vertical="center"/>
      <protection locked="0"/>
    </xf>
    <xf numFmtId="0" fontId="30" fillId="0" borderId="12" xfId="0" applyFont="1" applyFill="1" applyBorder="1" applyAlignment="1" applyProtection="1">
      <alignment horizontal="right" vertical="center"/>
      <protection locked="0"/>
    </xf>
    <xf numFmtId="0" fontId="30" fillId="0" borderId="12" xfId="0" applyFont="1" applyFill="1" applyBorder="1" applyAlignment="1" applyProtection="1">
      <alignment vertical="center"/>
      <protection locked="0"/>
    </xf>
    <xf numFmtId="0" fontId="30" fillId="0" borderId="27" xfId="0" applyFont="1" applyFill="1" applyBorder="1" applyAlignment="1" applyProtection="1">
      <alignment vertical="center"/>
      <protection locked="0"/>
    </xf>
    <xf numFmtId="0" fontId="30" fillId="0" borderId="0" xfId="0" applyFont="1" applyFill="1" applyBorder="1" applyAlignment="1" applyProtection="1">
      <alignment vertical="center"/>
      <protection locked="0"/>
    </xf>
    <xf numFmtId="0" fontId="30" fillId="0" borderId="5" xfId="0" applyFont="1" applyBorder="1" applyAlignment="1" applyProtection="1">
      <alignment horizontal="center" vertical="center" wrapText="1"/>
    </xf>
    <xf numFmtId="0" fontId="30" fillId="0" borderId="6" xfId="0" applyFont="1" applyBorder="1" applyAlignment="1" applyProtection="1">
      <alignment horizontal="center" vertical="center" wrapText="1"/>
    </xf>
    <xf numFmtId="0" fontId="30" fillId="0" borderId="28" xfId="0" applyFont="1" applyBorder="1" applyAlignment="1" applyProtection="1">
      <alignment horizontal="center" vertical="center" wrapText="1"/>
    </xf>
    <xf numFmtId="0" fontId="30" fillId="0" borderId="7" xfId="0" applyFont="1" applyBorder="1" applyAlignment="1" applyProtection="1">
      <alignment horizontal="center" vertical="center" wrapText="1"/>
    </xf>
    <xf numFmtId="0" fontId="30" fillId="0" borderId="6" xfId="0" applyFont="1" applyBorder="1" applyAlignment="1" applyProtection="1">
      <alignment vertical="center" wrapText="1"/>
    </xf>
    <xf numFmtId="0" fontId="30" fillId="0" borderId="0" xfId="0" applyFont="1" applyAlignment="1" applyProtection="1">
      <alignment horizontal="center" vertical="center"/>
      <protection locked="0"/>
    </xf>
    <xf numFmtId="0" fontId="30" fillId="5" borderId="5" xfId="0" applyFont="1" applyFill="1" applyBorder="1" applyAlignment="1" applyProtection="1">
      <alignment vertical="center"/>
      <protection locked="0"/>
    </xf>
    <xf numFmtId="2" fontId="30" fillId="5" borderId="5" xfId="0" applyNumberFormat="1" applyFont="1" applyFill="1" applyBorder="1" applyAlignment="1" applyProtection="1">
      <alignment vertical="center"/>
      <protection locked="0"/>
    </xf>
    <xf numFmtId="1" fontId="30" fillId="5" borderId="6" xfId="0" applyNumberFormat="1" applyFont="1" applyFill="1" applyBorder="1" applyAlignment="1" applyProtection="1">
      <alignment vertical="center"/>
      <protection locked="0"/>
    </xf>
    <xf numFmtId="1" fontId="30" fillId="5" borderId="28" xfId="0" applyNumberFormat="1" applyFont="1" applyFill="1" applyBorder="1" applyAlignment="1" applyProtection="1">
      <alignment vertical="center"/>
      <protection locked="0"/>
    </xf>
    <xf numFmtId="181" fontId="30" fillId="0" borderId="7" xfId="0" applyNumberFormat="1" applyFont="1" applyBorder="1" applyAlignment="1" applyProtection="1">
      <alignment vertical="center"/>
    </xf>
    <xf numFmtId="0" fontId="32" fillId="0" borderId="0" xfId="0" applyFont="1" applyFill="1" applyBorder="1" applyAlignment="1" applyProtection="1">
      <alignment horizontal="left" vertical="center" wrapText="1"/>
      <protection locked="0"/>
    </xf>
    <xf numFmtId="181" fontId="32" fillId="0" borderId="0" xfId="0" applyNumberFormat="1" applyFont="1" applyFill="1" applyBorder="1" applyAlignment="1" applyProtection="1">
      <alignment vertical="center"/>
      <protection locked="0"/>
    </xf>
    <xf numFmtId="0" fontId="33" fillId="0" borderId="0" xfId="0" applyFont="1" applyAlignment="1" applyProtection="1">
      <alignment vertical="center"/>
    </xf>
    <xf numFmtId="0" fontId="32" fillId="0" borderId="12" xfId="0" applyFont="1" applyBorder="1" applyAlignment="1" applyProtection="1">
      <alignment horizontal="right" vertical="center"/>
    </xf>
    <xf numFmtId="181" fontId="32" fillId="0" borderId="12" xfId="0" applyNumberFormat="1" applyFont="1" applyBorder="1" applyAlignment="1" applyProtection="1">
      <alignment vertical="center"/>
    </xf>
    <xf numFmtId="0" fontId="30" fillId="5" borderId="23" xfId="0" applyFont="1" applyFill="1" applyBorder="1" applyAlignment="1" applyProtection="1">
      <alignment vertical="center"/>
      <protection locked="0"/>
    </xf>
    <xf numFmtId="0" fontId="34" fillId="6" borderId="0" xfId="0" applyFont="1" applyFill="1" applyAlignment="1" applyProtection="1">
      <alignment vertical="center"/>
    </xf>
    <xf numFmtId="0" fontId="32" fillId="0" borderId="0" xfId="0" applyFont="1" applyAlignment="1" applyProtection="1">
      <alignment vertical="center"/>
      <protection locked="0"/>
    </xf>
    <xf numFmtId="0" fontId="30" fillId="0" borderId="19" xfId="0" applyFont="1" applyBorder="1" applyAlignment="1" applyProtection="1">
      <alignment vertical="center"/>
      <protection locked="0"/>
    </xf>
    <xf numFmtId="0" fontId="30" fillId="0" borderId="20" xfId="0" applyFont="1" applyBorder="1" applyAlignment="1" applyProtection="1">
      <alignment vertical="center"/>
      <protection locked="0"/>
    </xf>
    <xf numFmtId="0" fontId="30" fillId="0" borderId="21" xfId="0" applyFont="1" applyBorder="1" applyAlignment="1" applyProtection="1">
      <alignment vertical="center"/>
      <protection locked="0"/>
    </xf>
    <xf numFmtId="0" fontId="30" fillId="0" borderId="22" xfId="0" applyFont="1" applyBorder="1" applyAlignment="1" applyProtection="1">
      <alignment vertical="center"/>
      <protection locked="0"/>
    </xf>
    <xf numFmtId="0" fontId="30" fillId="0" borderId="26" xfId="0" applyFont="1" applyBorder="1" applyAlignment="1" applyProtection="1">
      <alignment vertical="center"/>
    </xf>
    <xf numFmtId="0" fontId="35" fillId="6" borderId="12" xfId="0" applyFont="1" applyFill="1" applyBorder="1" applyAlignment="1" applyProtection="1">
      <alignment vertical="center"/>
      <protection locked="0"/>
    </xf>
    <xf numFmtId="0" fontId="30" fillId="0" borderId="12" xfId="0" applyFont="1" applyBorder="1" applyAlignment="1" applyProtection="1">
      <alignment vertical="center"/>
      <protection locked="0"/>
    </xf>
    <xf numFmtId="0" fontId="30" fillId="0" borderId="12" xfId="0" applyFont="1" applyBorder="1" applyAlignment="1" applyProtection="1">
      <alignment horizontal="right" vertical="center"/>
    </xf>
    <xf numFmtId="0" fontId="35" fillId="6" borderId="27" xfId="0" applyFont="1" applyFill="1" applyBorder="1" applyAlignment="1" applyProtection="1">
      <alignment vertical="center"/>
      <protection locked="0"/>
    </xf>
    <xf numFmtId="0" fontId="30" fillId="0" borderId="0" xfId="0" applyFont="1" applyFill="1" applyAlignment="1" applyProtection="1">
      <alignment vertical="center"/>
      <protection locked="0"/>
    </xf>
    <xf numFmtId="0" fontId="36" fillId="0" borderId="0" xfId="0" applyFont="1" applyAlignment="1" applyProtection="1">
      <alignment horizontal="center" vertical="center"/>
      <protection locked="0"/>
    </xf>
    <xf numFmtId="0" fontId="6" fillId="0" borderId="0" xfId="17" applyFont="1" applyProtection="1">
      <protection locked="0"/>
    </xf>
    <xf numFmtId="0" fontId="6" fillId="0" borderId="0" xfId="17" applyFont="1" applyAlignment="1" applyProtection="1">
      <alignment horizontal="left"/>
      <protection locked="0"/>
    </xf>
    <xf numFmtId="0" fontId="33" fillId="0" borderId="19" xfId="0" applyFont="1" applyBorder="1" applyAlignment="1" applyProtection="1">
      <alignment vertical="center"/>
    </xf>
    <xf numFmtId="0" fontId="37" fillId="7" borderId="20" xfId="0" applyFont="1" applyFill="1" applyBorder="1" applyAlignment="1" applyProtection="1">
      <alignment horizontal="center" vertical="center"/>
      <protection locked="0"/>
    </xf>
    <xf numFmtId="0" fontId="38" fillId="0" borderId="20" xfId="0" applyFont="1" applyBorder="1" applyAlignment="1" applyProtection="1">
      <alignment vertical="center"/>
    </xf>
    <xf numFmtId="0" fontId="39" fillId="0" borderId="20" xfId="0" applyFont="1" applyBorder="1" applyAlignment="1" applyProtection="1">
      <alignment vertical="center"/>
    </xf>
    <xf numFmtId="0" fontId="37" fillId="7" borderId="0" xfId="0" applyFont="1" applyFill="1" applyBorder="1" applyAlignment="1" applyProtection="1">
      <alignment horizontal="center" vertical="center"/>
      <protection locked="0"/>
    </xf>
    <xf numFmtId="0" fontId="39" fillId="0" borderId="0" xfId="0" applyFont="1" applyBorder="1" applyAlignment="1" applyProtection="1">
      <alignment vertical="center"/>
      <protection locked="0"/>
    </xf>
    <xf numFmtId="0" fontId="30" fillId="7" borderId="23" xfId="0" applyFont="1" applyFill="1" applyBorder="1" applyAlignment="1" applyProtection="1">
      <alignment horizontal="center" vertical="center"/>
      <protection locked="0"/>
    </xf>
    <xf numFmtId="0" fontId="30" fillId="0" borderId="23" xfId="0" applyFont="1" applyBorder="1" applyAlignment="1" applyProtection="1">
      <alignment vertical="center"/>
      <protection locked="0"/>
    </xf>
    <xf numFmtId="0" fontId="33" fillId="5" borderId="0" xfId="0" applyFont="1" applyFill="1" applyBorder="1" applyAlignment="1" applyProtection="1">
      <alignment horizontal="left" vertical="center"/>
      <protection locked="0"/>
    </xf>
    <xf numFmtId="0" fontId="30" fillId="0" borderId="29" xfId="0" applyFont="1" applyBorder="1" applyAlignment="1" applyProtection="1">
      <alignment horizontal="center" vertical="center" wrapText="1"/>
    </xf>
    <xf numFmtId="0" fontId="30" fillId="0" borderId="30" xfId="0" applyFont="1" applyBorder="1" applyAlignment="1" applyProtection="1">
      <alignment horizontal="center" vertical="center" wrapText="1"/>
      <protection locked="0"/>
    </xf>
    <xf numFmtId="0" fontId="30" fillId="0" borderId="30" xfId="0" applyFont="1" applyBorder="1" applyAlignment="1" applyProtection="1">
      <alignment horizontal="center" vertical="center" wrapText="1"/>
    </xf>
    <xf numFmtId="0" fontId="30" fillId="0" borderId="31" xfId="0" applyFont="1" applyBorder="1" applyAlignment="1" applyProtection="1">
      <alignment horizontal="center" vertical="center" wrapText="1"/>
    </xf>
    <xf numFmtId="0" fontId="30" fillId="0" borderId="32" xfId="0" applyFont="1" applyBorder="1" applyAlignment="1" applyProtection="1">
      <alignment horizontal="center" vertical="center" wrapText="1"/>
      <protection locked="0"/>
    </xf>
    <xf numFmtId="0" fontId="30" fillId="0" borderId="32" xfId="0" applyFont="1" applyBorder="1" applyAlignment="1" applyProtection="1">
      <alignment horizontal="center" vertical="center" wrapText="1"/>
    </xf>
    <xf numFmtId="0" fontId="30" fillId="5" borderId="33" xfId="0" applyFont="1" applyFill="1" applyBorder="1" applyAlignment="1" applyProtection="1">
      <alignment vertical="center"/>
      <protection locked="0"/>
    </xf>
    <xf numFmtId="1" fontId="30" fillId="5" borderId="5" xfId="0" applyNumberFormat="1" applyFont="1" applyFill="1" applyBorder="1" applyAlignment="1" applyProtection="1">
      <alignment vertical="center"/>
      <protection locked="0"/>
    </xf>
    <xf numFmtId="0" fontId="30" fillId="5" borderId="34" xfId="0" applyFont="1" applyFill="1" applyBorder="1" applyAlignment="1" applyProtection="1">
      <alignment vertical="center"/>
      <protection locked="0"/>
    </xf>
    <xf numFmtId="2" fontId="30" fillId="5" borderId="35" xfId="0" applyNumberFormat="1" applyFont="1" applyFill="1" applyBorder="1" applyAlignment="1" applyProtection="1">
      <alignment vertical="center"/>
      <protection locked="0"/>
    </xf>
    <xf numFmtId="1" fontId="30" fillId="5" borderId="35" xfId="0" applyNumberFormat="1" applyFont="1" applyFill="1" applyBorder="1" applyAlignment="1" applyProtection="1">
      <alignment vertical="center"/>
      <protection locked="0"/>
    </xf>
    <xf numFmtId="0" fontId="30" fillId="5" borderId="35" xfId="0" applyFont="1" applyFill="1" applyBorder="1" applyAlignment="1" applyProtection="1">
      <alignment vertical="center"/>
      <protection locked="0"/>
    </xf>
    <xf numFmtId="0" fontId="32" fillId="0" borderId="19" xfId="0" applyFont="1" applyBorder="1" applyAlignment="1" applyProtection="1">
      <alignment vertical="center"/>
      <protection locked="0"/>
    </xf>
    <xf numFmtId="0" fontId="32" fillId="0" borderId="20" xfId="0" applyFont="1" applyBorder="1" applyAlignment="1" applyProtection="1">
      <alignment vertical="center"/>
      <protection locked="0"/>
    </xf>
    <xf numFmtId="0" fontId="30" fillId="0" borderId="26" xfId="0" applyFont="1" applyBorder="1" applyAlignment="1" applyProtection="1">
      <alignment vertical="center"/>
      <protection locked="0"/>
    </xf>
    <xf numFmtId="0" fontId="34" fillId="0" borderId="0" xfId="0" applyFont="1" applyFill="1" applyBorder="1" applyAlignment="1" applyProtection="1">
      <alignment vertical="center"/>
    </xf>
    <xf numFmtId="0" fontId="32" fillId="0" borderId="0" xfId="0" applyFont="1" applyFill="1" applyBorder="1" applyAlignment="1" applyProtection="1">
      <alignment vertical="center"/>
      <protection locked="0"/>
    </xf>
    <xf numFmtId="0" fontId="30" fillId="0" borderId="0" xfId="0" applyFont="1" applyFill="1" applyBorder="1" applyAlignment="1" applyProtection="1">
      <alignment vertical="center"/>
    </xf>
    <xf numFmtId="0" fontId="35" fillId="0" borderId="0" xfId="0" applyFont="1" applyFill="1" applyBorder="1" applyAlignment="1" applyProtection="1">
      <alignment vertical="center"/>
      <protection locked="0"/>
    </xf>
    <xf numFmtId="0" fontId="30" fillId="0" borderId="0" xfId="0" applyFont="1" applyFill="1" applyBorder="1" applyAlignment="1" applyProtection="1">
      <alignment horizontal="right" vertical="center"/>
    </xf>
    <xf numFmtId="0" fontId="35" fillId="0" borderId="0" xfId="0" applyFont="1" applyFill="1" applyBorder="1" applyAlignment="1" applyProtection="1">
      <alignment horizontal="left" vertical="center" wrapText="1"/>
      <protection locked="0"/>
    </xf>
    <xf numFmtId="181" fontId="35" fillId="0" borderId="0" xfId="0" applyNumberFormat="1" applyFont="1" applyFill="1" applyBorder="1" applyAlignment="1" applyProtection="1">
      <alignment horizontal="center" vertical="center"/>
      <protection locked="0"/>
    </xf>
    <xf numFmtId="14" fontId="30" fillId="5" borderId="23" xfId="0" applyNumberFormat="1" applyFont="1" applyFill="1" applyBorder="1" applyAlignment="1" applyProtection="1">
      <alignment vertical="center"/>
      <protection locked="0"/>
    </xf>
    <xf numFmtId="0" fontId="33" fillId="0" borderId="0" xfId="0" applyFont="1" applyBorder="1" applyAlignment="1" applyProtection="1">
      <alignment horizontal="left" vertical="center"/>
    </xf>
    <xf numFmtId="14" fontId="30" fillId="0" borderId="0" xfId="0" applyNumberFormat="1" applyFont="1" applyBorder="1" applyAlignment="1" applyProtection="1">
      <alignment vertical="center"/>
      <protection locked="0"/>
    </xf>
    <xf numFmtId="0" fontId="30" fillId="0" borderId="0" xfId="0" applyFont="1" applyBorder="1" applyAlignment="1" applyProtection="1">
      <alignment horizontal="left" vertical="center"/>
    </xf>
    <xf numFmtId="0" fontId="30" fillId="0" borderId="36" xfId="0" applyFont="1" applyBorder="1" applyAlignment="1" applyProtection="1">
      <alignment horizontal="center" vertical="center" wrapText="1"/>
    </xf>
    <xf numFmtId="0" fontId="30" fillId="0" borderId="37" xfId="0" applyFont="1" applyBorder="1" applyAlignment="1" applyProtection="1">
      <alignment horizontal="center" vertical="center" wrapText="1"/>
      <protection locked="0"/>
    </xf>
    <xf numFmtId="181" fontId="30" fillId="0" borderId="5" xfId="0" applyNumberFormat="1" applyFont="1" applyBorder="1" applyAlignment="1" applyProtection="1">
      <alignment horizontal="center" vertical="center" wrapText="1"/>
    </xf>
    <xf numFmtId="0" fontId="30" fillId="0" borderId="5" xfId="0" applyFont="1" applyBorder="1" applyAlignment="1" applyProtection="1">
      <alignment horizontal="center" vertical="center" wrapText="1"/>
      <protection locked="0"/>
    </xf>
    <xf numFmtId="0" fontId="30" fillId="0" borderId="38" xfId="0" applyFont="1" applyBorder="1" applyAlignment="1" applyProtection="1">
      <alignment horizontal="center" vertical="center"/>
      <protection locked="0"/>
    </xf>
    <xf numFmtId="181" fontId="30" fillId="7" borderId="32" xfId="0" applyNumberFormat="1" applyFont="1" applyFill="1" applyBorder="1" applyAlignment="1" applyProtection="1">
      <alignment vertical="center"/>
    </xf>
    <xf numFmtId="181" fontId="30" fillId="0" borderId="32" xfId="0" applyNumberFormat="1" applyFont="1" applyFill="1" applyBorder="1" applyAlignment="1" applyProtection="1">
      <alignment vertical="center"/>
    </xf>
    <xf numFmtId="181" fontId="30" fillId="0" borderId="39" xfId="0" applyNumberFormat="1" applyFont="1" applyBorder="1" applyAlignment="1" applyProtection="1">
      <alignment vertical="center"/>
    </xf>
    <xf numFmtId="181" fontId="30" fillId="7" borderId="40" xfId="0" applyNumberFormat="1" applyFont="1" applyFill="1" applyBorder="1" applyAlignment="1" applyProtection="1">
      <alignment vertical="center"/>
    </xf>
    <xf numFmtId="181" fontId="30" fillId="0" borderId="40" xfId="0" applyNumberFormat="1" applyFont="1" applyFill="1" applyBorder="1" applyAlignment="1" applyProtection="1">
      <alignment vertical="center"/>
    </xf>
    <xf numFmtId="181" fontId="30" fillId="0" borderId="41" xfId="0" applyNumberFormat="1" applyFont="1" applyBorder="1" applyAlignment="1" applyProtection="1">
      <alignment vertical="center"/>
    </xf>
    <xf numFmtId="0" fontId="40" fillId="0" borderId="20" xfId="0" applyFont="1" applyBorder="1" applyAlignment="1" applyProtection="1">
      <alignment horizontal="center" vertical="center"/>
    </xf>
    <xf numFmtId="0" fontId="30" fillId="0" borderId="20" xfId="0" applyFont="1" applyBorder="1" applyAlignment="1" applyProtection="1">
      <alignment horizontal="center" vertical="center"/>
    </xf>
    <xf numFmtId="0" fontId="40" fillId="0" borderId="0" xfId="0" applyFont="1" applyAlignment="1" applyProtection="1">
      <alignment horizontal="center" vertical="center"/>
    </xf>
    <xf numFmtId="0" fontId="30" fillId="0" borderId="0" xfId="0" applyFont="1" applyAlignment="1" applyProtection="1">
      <alignment horizontal="center" vertical="center"/>
    </xf>
    <xf numFmtId="0" fontId="32" fillId="0" borderId="21" xfId="0" applyFont="1" applyBorder="1" applyAlignment="1" applyProtection="1">
      <alignment vertical="center"/>
      <protection locked="0"/>
    </xf>
    <xf numFmtId="0" fontId="30" fillId="0" borderId="27" xfId="0" applyFont="1" applyBorder="1" applyAlignment="1" applyProtection="1">
      <alignment vertical="center"/>
      <protection locked="0"/>
    </xf>
    <xf numFmtId="0" fontId="33" fillId="0" borderId="0" xfId="0" applyFont="1" applyAlignment="1" applyProtection="1">
      <alignment horizontal="right" vertical="center"/>
    </xf>
    <xf numFmtId="0" fontId="30" fillId="7" borderId="0" xfId="0" applyFont="1" applyFill="1" applyAlignment="1" applyProtection="1">
      <alignment vertical="center"/>
      <protection locked="0"/>
    </xf>
    <xf numFmtId="0" fontId="30" fillId="0" borderId="0" xfId="0" applyFont="1" applyAlignment="1" applyProtection="1">
      <alignment horizontal="right" vertical="center"/>
    </xf>
    <xf numFmtId="0" fontId="30" fillId="5" borderId="0" xfId="0" applyFont="1" applyFill="1" applyBorder="1" applyAlignment="1" applyProtection="1">
      <alignment horizontal="center" vertical="center"/>
      <protection locked="0"/>
    </xf>
    <xf numFmtId="0" fontId="30" fillId="0" borderId="0" xfId="0" applyFont="1" applyAlignment="1" applyProtection="1">
      <alignment horizontal="left"/>
      <protection locked="0"/>
    </xf>
    <xf numFmtId="0" fontId="32" fillId="0" borderId="0" xfId="0" applyFont="1" applyAlignment="1" applyProtection="1">
      <protection locked="0"/>
    </xf>
    <xf numFmtId="0" fontId="29" fillId="0" borderId="0" xfId="0" applyFont="1" applyAlignment="1" applyProtection="1">
      <protection locked="0"/>
    </xf>
    <xf numFmtId="0" fontId="30" fillId="0" borderId="0" xfId="0" applyFont="1" applyAlignment="1" applyProtection="1">
      <alignment horizontal="center"/>
      <protection locked="0"/>
    </xf>
    <xf numFmtId="0" fontId="41" fillId="0" borderId="0" xfId="0" applyFont="1" applyAlignment="1" applyProtection="1">
      <alignment horizontal="center" vertical="top"/>
      <protection locked="0"/>
    </xf>
    <xf numFmtId="181" fontId="21" fillId="0" borderId="42" xfId="17" applyNumberFormat="1" applyFont="1" applyFill="1" applyBorder="1" applyAlignment="1" applyProtection="1">
      <alignment horizontal="center"/>
      <protection locked="0"/>
    </xf>
    <xf numFmtId="181" fontId="21" fillId="0" borderId="42" xfId="67" applyNumberFormat="1" applyFont="1" applyFill="1" applyBorder="1" applyAlignment="1" applyProtection="1">
      <alignment horizontal="center"/>
      <protection locked="0"/>
    </xf>
    <xf numFmtId="0" fontId="30" fillId="8" borderId="0" xfId="0" applyFont="1" applyFill="1" applyAlignment="1" applyProtection="1">
      <alignment vertical="center"/>
      <protection locked="0"/>
    </xf>
    <xf numFmtId="0" fontId="30" fillId="8" borderId="0" xfId="0" applyFont="1" applyFill="1" applyAlignment="1" applyProtection="1">
      <alignment horizontal="left" vertical="center"/>
      <protection locked="0"/>
    </xf>
    <xf numFmtId="0" fontId="30" fillId="0" borderId="0" xfId="0" applyFont="1" applyAlignment="1" applyProtection="1">
      <alignment horizontal="left" vertical="center"/>
      <protection locked="0"/>
    </xf>
    <xf numFmtId="0" fontId="18" fillId="0" borderId="0" xfId="17" applyFont="1" applyBorder="1" applyProtection="1">
      <protection locked="0"/>
    </xf>
    <xf numFmtId="14" fontId="21" fillId="0" borderId="0" xfId="17" applyNumberFormat="1" applyFont="1" applyFill="1" applyBorder="1" applyAlignment="1" applyProtection="1">
      <alignment horizontal="left"/>
      <protection locked="0"/>
    </xf>
    <xf numFmtId="0" fontId="36" fillId="0" borderId="0" xfId="0" applyFont="1" applyFill="1" applyAlignment="1" applyProtection="1">
      <alignment horizontal="center" vertical="center"/>
      <protection locked="0"/>
    </xf>
    <xf numFmtId="0" fontId="28" fillId="0" borderId="0" xfId="0" applyFont="1" applyAlignment="1" applyProtection="1">
      <alignment horizontal="left" vertical="center"/>
      <protection locked="0"/>
    </xf>
    <xf numFmtId="0" fontId="42" fillId="0" borderId="0" xfId="0" applyFont="1" applyAlignment="1" applyProtection="1">
      <alignment vertical="center"/>
      <protection locked="0"/>
    </xf>
    <xf numFmtId="0" fontId="43" fillId="0" borderId="0" xfId="0" applyFont="1" applyAlignment="1" applyProtection="1">
      <alignment vertical="center"/>
      <protection locked="0"/>
    </xf>
    <xf numFmtId="0" fontId="42" fillId="0" borderId="0" xfId="0" applyFont="1" applyAlignment="1" applyProtection="1">
      <alignment horizontal="center" vertical="center"/>
      <protection locked="0"/>
    </xf>
    <xf numFmtId="182" fontId="30" fillId="0" borderId="0" xfId="0" applyNumberFormat="1" applyFont="1" applyAlignment="1" applyProtection="1">
      <alignment vertical="center"/>
      <protection locked="0"/>
    </xf>
    <xf numFmtId="0" fontId="31" fillId="0" borderId="0" xfId="0" applyFont="1" applyAlignment="1" applyProtection="1">
      <alignment vertical="center"/>
      <protection locked="0"/>
    </xf>
    <xf numFmtId="182" fontId="32" fillId="0" borderId="0" xfId="0" applyNumberFormat="1" applyFont="1" applyAlignment="1" applyProtection="1">
      <alignment vertical="center"/>
      <protection locked="0"/>
    </xf>
    <xf numFmtId="182" fontId="30" fillId="0" borderId="0" xfId="0" applyNumberFormat="1" applyFont="1" applyBorder="1" applyAlignment="1" applyProtection="1">
      <alignment vertical="center"/>
      <protection locked="0"/>
    </xf>
    <xf numFmtId="0" fontId="33" fillId="0" borderId="19" xfId="0" applyFont="1" applyBorder="1" applyAlignment="1" applyProtection="1">
      <alignment vertical="center"/>
      <protection locked="0"/>
    </xf>
    <xf numFmtId="0" fontId="37" fillId="7" borderId="20" xfId="0" applyFont="1" applyFill="1" applyBorder="1" applyAlignment="1" applyProtection="1">
      <alignment horizontal="left" vertical="center"/>
      <protection locked="0"/>
    </xf>
    <xf numFmtId="182" fontId="38" fillId="0" borderId="20" xfId="0" applyNumberFormat="1" applyFont="1" applyBorder="1" applyAlignment="1" applyProtection="1">
      <alignment horizontal="right" vertical="center"/>
      <protection locked="0"/>
    </xf>
    <xf numFmtId="0" fontId="39" fillId="0" borderId="20" xfId="0" applyFont="1" applyBorder="1" applyAlignment="1" applyProtection="1">
      <alignment vertical="center"/>
      <protection locked="0"/>
    </xf>
    <xf numFmtId="0" fontId="37" fillId="7" borderId="0" xfId="0" applyFont="1" applyFill="1" applyBorder="1" applyAlignment="1" applyProtection="1">
      <alignment horizontal="left" vertical="center"/>
      <protection locked="0"/>
    </xf>
    <xf numFmtId="182" fontId="39" fillId="0" borderId="0" xfId="0" applyNumberFormat="1" applyFont="1" applyBorder="1" applyAlignment="1" applyProtection="1">
      <alignment horizontal="right" vertical="center"/>
      <protection locked="0"/>
    </xf>
    <xf numFmtId="0" fontId="30" fillId="7" borderId="23" xfId="0" applyFont="1" applyFill="1" applyBorder="1" applyAlignment="1" applyProtection="1">
      <alignment vertical="center"/>
      <protection locked="0"/>
    </xf>
    <xf numFmtId="0" fontId="39" fillId="0" borderId="0" xfId="0" applyFont="1" applyFill="1" applyBorder="1" applyAlignment="1" applyProtection="1">
      <alignment vertical="center"/>
      <protection locked="0"/>
    </xf>
    <xf numFmtId="0" fontId="30" fillId="7" borderId="24" xfId="0" applyFont="1" applyFill="1" applyBorder="1" applyAlignment="1" applyProtection="1">
      <alignment vertical="center"/>
      <protection locked="0"/>
    </xf>
    <xf numFmtId="0" fontId="33" fillId="0" borderId="22" xfId="0" applyFont="1" applyBorder="1" applyAlignment="1" applyProtection="1">
      <alignment vertical="center"/>
      <protection locked="0"/>
    </xf>
    <xf numFmtId="182" fontId="38" fillId="0" borderId="0" xfId="0" applyNumberFormat="1" applyFont="1" applyBorder="1" applyAlignment="1" applyProtection="1">
      <alignment horizontal="right" vertical="center"/>
      <protection locked="0"/>
    </xf>
    <xf numFmtId="0" fontId="33" fillId="5" borderId="0" xfId="0" applyFont="1" applyFill="1" applyBorder="1" applyAlignment="1" applyProtection="1">
      <alignment horizontal="center" vertical="center"/>
      <protection locked="0"/>
    </xf>
    <xf numFmtId="14" fontId="30" fillId="5" borderId="25" xfId="0" applyNumberFormat="1" applyFont="1" applyFill="1" applyBorder="1" applyAlignment="1" applyProtection="1">
      <alignment vertical="center"/>
      <protection locked="0"/>
    </xf>
    <xf numFmtId="182" fontId="30" fillId="0" borderId="12" xfId="0" applyNumberFormat="1" applyFont="1" applyFill="1" applyBorder="1" applyAlignment="1" applyProtection="1">
      <alignment horizontal="right" vertical="center"/>
      <protection locked="0"/>
    </xf>
    <xf numFmtId="0" fontId="32" fillId="9" borderId="6" xfId="0" applyFont="1" applyFill="1" applyBorder="1" applyAlignment="1" applyProtection="1">
      <alignment horizontal="left" vertical="center" wrapText="1"/>
      <protection locked="0"/>
    </xf>
    <xf numFmtId="0" fontId="32" fillId="9" borderId="28" xfId="0" applyFont="1" applyFill="1" applyBorder="1" applyAlignment="1" applyProtection="1">
      <alignment horizontal="left" vertical="center" wrapText="1"/>
      <protection locked="0"/>
    </xf>
    <xf numFmtId="183" fontId="32" fillId="9" borderId="5" xfId="0" applyNumberFormat="1" applyFont="1" applyFill="1" applyBorder="1" applyAlignment="1" applyProtection="1">
      <alignment vertical="center"/>
      <protection locked="0"/>
    </xf>
    <xf numFmtId="183" fontId="30" fillId="0" borderId="5" xfId="0" applyNumberFormat="1" applyFont="1" applyBorder="1" applyAlignment="1" applyProtection="1">
      <alignment vertical="center"/>
      <protection locked="0"/>
    </xf>
    <xf numFmtId="182" fontId="30" fillId="0" borderId="5" xfId="0" applyNumberFormat="1" applyFont="1" applyBorder="1" applyAlignment="1" applyProtection="1">
      <alignment horizontal="center" vertical="center" wrapText="1"/>
      <protection locked="0"/>
    </xf>
    <xf numFmtId="183" fontId="30" fillId="0" borderId="5" xfId="0" applyNumberFormat="1" applyFont="1" applyBorder="1" applyAlignment="1" applyProtection="1">
      <alignment horizontal="center" vertical="center" wrapText="1"/>
      <protection locked="0"/>
    </xf>
    <xf numFmtId="0" fontId="30" fillId="0" borderId="43" xfId="0" applyFont="1" applyFill="1" applyBorder="1" applyAlignment="1" applyProtection="1">
      <alignment horizontal="left" vertical="center" wrapText="1"/>
      <protection locked="0"/>
    </xf>
    <xf numFmtId="2" fontId="28" fillId="5" borderId="5" xfId="0" applyNumberFormat="1" applyFont="1" applyFill="1" applyBorder="1" applyAlignment="1" applyProtection="1">
      <alignment vertical="center"/>
      <protection hidden="1"/>
    </xf>
    <xf numFmtId="182" fontId="30" fillId="5" borderId="5" xfId="0" applyNumberFormat="1" applyFont="1" applyFill="1" applyBorder="1" applyAlignment="1" applyProtection="1">
      <alignment vertical="center"/>
      <protection locked="0"/>
    </xf>
    <xf numFmtId="184" fontId="30" fillId="5" borderId="5" xfId="0" applyNumberFormat="1" applyFont="1" applyFill="1" applyBorder="1" applyAlignment="1" applyProtection="1">
      <alignment vertical="center"/>
      <protection locked="0"/>
    </xf>
    <xf numFmtId="183" fontId="30" fillId="0" borderId="5" xfId="0" applyNumberFormat="1" applyFont="1" applyFill="1" applyBorder="1" applyAlignment="1" applyProtection="1">
      <alignment vertical="center"/>
      <protection locked="0"/>
    </xf>
    <xf numFmtId="183" fontId="30" fillId="0" borderId="43" xfId="0" applyNumberFormat="1" applyFont="1" applyBorder="1" applyAlignment="1" applyProtection="1">
      <alignment horizontal="center" vertical="center"/>
      <protection locked="0"/>
    </xf>
    <xf numFmtId="0" fontId="30" fillId="0" borderId="44" xfId="0" applyFont="1" applyFill="1" applyBorder="1" applyAlignment="1" applyProtection="1">
      <alignment horizontal="left" vertical="center" wrapText="1"/>
      <protection locked="0"/>
    </xf>
    <xf numFmtId="183" fontId="30" fillId="0" borderId="44" xfId="0" applyNumberFormat="1" applyFont="1" applyBorder="1" applyAlignment="1" applyProtection="1">
      <alignment horizontal="center" vertical="center"/>
      <protection locked="0"/>
    </xf>
    <xf numFmtId="0" fontId="30" fillId="0" borderId="32" xfId="0" applyFont="1" applyFill="1" applyBorder="1" applyAlignment="1" applyProtection="1">
      <alignment horizontal="left" vertical="center" wrapText="1"/>
      <protection locked="0"/>
    </xf>
    <xf numFmtId="183" fontId="30" fillId="0" borderId="32" xfId="0" applyNumberFormat="1" applyFont="1" applyBorder="1" applyAlignment="1" applyProtection="1">
      <alignment horizontal="center" vertical="center"/>
      <protection locked="0"/>
    </xf>
    <xf numFmtId="2" fontId="28" fillId="5" borderId="5" xfId="0" applyNumberFormat="1" applyFont="1" applyFill="1" applyBorder="1" applyAlignment="1" applyProtection="1">
      <alignment vertical="center"/>
      <protection locked="0"/>
    </xf>
    <xf numFmtId="0" fontId="30" fillId="0" borderId="43" xfId="0" applyFont="1" applyFill="1" applyBorder="1" applyAlignment="1" applyProtection="1">
      <alignment vertical="center" wrapText="1"/>
      <protection locked="0"/>
    </xf>
    <xf numFmtId="0" fontId="30" fillId="0" borderId="44" xfId="0" applyFont="1" applyFill="1" applyBorder="1" applyAlignment="1" applyProtection="1">
      <alignment vertical="center" wrapText="1"/>
      <protection locked="0"/>
    </xf>
    <xf numFmtId="0" fontId="30" fillId="0" borderId="32" xfId="0" applyFont="1" applyFill="1" applyBorder="1" applyAlignment="1" applyProtection="1">
      <alignment vertical="center" wrapText="1"/>
      <protection locked="0"/>
    </xf>
    <xf numFmtId="0" fontId="30" fillId="8" borderId="5" xfId="0" applyFont="1" applyFill="1" applyBorder="1" applyAlignment="1" applyProtection="1">
      <alignment horizontal="center" vertical="center"/>
      <protection locked="0"/>
    </xf>
    <xf numFmtId="0" fontId="30" fillId="0" borderId="5" xfId="0" applyFont="1" applyBorder="1" applyAlignment="1" applyProtection="1">
      <alignment horizontal="center" vertical="center"/>
      <protection locked="0"/>
    </xf>
    <xf numFmtId="0" fontId="30" fillId="0" borderId="5" xfId="0" applyFont="1" applyFill="1" applyBorder="1" applyAlignment="1" applyProtection="1">
      <alignment horizontal="center" vertical="center"/>
      <protection locked="0"/>
    </xf>
    <xf numFmtId="184" fontId="30" fillId="0" borderId="0" xfId="0" applyNumberFormat="1" applyFont="1" applyAlignment="1" applyProtection="1">
      <alignment horizontal="center" vertical="center"/>
      <protection locked="0"/>
    </xf>
    <xf numFmtId="0" fontId="30" fillId="0" borderId="0" xfId="0" applyFont="1" applyAlignment="1" applyProtection="1">
      <alignment horizontal="right" vertical="center"/>
      <protection locked="0"/>
    </xf>
    <xf numFmtId="0" fontId="32" fillId="4" borderId="28" xfId="0" applyFont="1" applyFill="1" applyBorder="1" applyAlignment="1" applyProtection="1">
      <alignment horizontal="left" vertical="center" wrapText="1"/>
      <protection locked="0"/>
    </xf>
    <xf numFmtId="0" fontId="32" fillId="4" borderId="7" xfId="0" applyFont="1" applyFill="1" applyBorder="1" applyAlignment="1" applyProtection="1">
      <alignment horizontal="left" vertical="center" wrapText="1"/>
      <protection locked="0"/>
    </xf>
    <xf numFmtId="0" fontId="30" fillId="0" borderId="5" xfId="0" applyFont="1" applyBorder="1" applyAlignment="1" applyProtection="1">
      <alignment vertical="center" wrapText="1"/>
      <protection locked="0"/>
    </xf>
    <xf numFmtId="0" fontId="30" fillId="0" borderId="7" xfId="0" applyFont="1" applyBorder="1" applyAlignment="1" applyProtection="1">
      <alignment horizontal="center" vertical="center" wrapText="1"/>
      <protection locked="0"/>
    </xf>
    <xf numFmtId="0" fontId="30" fillId="0" borderId="5" xfId="0" applyFont="1" applyFill="1" applyBorder="1" applyAlignment="1" applyProtection="1">
      <alignment vertical="center"/>
      <protection hidden="1"/>
    </xf>
    <xf numFmtId="2" fontId="30" fillId="7" borderId="5" xfId="0" applyNumberFormat="1" applyFont="1" applyFill="1" applyBorder="1" applyAlignment="1" applyProtection="1">
      <alignment vertical="center"/>
      <protection hidden="1"/>
    </xf>
    <xf numFmtId="2" fontId="30" fillId="0" borderId="7" xfId="0" applyNumberFormat="1" applyFont="1" applyFill="1" applyBorder="1" applyAlignment="1" applyProtection="1">
      <alignment vertical="center"/>
      <protection hidden="1"/>
    </xf>
    <xf numFmtId="184" fontId="30" fillId="0" borderId="7" xfId="0" applyNumberFormat="1" applyFont="1" applyFill="1" applyBorder="1" applyAlignment="1" applyProtection="1">
      <alignment vertical="center"/>
      <protection hidden="1"/>
    </xf>
    <xf numFmtId="182" fontId="30" fillId="0" borderId="5" xfId="0" applyNumberFormat="1" applyFont="1" applyFill="1" applyBorder="1" applyAlignment="1" applyProtection="1">
      <alignment vertical="center"/>
      <protection hidden="1"/>
    </xf>
    <xf numFmtId="184" fontId="30" fillId="0" borderId="5" xfId="0" applyNumberFormat="1" applyFont="1" applyBorder="1" applyAlignment="1" applyProtection="1">
      <alignment vertical="center"/>
      <protection hidden="1"/>
    </xf>
    <xf numFmtId="182" fontId="30" fillId="0" borderId="5" xfId="0" applyNumberFormat="1" applyFont="1" applyBorder="1" applyAlignment="1" applyProtection="1">
      <alignment vertical="center"/>
      <protection hidden="1"/>
    </xf>
    <xf numFmtId="182" fontId="30" fillId="0" borderId="5" xfId="0" applyNumberFormat="1" applyFont="1" applyBorder="1" applyAlignment="1" applyProtection="1">
      <alignment vertical="center" wrapText="1"/>
      <protection hidden="1"/>
    </xf>
    <xf numFmtId="0" fontId="30" fillId="0" borderId="5" xfId="0" applyFont="1" applyFill="1" applyBorder="1" applyAlignment="1" applyProtection="1">
      <alignment vertical="center" wrapText="1"/>
      <protection hidden="1"/>
    </xf>
    <xf numFmtId="182" fontId="30" fillId="7" borderId="5" xfId="0" applyNumberFormat="1" applyFont="1" applyFill="1" applyBorder="1" applyAlignment="1" applyProtection="1">
      <alignment vertical="center"/>
      <protection hidden="1"/>
    </xf>
    <xf numFmtId="2" fontId="30" fillId="0" borderId="5" xfId="0" applyNumberFormat="1" applyFont="1" applyFill="1" applyBorder="1" applyAlignment="1" applyProtection="1">
      <alignment vertical="center"/>
      <protection hidden="1"/>
    </xf>
    <xf numFmtId="184" fontId="30" fillId="0" borderId="5" xfId="0" applyNumberFormat="1" applyFont="1" applyFill="1" applyBorder="1" applyAlignment="1" applyProtection="1">
      <alignment vertical="center"/>
      <protection hidden="1"/>
    </xf>
    <xf numFmtId="0" fontId="30" fillId="0" borderId="0" xfId="0" applyFont="1" applyFill="1" applyBorder="1" applyAlignment="1" applyProtection="1">
      <alignment vertical="center" wrapText="1"/>
      <protection locked="0"/>
    </xf>
    <xf numFmtId="2" fontId="30" fillId="0" borderId="0" xfId="0" applyNumberFormat="1" applyFont="1" applyFill="1" applyBorder="1" applyAlignment="1" applyProtection="1">
      <alignment vertical="center"/>
      <protection locked="0"/>
    </xf>
    <xf numFmtId="184" fontId="30" fillId="0" borderId="0" xfId="0" applyNumberFormat="1" applyFont="1" applyFill="1" applyBorder="1" applyAlignment="1" applyProtection="1">
      <alignment vertical="center"/>
      <protection locked="0"/>
    </xf>
    <xf numFmtId="2" fontId="32" fillId="0" borderId="45" xfId="0" applyNumberFormat="1" applyFont="1" applyFill="1" applyBorder="1" applyAlignment="1" applyProtection="1">
      <alignment horizontal="left"/>
      <protection locked="0"/>
    </xf>
    <xf numFmtId="184" fontId="32" fillId="0" borderId="45" xfId="0" applyNumberFormat="1" applyFont="1" applyFill="1" applyBorder="1" applyAlignment="1" applyProtection="1">
      <alignment vertical="center"/>
      <protection locked="0"/>
    </xf>
    <xf numFmtId="0" fontId="30" fillId="0" borderId="0" xfId="0" applyFont="1" applyFill="1" applyBorder="1" applyAlignment="1" applyProtection="1">
      <alignment vertical="center" wrapText="1"/>
    </xf>
    <xf numFmtId="2" fontId="30" fillId="0" borderId="0" xfId="0" applyNumberFormat="1" applyFont="1" applyFill="1" applyBorder="1" applyAlignment="1" applyProtection="1">
      <alignment vertical="center"/>
    </xf>
    <xf numFmtId="184" fontId="30" fillId="0" borderId="0" xfId="0" applyNumberFormat="1" applyFont="1" applyFill="1" applyBorder="1" applyAlignment="1" applyProtection="1">
      <alignment vertical="center"/>
    </xf>
    <xf numFmtId="2" fontId="32" fillId="0" borderId="0" xfId="0" applyNumberFormat="1" applyFont="1" applyFill="1" applyBorder="1" applyAlignment="1" applyProtection="1">
      <alignment horizontal="left"/>
    </xf>
    <xf numFmtId="0" fontId="32" fillId="9" borderId="32" xfId="0" applyFont="1" applyFill="1" applyBorder="1" applyAlignment="1" applyProtection="1">
      <alignment horizontal="left" vertical="center" wrapText="1"/>
      <protection locked="0"/>
    </xf>
    <xf numFmtId="184" fontId="32" fillId="9" borderId="46" xfId="0" applyNumberFormat="1" applyFont="1" applyFill="1" applyBorder="1" applyAlignment="1" applyProtection="1">
      <alignment vertical="center" wrapText="1"/>
      <protection locked="0"/>
    </xf>
    <xf numFmtId="183" fontId="32" fillId="9" borderId="32" xfId="0" applyNumberFormat="1" applyFont="1" applyFill="1" applyBorder="1" applyAlignment="1" applyProtection="1">
      <alignment vertical="center"/>
      <protection locked="0"/>
    </xf>
    <xf numFmtId="0" fontId="28" fillId="0" borderId="43" xfId="0" applyFont="1" applyBorder="1" applyAlignment="1" applyProtection="1">
      <alignment horizontal="left" vertical="center"/>
      <protection locked="0"/>
    </xf>
    <xf numFmtId="0" fontId="28" fillId="0" borderId="5" xfId="0" applyFont="1" applyBorder="1" applyAlignment="1" applyProtection="1">
      <alignment vertical="center" wrapText="1"/>
      <protection locked="0"/>
    </xf>
    <xf numFmtId="0" fontId="28" fillId="0" borderId="5" xfId="0" applyFont="1" applyBorder="1" applyAlignment="1" applyProtection="1">
      <alignment horizontal="center" vertical="center"/>
      <protection locked="0"/>
    </xf>
    <xf numFmtId="182" fontId="28" fillId="0" borderId="5" xfId="0" applyNumberFormat="1" applyFont="1" applyFill="1" applyBorder="1" applyAlignment="1" applyProtection="1">
      <alignment vertical="center" wrapText="1"/>
      <protection locked="0"/>
    </xf>
    <xf numFmtId="181" fontId="30" fillId="0" borderId="5" xfId="0" applyNumberFormat="1" applyFont="1" applyBorder="1" applyAlignment="1" applyProtection="1">
      <alignment vertical="center"/>
      <protection locked="0"/>
    </xf>
    <xf numFmtId="183" fontId="30" fillId="0" borderId="5" xfId="0" applyNumberFormat="1" applyFont="1" applyBorder="1" applyAlignment="1" applyProtection="1">
      <alignment vertical="center"/>
      <protection hidden="1"/>
    </xf>
    <xf numFmtId="0" fontId="30" fillId="0" borderId="44" xfId="0" applyFont="1" applyBorder="1" applyAlignment="1" applyProtection="1">
      <alignment horizontal="left" vertical="center"/>
      <protection locked="0"/>
    </xf>
    <xf numFmtId="0" fontId="30" fillId="0" borderId="32" xfId="0" applyFont="1" applyBorder="1" applyAlignment="1" applyProtection="1">
      <alignment horizontal="left" vertical="center"/>
      <protection locked="0"/>
    </xf>
    <xf numFmtId="182" fontId="30" fillId="0" borderId="5" xfId="0" applyNumberFormat="1" applyFont="1" applyFill="1" applyBorder="1" applyAlignment="1" applyProtection="1">
      <alignment vertical="center"/>
      <protection locked="0"/>
    </xf>
    <xf numFmtId="0" fontId="30" fillId="0" borderId="43" xfId="0" applyFont="1" applyBorder="1" applyAlignment="1" applyProtection="1">
      <alignment horizontal="left" vertical="center"/>
      <protection locked="0"/>
    </xf>
    <xf numFmtId="182" fontId="28" fillId="0" borderId="5" xfId="0" applyNumberFormat="1" applyFont="1" applyFill="1" applyBorder="1" applyAlignment="1" applyProtection="1">
      <alignment vertical="center"/>
      <protection locked="0"/>
    </xf>
    <xf numFmtId="0" fontId="0" fillId="0" borderId="0" xfId="0" applyFill="1" applyBorder="1" applyAlignment="1">
      <alignment horizontal="left" vertical="top"/>
    </xf>
    <xf numFmtId="0" fontId="0" fillId="0" borderId="0" xfId="0" applyBorder="1"/>
    <xf numFmtId="0" fontId="0" fillId="0" borderId="0" xfId="0" applyBorder="1" applyAlignment="1">
      <alignment horizontal="center"/>
    </xf>
    <xf numFmtId="0" fontId="43" fillId="0" borderId="0" xfId="0" applyFont="1" applyAlignment="1" applyProtection="1">
      <alignment horizontal="center" vertical="center"/>
      <protection locked="0"/>
    </xf>
    <xf numFmtId="0" fontId="28" fillId="0" borderId="0" xfId="0" applyFont="1" applyBorder="1" applyAlignment="1" applyProtection="1">
      <alignment vertical="center"/>
      <protection locked="0"/>
    </xf>
    <xf numFmtId="0" fontId="28" fillId="0" borderId="5" xfId="0" applyFont="1" applyBorder="1" applyAlignment="1" applyProtection="1">
      <alignment vertical="center"/>
      <protection locked="0"/>
    </xf>
    <xf numFmtId="0" fontId="30" fillId="10" borderId="6" xfId="0" applyFont="1" applyFill="1" applyBorder="1" applyAlignment="1" applyProtection="1">
      <alignment horizontal="left" vertical="center"/>
      <protection locked="0"/>
    </xf>
    <xf numFmtId="0" fontId="30" fillId="10" borderId="7" xfId="0" applyFont="1" applyFill="1" applyBorder="1" applyAlignment="1" applyProtection="1">
      <alignment horizontal="left" vertical="center"/>
      <protection locked="0"/>
    </xf>
    <xf numFmtId="0" fontId="30" fillId="10" borderId="5" xfId="0" applyFont="1" applyFill="1" applyBorder="1" applyAlignment="1" applyProtection="1">
      <alignment horizontal="center" vertical="center"/>
      <protection locked="0"/>
    </xf>
    <xf numFmtId="182" fontId="30" fillId="10" borderId="5" xfId="0" applyNumberFormat="1" applyFont="1" applyFill="1" applyBorder="1" applyAlignment="1" applyProtection="1">
      <alignment vertical="center"/>
      <protection locked="0"/>
    </xf>
    <xf numFmtId="181" fontId="30" fillId="10" borderId="5" xfId="0" applyNumberFormat="1" applyFont="1" applyFill="1" applyBorder="1" applyAlignment="1" applyProtection="1">
      <alignment vertical="center"/>
      <protection locked="0"/>
    </xf>
    <xf numFmtId="182" fontId="32" fillId="0" borderId="0" xfId="0" applyNumberFormat="1" applyFont="1" applyFill="1" applyBorder="1" applyAlignment="1" applyProtection="1">
      <alignment horizontal="left" vertical="center" wrapText="1"/>
      <protection locked="0"/>
    </xf>
    <xf numFmtId="183" fontId="32" fillId="0" borderId="0" xfId="0" applyNumberFormat="1" applyFont="1" applyFill="1" applyBorder="1" applyAlignment="1" applyProtection="1">
      <alignment vertical="center"/>
      <protection locked="0"/>
    </xf>
    <xf numFmtId="0" fontId="32" fillId="0" borderId="12" xfId="0" applyFont="1" applyBorder="1" applyAlignment="1" applyProtection="1">
      <alignment horizontal="center" vertical="center"/>
      <protection locked="0"/>
    </xf>
    <xf numFmtId="183" fontId="32" fillId="0" borderId="12" xfId="0" applyNumberFormat="1" applyFont="1" applyBorder="1" applyAlignment="1" applyProtection="1">
      <alignment vertical="center"/>
      <protection locked="0"/>
    </xf>
    <xf numFmtId="0" fontId="31" fillId="0" borderId="0" xfId="0" applyFont="1" applyBorder="1" applyAlignment="1" applyProtection="1">
      <alignment vertical="center"/>
      <protection locked="0"/>
    </xf>
    <xf numFmtId="182" fontId="30" fillId="0" borderId="20" xfId="0" applyNumberFormat="1" applyFont="1" applyBorder="1" applyAlignment="1" applyProtection="1">
      <alignment vertical="center"/>
      <protection locked="0"/>
    </xf>
    <xf numFmtId="182" fontId="30" fillId="0" borderId="12" xfId="0" applyNumberFormat="1" applyFont="1" applyBorder="1" applyAlignment="1" applyProtection="1">
      <alignment vertical="center"/>
      <protection locked="0"/>
    </xf>
    <xf numFmtId="0" fontId="31" fillId="0" borderId="0" xfId="0" applyFont="1" applyAlignment="1" applyProtection="1">
      <alignment horizontal="right" vertical="center"/>
      <protection locked="0"/>
    </xf>
    <xf numFmtId="0" fontId="29" fillId="0" borderId="0" xfId="0" applyFont="1" applyAlignment="1" applyProtection="1">
      <alignment horizontal="right" vertical="center"/>
      <protection locked="0"/>
    </xf>
    <xf numFmtId="0" fontId="32" fillId="5" borderId="23" xfId="0" applyFont="1" applyFill="1" applyBorder="1" applyAlignment="1" applyProtection="1">
      <alignment vertical="center"/>
      <protection locked="0"/>
    </xf>
  </cellXfs>
  <cellStyles count="6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Normal 16" xfId="5"/>
    <cellStyle name="Normal 41" xfId="6"/>
    <cellStyle name="千位分隔[0]" xfId="7" builtinId="6"/>
    <cellStyle name="40% - 强调文字颜色 3" xfId="8" builtinId="39"/>
    <cellStyle name="差" xfId="9" builtinId="27"/>
    <cellStyle name="千位分隔" xfId="10" builtinId="3"/>
    <cellStyle name="60% - 强调文字颜色 3" xfId="11" builtinId="40"/>
    <cellStyle name="超链接" xfId="12" builtinId="8"/>
    <cellStyle name="百分比" xfId="13" builtinId="5"/>
    <cellStyle name="Normal 37" xfId="14"/>
    <cellStyle name="已访问的超链接" xfId="15" builtinId="9"/>
    <cellStyle name="注释" xfId="16" builtinId="10"/>
    <cellStyle name="常规 6" xfId="17"/>
    <cellStyle name="百分比 2" xfId="18"/>
    <cellStyle name="60% - 强调文字颜色 2" xfId="19" builtinId="36"/>
    <cellStyle name="标题 4" xfId="20" builtinId="19"/>
    <cellStyle name="警告文本" xfId="21" builtinId="11"/>
    <cellStyle name="标题" xfId="22" builtinId="15"/>
    <cellStyle name="解释性文本" xfId="23" builtinId="53"/>
    <cellStyle name="标题 1" xfId="24" builtinId="16"/>
    <cellStyle name="标题 2" xfId="25" builtinId="17"/>
    <cellStyle name="60% - 强调文字颜色 1" xfId="26" builtinId="32"/>
    <cellStyle name="标题 3" xfId="27" builtinId="18"/>
    <cellStyle name="Normal 13" xfId="28"/>
    <cellStyle name="60% - 强调文字颜色 4" xfId="29" builtinId="44"/>
    <cellStyle name="输出" xfId="30" builtinId="21"/>
    <cellStyle name="计算" xfId="31" builtinId="22"/>
    <cellStyle name="Normal 39" xfId="32"/>
    <cellStyle name="检查单元格" xfId="33" builtinId="23"/>
    <cellStyle name="20% - 强调文字颜色 6" xfId="34" builtinId="50"/>
    <cellStyle name="强调文字颜色 2" xfId="35" builtinId="33"/>
    <cellStyle name="链接单元格" xfId="36" builtinId="24"/>
    <cellStyle name="汇总" xfId="37" builtinId="25"/>
    <cellStyle name="好" xfId="38" builtinId="26"/>
    <cellStyle name="适中" xfId="39" builtinId="28"/>
    <cellStyle name="20% - 强调文字颜色 5" xfId="40" builtinId="46"/>
    <cellStyle name="强调文字颜色 1" xfId="41" builtinId="29"/>
    <cellStyle name="20% - 强调文字颜色 1" xfId="42" builtinId="30"/>
    <cellStyle name="40% - 强调文字颜色 1" xfId="43" builtinId="31"/>
    <cellStyle name="20% - 强调文字颜色 2" xfId="44" builtinId="34"/>
    <cellStyle name="40% - 强调文字颜色 2" xfId="45" builtinId="35"/>
    <cellStyle name="强调文字颜色 3" xfId="46" builtinId="37"/>
    <cellStyle name="强调文字颜色 4" xfId="47" builtinId="41"/>
    <cellStyle name="20% - 强调文字颜色 4" xfId="48" builtinId="42"/>
    <cellStyle name="Normal 2" xfId="49"/>
    <cellStyle name="40% - 强调文字颜色 4" xfId="50" builtinId="43"/>
    <cellStyle name="强调文字颜色 5" xfId="51" builtinId="45"/>
    <cellStyle name="40% - 强调文字颜色 5" xfId="52" builtinId="47"/>
    <cellStyle name="Normal 14" xfId="53"/>
    <cellStyle name="60% - 强调文字颜色 5" xfId="54" builtinId="48"/>
    <cellStyle name="强调文字颜色 6" xfId="55" builtinId="49"/>
    <cellStyle name="40% - 强调文字颜色 6" xfId="56" builtinId="51"/>
    <cellStyle name="Normal 15" xfId="57"/>
    <cellStyle name="60% - 强调文字颜色 6" xfId="58" builtinId="52"/>
    <cellStyle name="Normal 17" xfId="59"/>
    <cellStyle name="Normal 38" xfId="60"/>
    <cellStyle name="Normal 43" xfId="61"/>
    <cellStyle name="Normal 40" xfId="62"/>
    <cellStyle name="Normal_Sheet1" xfId="63"/>
    <cellStyle name="Style 1" xfId="64"/>
    <cellStyle name="常规 2" xfId="65"/>
    <cellStyle name="常规 3" xfId="66"/>
    <cellStyle name="常规 6 2" xfId="67"/>
    <cellStyle name="千位分隔 2" xfId="68"/>
  </cellStyles>
  <dxfs count="4">
    <dxf>
      <fill>
        <patternFill patternType="none"/>
      </fill>
    </dxf>
    <dxf>
      <fill>
        <patternFill patternType="none"/>
      </fill>
    </dxf>
    <dxf>
      <font>
        <color rgb="FF9C0006"/>
      </font>
      <fill>
        <patternFill patternType="solid">
          <bgColor rgb="FFFFC7CE"/>
        </patternFill>
      </fill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trlProps/ctrlProp1.xml><?xml version="1.0" encoding="utf-8"?>
<formControlPr xmlns="http://schemas.microsoft.com/office/spreadsheetml/2009/9/main" objectType="CheckBox" checked="Checked" noThreeD="1" val="0"/>
</file>

<file path=xl/ctrlProps/ctrlProp2.xml><?xml version="1.0" encoding="utf-8"?>
<formControlPr xmlns="http://schemas.microsoft.com/office/spreadsheetml/2009/9/main" objectType="CheckBox" noThreeD="1" val="0"/>
</file>

<file path=xl/ctrlProps/ctrlProp3.xml><?xml version="1.0" encoding="utf-8"?>
<formControlPr xmlns="http://schemas.microsoft.com/office/spreadsheetml/2009/9/main" objectType="CheckBox" noThreeD="1" val="0"/>
</file>

<file path=xl/ctrlProps/ctrlProp4.xml><?xml version="1.0" encoding="utf-8"?>
<formControlPr xmlns="http://schemas.microsoft.com/office/spreadsheetml/2009/9/main" objectType="CheckBox" checked="Checked" noThreeD="1" val="0"/>
</file>

<file path=xl/ctrlProps/ctrlProp5.xml><?xml version="1.0" encoding="utf-8"?>
<formControlPr xmlns="http://schemas.microsoft.com/office/spreadsheetml/2009/9/main" objectType="CheckBox" checked="Checked" noThreeD="1" val="0"/>
</file>

<file path=xl/ctrlProps/ctrlProp6.xml><?xml version="1.0" encoding="utf-8"?>
<formControlPr xmlns="http://schemas.microsoft.com/office/spreadsheetml/2009/9/main" objectType="CheckBox" noThreeD="1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781050</xdr:colOff>
      <xdr:row>0</xdr:row>
      <xdr:rowOff>38100</xdr:rowOff>
    </xdr:from>
    <xdr:to>
      <xdr:col>7</xdr:col>
      <xdr:colOff>733425</xdr:colOff>
      <xdr:row>3</xdr:row>
      <xdr:rowOff>57150</xdr:rowOff>
    </xdr:to>
    <xdr:pic>
      <xdr:nvPicPr>
        <xdr:cNvPr id="7176" name="Picture 1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208520" y="38100"/>
          <a:ext cx="912495" cy="3810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006227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A1F03"/>
                </a:outerShdw>
              </a:effectLst>
            </a14:hiddenEffects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114</xdr:row>
          <xdr:rowOff>127000</xdr:rowOff>
        </xdr:from>
        <xdr:to>
          <xdr:col>6</xdr:col>
          <xdr:colOff>749300</xdr:colOff>
          <xdr:row>115</xdr:row>
          <xdr:rowOff>63500</xdr:rowOff>
        </xdr:to>
        <xdr:sp>
          <xdr:nvSpPr>
            <xdr:cNvPr id="7171" name="Check Box 3" hidden="1">
              <a:extLst>
                <a:ext uri="{63B3BB69-23CF-44E3-9099-C40C66FF867C}">
                  <a14:compatExt spid="_x0000_s7171"/>
                </a:ext>
              </a:extLst>
            </xdr:cNvPr>
            <xdr:cNvSpPr/>
          </xdr:nvSpPr>
          <xdr:spPr>
            <a:xfrm>
              <a:off x="6541770" y="17583150"/>
              <a:ext cx="635000" cy="222250"/>
            </a:xfrm>
            <a:prstGeom prst="rect">
              <a:avLst/>
            </a:prstGeom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Tahoma" panose="020B0604030504040204"/>
                  <a:ea typeface="Tahoma" panose="020B0604030504040204"/>
                  <a:cs typeface="Tahoma" panose="020B0604030504040204"/>
                </a:rPr>
                <a:t>17%</a:t>
              </a:r>
              <a:endParaRPr lang="zh-CN" altLang="en-US" sz="800" b="0" i="0" u="none" strike="noStrike" baseline="0">
                <a:solidFill>
                  <a:srgbClr val="000000"/>
                </a:solidFill>
                <a:latin typeface="Tahoma" panose="020B0604030504040204"/>
                <a:ea typeface="Tahoma" panose="020B0604030504040204"/>
                <a:cs typeface="Tahoma" panose="020B0604030504040204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114</xdr:row>
          <xdr:rowOff>127000</xdr:rowOff>
        </xdr:from>
        <xdr:to>
          <xdr:col>7</xdr:col>
          <xdr:colOff>749300</xdr:colOff>
          <xdr:row>115</xdr:row>
          <xdr:rowOff>63500</xdr:rowOff>
        </xdr:to>
        <xdr:sp>
          <xdr:nvSpPr>
            <xdr:cNvPr id="7172" name="Check Box 4" hidden="1">
              <a:extLst>
                <a:ext uri="{63B3BB69-23CF-44E3-9099-C40C66FF867C}">
                  <a14:compatExt spid="_x0000_s7172"/>
                </a:ext>
              </a:extLst>
            </xdr:cNvPr>
            <xdr:cNvSpPr/>
          </xdr:nvSpPr>
          <xdr:spPr>
            <a:xfrm>
              <a:off x="7501890" y="17583150"/>
              <a:ext cx="635000" cy="222250"/>
            </a:xfrm>
            <a:prstGeom prst="rect">
              <a:avLst/>
            </a:prstGeom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Tahoma" panose="020B0604030504040204"/>
                  <a:ea typeface="Tahoma" panose="020B0604030504040204"/>
                  <a:cs typeface="Tahoma" panose="020B0604030504040204"/>
                </a:rPr>
                <a:t>6%</a:t>
              </a:r>
              <a:endParaRPr lang="zh-CN" altLang="en-US" sz="800" b="0" i="0" u="none" strike="noStrike" baseline="0">
                <a:solidFill>
                  <a:srgbClr val="000000"/>
                </a:solidFill>
                <a:latin typeface="Tahoma" panose="020B0604030504040204"/>
                <a:ea typeface="Tahoma" panose="020B0604030504040204"/>
                <a:cs typeface="Tahoma" panose="020B0604030504040204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133</xdr:row>
          <xdr:rowOff>127000</xdr:rowOff>
        </xdr:from>
        <xdr:to>
          <xdr:col>6</xdr:col>
          <xdr:colOff>749300</xdr:colOff>
          <xdr:row>135</xdr:row>
          <xdr:rowOff>0</xdr:rowOff>
        </xdr:to>
        <xdr:sp>
          <xdr:nvSpPr>
            <xdr:cNvPr id="7173" name="Check Box 5" hidden="1">
              <a:extLst>
                <a:ext uri="{63B3BB69-23CF-44E3-9099-C40C66FF867C}">
                  <a14:compatExt spid="_x0000_s7173"/>
                </a:ext>
              </a:extLst>
            </xdr:cNvPr>
            <xdr:cNvSpPr/>
          </xdr:nvSpPr>
          <xdr:spPr>
            <a:xfrm>
              <a:off x="6541770" y="21202650"/>
              <a:ext cx="635000" cy="225425"/>
            </a:xfrm>
            <a:prstGeom prst="rect">
              <a:avLst/>
            </a:prstGeom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Tahoma" panose="020B0604030504040204"/>
                  <a:ea typeface="Tahoma" panose="020B0604030504040204"/>
                  <a:cs typeface="Tahoma" panose="020B0604030504040204"/>
                </a:rPr>
                <a:t>17%</a:t>
              </a:r>
              <a:endParaRPr lang="zh-CN" altLang="en-US" sz="800" b="0" i="0" u="none" strike="noStrike" baseline="0">
                <a:solidFill>
                  <a:srgbClr val="000000"/>
                </a:solidFill>
                <a:latin typeface="Tahoma" panose="020B0604030504040204"/>
                <a:ea typeface="Tahoma" panose="020B0604030504040204"/>
                <a:cs typeface="Tahoma" panose="020B0604030504040204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114300</xdr:colOff>
          <xdr:row>133</xdr:row>
          <xdr:rowOff>127000</xdr:rowOff>
        </xdr:from>
        <xdr:to>
          <xdr:col>7</xdr:col>
          <xdr:colOff>749300</xdr:colOff>
          <xdr:row>135</xdr:row>
          <xdr:rowOff>0</xdr:rowOff>
        </xdr:to>
        <xdr:sp>
          <xdr:nvSpPr>
            <xdr:cNvPr id="7174" name="Check Box 6" hidden="1">
              <a:extLst>
                <a:ext uri="{63B3BB69-23CF-44E3-9099-C40C66FF867C}">
                  <a14:compatExt spid="_x0000_s7174"/>
                </a:ext>
              </a:extLst>
            </xdr:cNvPr>
            <xdr:cNvSpPr/>
          </xdr:nvSpPr>
          <xdr:spPr>
            <a:xfrm>
              <a:off x="7501890" y="21202650"/>
              <a:ext cx="635000" cy="225425"/>
            </a:xfrm>
            <a:prstGeom prst="rect">
              <a:avLst/>
            </a:prstGeom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Tahoma" panose="020B0604030504040204"/>
                  <a:ea typeface="Tahoma" panose="020B0604030504040204"/>
                  <a:cs typeface="Tahoma" panose="020B0604030504040204"/>
                </a:rPr>
                <a:t>6%</a:t>
              </a:r>
              <a:endParaRPr lang="zh-CN" altLang="en-US" sz="800" b="0" i="0" u="none" strike="noStrike" baseline="0">
                <a:solidFill>
                  <a:srgbClr val="000000"/>
                </a:solidFill>
                <a:latin typeface="Tahoma" panose="020B0604030504040204"/>
                <a:ea typeface="Tahoma" panose="020B0604030504040204"/>
                <a:cs typeface="Tahoma" panose="020B0604030504040204"/>
              </a:endParaRP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14</xdr:col>
      <xdr:colOff>647700</xdr:colOff>
      <xdr:row>0</xdr:row>
      <xdr:rowOff>28575</xdr:rowOff>
    </xdr:from>
    <xdr:to>
      <xdr:col>15</xdr:col>
      <xdr:colOff>590550</xdr:colOff>
      <xdr:row>3</xdr:row>
      <xdr:rowOff>47625</xdr:rowOff>
    </xdr:to>
    <xdr:pic>
      <xdr:nvPicPr>
        <xdr:cNvPr id="4135" name="Picture 1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835515" y="28575"/>
          <a:ext cx="756285" cy="4095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006227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A1F03"/>
                </a:outerShdw>
              </a:effectLst>
            </a14:hiddenEffects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101600</xdr:colOff>
          <xdr:row>39</xdr:row>
          <xdr:rowOff>127000</xdr:rowOff>
        </xdr:from>
        <xdr:to>
          <xdr:col>14</xdr:col>
          <xdr:colOff>482600</xdr:colOff>
          <xdr:row>41</xdr:row>
          <xdr:rowOff>63500</xdr:rowOff>
        </xdr:to>
        <xdr:sp>
          <xdr:nvSpPr>
            <xdr:cNvPr id="4102" name="Check Box 6" hidden="1">
              <a:extLst>
                <a:ext uri="{63B3BB69-23CF-44E3-9099-C40C66FF867C}">
                  <a14:compatExt spid="_x0000_s4102"/>
                </a:ext>
              </a:extLst>
            </xdr:cNvPr>
            <xdr:cNvSpPr/>
          </xdr:nvSpPr>
          <xdr:spPr>
            <a:xfrm>
              <a:off x="9289415" y="5661025"/>
              <a:ext cx="381000" cy="222250"/>
            </a:xfrm>
            <a:prstGeom prst="rect">
              <a:avLst/>
            </a:prstGeom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Tahoma" panose="020B0604030504040204"/>
                  <a:ea typeface="Tahoma" panose="020B0604030504040204"/>
                  <a:cs typeface="Tahoma" panose="020B0604030504040204"/>
                </a:rPr>
                <a:t>17%</a:t>
              </a:r>
              <a:endParaRPr lang="zh-CN" altLang="en-US" sz="800" b="0" i="0" u="none" strike="noStrike" baseline="0">
                <a:solidFill>
                  <a:srgbClr val="000000"/>
                </a:solidFill>
                <a:latin typeface="Tahoma" panose="020B0604030504040204"/>
                <a:ea typeface="Tahoma" panose="020B0604030504040204"/>
                <a:cs typeface="Tahoma" panose="020B0604030504040204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101600</xdr:colOff>
          <xdr:row>39</xdr:row>
          <xdr:rowOff>127000</xdr:rowOff>
        </xdr:from>
        <xdr:to>
          <xdr:col>15</xdr:col>
          <xdr:colOff>482600</xdr:colOff>
          <xdr:row>41</xdr:row>
          <xdr:rowOff>63500</xdr:rowOff>
        </xdr:to>
        <xdr:sp>
          <xdr:nvSpPr>
            <xdr:cNvPr id="4103" name="Check Box 7" hidden="1">
              <a:extLst>
                <a:ext uri="{63B3BB69-23CF-44E3-9099-C40C66FF867C}">
                  <a14:compatExt spid="_x0000_s4103"/>
                </a:ext>
              </a:extLst>
            </xdr:cNvPr>
            <xdr:cNvSpPr/>
          </xdr:nvSpPr>
          <xdr:spPr>
            <a:xfrm>
              <a:off x="10102850" y="5661025"/>
              <a:ext cx="381000" cy="222250"/>
            </a:xfrm>
            <a:prstGeom prst="rect">
              <a:avLst/>
            </a:prstGeom>
          </xdr:spPr>
          <xdr:txBody>
            <a:bodyPr vertOverflow="clip" wrap="square" lIns="18288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800" b="0" i="0" u="none" strike="noStrike" baseline="0">
                  <a:solidFill>
                    <a:srgbClr val="000000"/>
                  </a:solidFill>
                  <a:latin typeface="Tahoma" panose="020B0604030504040204"/>
                  <a:ea typeface="Tahoma" panose="020B0604030504040204"/>
                  <a:cs typeface="Tahoma" panose="020B0604030504040204"/>
                </a:rPr>
                <a:t>6%</a:t>
              </a:r>
              <a:endParaRPr lang="zh-CN" altLang="en-US" sz="800" b="0" i="0" u="none" strike="noStrike" baseline="0">
                <a:solidFill>
                  <a:srgbClr val="000000"/>
                </a:solidFill>
                <a:latin typeface="Tahoma" panose="020B0604030504040204"/>
                <a:ea typeface="Tahoma" panose="020B0604030504040204"/>
                <a:cs typeface="Tahoma" panose="020B0604030504040204"/>
              </a:endParaRP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7" Type="http://schemas.openxmlformats.org/officeDocument/2006/relationships/ctrlProp" Target="../ctrlProps/ctrlProp4.xml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5" Type="http://schemas.openxmlformats.org/officeDocument/2006/relationships/ctrlProp" Target="../ctrlProps/ctrlProp6.xml"/><Relationship Id="rId4" Type="http://schemas.openxmlformats.org/officeDocument/2006/relationships/ctrlProp" Target="../ctrlProps/ctrlProp5.xml"/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AD169"/>
  <sheetViews>
    <sheetView showGridLines="0" tabSelected="1" view="pageBreakPreview" zoomScaleNormal="100" zoomScaleSheetLayoutView="100" workbookViewId="0">
      <selection activeCell="E24" sqref="E24"/>
    </sheetView>
  </sheetViews>
  <sheetFormatPr defaultColWidth="9" defaultRowHeight="11.25"/>
  <cols>
    <col min="1" max="1" width="23" style="112" customWidth="1"/>
    <col min="2" max="2" width="18.6" style="112" customWidth="1"/>
    <col min="3" max="3" width="13.8" style="112" customWidth="1"/>
    <col min="4" max="4" width="8.6" style="112" customWidth="1"/>
    <col min="5" max="5" width="18.2" style="251" customWidth="1"/>
    <col min="6" max="6" width="14.2" style="112" customWidth="1"/>
    <col min="7" max="7" width="14.4" style="112" customWidth="1"/>
    <col min="8" max="8" width="13.8" style="112" customWidth="1"/>
    <col min="9" max="9" width="9" style="112"/>
    <col min="10" max="10" width="12.8" style="112" customWidth="1"/>
    <col min="11" max="11" width="13.8" style="112" customWidth="1"/>
    <col min="12" max="12" width="9.2" style="112" customWidth="1"/>
    <col min="13" max="13" width="12.6" style="112" customWidth="1"/>
    <col min="14" max="14" width="14.8" style="112" customWidth="1"/>
    <col min="15" max="15" width="10.6" style="175" customWidth="1"/>
    <col min="16" max="18" width="9" style="112"/>
    <col min="19" max="19" width="10.2" style="13" customWidth="1"/>
    <col min="20" max="21" width="10.2" style="14" customWidth="1"/>
    <col min="22" max="23" width="9" style="112"/>
    <col min="24" max="24" width="13.6" style="112" customWidth="1"/>
    <col min="25" max="16384" width="9" style="112"/>
  </cols>
  <sheetData>
    <row r="1" s="164" customFormat="1" spans="1:15">
      <c r="A1" s="252" t="s">
        <v>0</v>
      </c>
      <c r="E1" s="253"/>
      <c r="J1" s="234" t="s">
        <v>1</v>
      </c>
      <c r="K1" s="234" t="s">
        <v>2</v>
      </c>
      <c r="L1" s="234" t="s">
        <v>3</v>
      </c>
      <c r="M1" s="235" t="s">
        <v>4</v>
      </c>
      <c r="N1" s="236" t="s">
        <v>5</v>
      </c>
      <c r="O1" s="237" t="s">
        <v>6</v>
      </c>
    </row>
    <row r="2" s="164" customFormat="1" customHeight="1" spans="1:15">
      <c r="A2" s="164" t="s">
        <v>7</v>
      </c>
      <c r="E2" s="253"/>
      <c r="J2" s="238">
        <v>95203162</v>
      </c>
      <c r="K2" s="240"/>
      <c r="L2" s="240"/>
      <c r="M2" s="240"/>
      <c r="N2" s="240"/>
      <c r="O2" s="240"/>
    </row>
    <row r="3" ht="6" customHeight="1" spans="10:13">
      <c r="J3" s="238"/>
      <c r="K3" s="151"/>
      <c r="L3" s="151"/>
      <c r="M3" s="151"/>
    </row>
    <row r="4" ht="8.25" customHeight="1" spans="5:13">
      <c r="E4" s="254"/>
      <c r="F4" s="131"/>
      <c r="J4" s="238"/>
      <c r="K4" s="151"/>
      <c r="L4" s="151"/>
      <c r="M4" s="151"/>
    </row>
    <row r="5" ht="12.75" customHeight="1" spans="1:14">
      <c r="A5" s="255" t="s">
        <v>8</v>
      </c>
      <c r="B5" s="256" t="s">
        <v>9</v>
      </c>
      <c r="C5" s="256"/>
      <c r="D5" s="256"/>
      <c r="E5" s="257" t="s">
        <v>10</v>
      </c>
      <c r="F5" s="166"/>
      <c r="G5" s="258" t="s">
        <v>11</v>
      </c>
      <c r="H5" s="167"/>
      <c r="J5" s="241" t="s">
        <v>12</v>
      </c>
      <c r="K5" s="242"/>
      <c r="L5" s="242"/>
      <c r="M5" s="242"/>
      <c r="N5" s="243"/>
    </row>
    <row r="6" customHeight="1" spans="1:13">
      <c r="A6" s="168" t="s">
        <v>13</v>
      </c>
      <c r="B6" s="259"/>
      <c r="C6" s="259"/>
      <c r="D6" s="259"/>
      <c r="E6" s="260" t="s">
        <v>14</v>
      </c>
      <c r="F6" s="261"/>
      <c r="G6" s="262" t="s">
        <v>15</v>
      </c>
      <c r="H6" s="263"/>
      <c r="I6" s="71" t="s">
        <v>16</v>
      </c>
      <c r="J6" s="289" t="s">
        <v>17</v>
      </c>
      <c r="K6" s="289" t="s">
        <v>18</v>
      </c>
      <c r="L6" s="289" t="s">
        <v>19</v>
      </c>
      <c r="M6" s="289" t="s">
        <v>20</v>
      </c>
    </row>
    <row r="7" spans="1:13">
      <c r="A7" s="264" t="s">
        <v>21</v>
      </c>
      <c r="B7" s="131"/>
      <c r="C7" s="131"/>
      <c r="D7" s="131"/>
      <c r="E7" s="265" t="s">
        <v>22</v>
      </c>
      <c r="F7" s="145"/>
      <c r="G7" s="132" t="s">
        <v>23</v>
      </c>
      <c r="H7" s="134"/>
      <c r="I7" s="71"/>
      <c r="J7" s="289"/>
      <c r="K7" s="289"/>
      <c r="L7" s="289"/>
      <c r="M7" s="289"/>
    </row>
    <row r="8" spans="1:13">
      <c r="A8" s="168" t="s">
        <v>24</v>
      </c>
      <c r="B8" s="266">
        <v>1111</v>
      </c>
      <c r="C8" s="266"/>
      <c r="D8" s="266"/>
      <c r="E8" s="260" t="s">
        <v>25</v>
      </c>
      <c r="F8" s="261"/>
      <c r="G8" s="137" t="s">
        <v>26</v>
      </c>
      <c r="H8" s="267"/>
      <c r="I8" s="78">
        <f ca="1">TODAY()</f>
        <v>43244</v>
      </c>
      <c r="J8" s="290"/>
      <c r="K8" s="290"/>
      <c r="L8" s="290"/>
      <c r="M8" s="290"/>
    </row>
    <row r="9" s="174" customFormat="1" ht="5.25" customHeight="1" spans="1:15">
      <c r="A9" s="140"/>
      <c r="B9" s="141"/>
      <c r="C9" s="141"/>
      <c r="D9" s="141"/>
      <c r="E9" s="268"/>
      <c r="F9" s="143"/>
      <c r="G9" s="142"/>
      <c r="H9" s="144"/>
      <c r="I9" s="145"/>
      <c r="J9" s="291"/>
      <c r="K9" s="291"/>
      <c r="L9" s="291"/>
      <c r="M9" s="291"/>
      <c r="O9" s="246"/>
    </row>
    <row r="10" ht="4.5" customHeight="1"/>
    <row r="11" customHeight="1" spans="1:13">
      <c r="A11" s="269" t="s">
        <v>27</v>
      </c>
      <c r="B11" s="270"/>
      <c r="C11" s="270"/>
      <c r="D11" s="270"/>
      <c r="E11" s="270"/>
      <c r="F11" s="270"/>
      <c r="G11" s="271">
        <f>SUM(G13:G105)</f>
        <v>3855.55</v>
      </c>
      <c r="H11" s="272" t="e">
        <f>G11/SUM(F6,F8)</f>
        <v>#DIV/0!</v>
      </c>
      <c r="M11" s="247"/>
    </row>
    <row r="12" s="151" customFormat="1" ht="57" customHeight="1" spans="1:15">
      <c r="A12" s="216" t="s">
        <v>28</v>
      </c>
      <c r="B12" s="216" t="s">
        <v>29</v>
      </c>
      <c r="C12" s="216" t="s">
        <v>30</v>
      </c>
      <c r="D12" s="216" t="s">
        <v>31</v>
      </c>
      <c r="E12" s="273" t="s">
        <v>32</v>
      </c>
      <c r="F12" s="216" t="s">
        <v>33</v>
      </c>
      <c r="G12" s="274" t="s">
        <v>34</v>
      </c>
      <c r="H12" s="274" t="s">
        <v>35</v>
      </c>
      <c r="I12" s="292"/>
      <c r="O12" s="175"/>
    </row>
    <row r="13" customHeight="1" spans="1:8">
      <c r="A13" s="275" t="s">
        <v>36</v>
      </c>
      <c r="B13" s="276" t="s">
        <v>37</v>
      </c>
      <c r="C13" s="152" t="s">
        <v>38</v>
      </c>
      <c r="D13" s="152" t="str">
        <f>IF(ISBLANK(C13),"",VLOOKUP(C13,X:Z,3,0))</f>
        <v>平方米</v>
      </c>
      <c r="E13" s="277">
        <v>20</v>
      </c>
      <c r="F13" s="278">
        <f>IF(ISBLANK(C13),,VLOOKUP(C13,X:Y,2,0))</f>
        <v>68</v>
      </c>
      <c r="G13" s="279">
        <f>F13*E13</f>
        <v>1360</v>
      </c>
      <c r="H13" s="280">
        <f>SUM(G13:G21)</f>
        <v>2291.55</v>
      </c>
    </row>
    <row r="14" customHeight="1" spans="1:8">
      <c r="A14" s="281"/>
      <c r="B14" s="276" t="s">
        <v>39</v>
      </c>
      <c r="C14" s="152" t="s">
        <v>40</v>
      </c>
      <c r="D14" s="152" t="str">
        <f>IF(ISBLANK(C14),"",VLOOKUP(C14,X:Z,3,0))</f>
        <v>平方米</v>
      </c>
      <c r="E14" s="277">
        <v>10</v>
      </c>
      <c r="F14" s="278">
        <f>IF(ISBLANK(C14),,VLOOKUP(C14,X:Y,2,0))</f>
        <v>64.8</v>
      </c>
      <c r="G14" s="279">
        <f>F14*E14</f>
        <v>648</v>
      </c>
      <c r="H14" s="282"/>
    </row>
    <row r="15" customHeight="1" spans="1:8">
      <c r="A15" s="281"/>
      <c r="B15" s="276" t="s">
        <v>41</v>
      </c>
      <c r="C15" s="152" t="s">
        <v>42</v>
      </c>
      <c r="D15" s="152" t="str">
        <f>IF(ISBLANK(C15),"",VLOOKUP(C15,X:Z,3,0))</f>
        <v>平方米</v>
      </c>
      <c r="E15" s="277">
        <v>2</v>
      </c>
      <c r="F15" s="278">
        <f>IF(ISBLANK(C15),,VLOOKUP(C15,X:Y,2,0))</f>
        <v>36</v>
      </c>
      <c r="G15" s="279">
        <f>F15*E15</f>
        <v>72</v>
      </c>
      <c r="H15" s="282"/>
    </row>
    <row r="16" customHeight="1" spans="1:8">
      <c r="A16" s="281"/>
      <c r="B16" s="276" t="s">
        <v>43</v>
      </c>
      <c r="C16" s="152" t="s">
        <v>44</v>
      </c>
      <c r="D16" s="152" t="s">
        <v>45</v>
      </c>
      <c r="E16" s="277">
        <v>3</v>
      </c>
      <c r="F16" s="278">
        <f>IF(ISBLANK(C16),,VLOOKUP(C16,X:Y,2,0))</f>
        <v>36</v>
      </c>
      <c r="G16" s="279">
        <f>F16*E16</f>
        <v>108</v>
      </c>
      <c r="H16" s="282"/>
    </row>
    <row r="17" customHeight="1" spans="1:8">
      <c r="A17" s="281"/>
      <c r="B17" s="276" t="s">
        <v>46</v>
      </c>
      <c r="C17" s="152" t="s">
        <v>47</v>
      </c>
      <c r="D17" s="152" t="s">
        <v>45</v>
      </c>
      <c r="E17" s="277">
        <v>5</v>
      </c>
      <c r="F17" s="278">
        <f>IF(ISBLANK(C17),,VLOOKUP(C17,X:Y,2,0))</f>
        <v>20.71</v>
      </c>
      <c r="G17" s="279">
        <f>F17*E17</f>
        <v>103.55</v>
      </c>
      <c r="H17" s="282"/>
    </row>
    <row r="18" customHeight="1" spans="1:8">
      <c r="A18" s="281"/>
      <c r="B18" s="153"/>
      <c r="C18" s="152"/>
      <c r="D18" s="152"/>
      <c r="E18" s="277"/>
      <c r="F18" s="278">
        <f>IF(ISBLANK(C18),,VLOOKUP(C18,X:Y,2,0))</f>
        <v>0</v>
      </c>
      <c r="G18" s="279">
        <f>F18*E18</f>
        <v>0</v>
      </c>
      <c r="H18" s="282"/>
    </row>
    <row r="19" customHeight="1" spans="1:8">
      <c r="A19" s="281"/>
      <c r="B19" s="153"/>
      <c r="C19" s="152"/>
      <c r="D19" s="152"/>
      <c r="E19" s="277"/>
      <c r="F19" s="278">
        <f>IF(ISBLANK(C19),,VLOOKUP(C19,X:Y,2,0))</f>
        <v>0</v>
      </c>
      <c r="G19" s="279">
        <f>F19*E19</f>
        <v>0</v>
      </c>
      <c r="H19" s="282"/>
    </row>
    <row r="20" customHeight="1" spans="1:8">
      <c r="A20" s="281"/>
      <c r="B20" s="153"/>
      <c r="C20" s="152"/>
      <c r="D20" s="152"/>
      <c r="E20" s="277"/>
      <c r="F20" s="278">
        <f>IF(ISBLANK(C20),,VLOOKUP(C20,X:Y,2,0))</f>
        <v>0</v>
      </c>
      <c r="G20" s="279">
        <f t="shared" ref="G20:G30" si="0">F20*E20</f>
        <v>0</v>
      </c>
      <c r="H20" s="282"/>
    </row>
    <row r="21" customHeight="1" spans="1:8">
      <c r="A21" s="283"/>
      <c r="B21" s="153"/>
      <c r="C21" s="152"/>
      <c r="D21" s="152" t="str">
        <f>IF(ISBLANK(C21),"",VLOOKUP(C21,X:Z,3,0))</f>
        <v/>
      </c>
      <c r="E21" s="277"/>
      <c r="F21" s="278">
        <f>IF(ISBLANK(C21),,VLOOKUP(C21,X:Y,2,0))</f>
        <v>0</v>
      </c>
      <c r="G21" s="279">
        <f t="shared" si="0"/>
        <v>0</v>
      </c>
      <c r="H21" s="284"/>
    </row>
    <row r="22" ht="11" customHeight="1" spans="1:8">
      <c r="A22" s="275" t="s">
        <v>48</v>
      </c>
      <c r="B22" s="285" t="s">
        <v>49</v>
      </c>
      <c r="C22" s="152" t="s">
        <v>38</v>
      </c>
      <c r="D22" s="152" t="str">
        <f>IF(ISBLANK(C22),"",VLOOKUP(C22,X:Z,3,0))</f>
        <v>平方米</v>
      </c>
      <c r="E22" s="277">
        <v>23</v>
      </c>
      <c r="F22" s="278">
        <f>IF(ISBLANK(C22),,VLOOKUP(C22,X:Y,2,0))</f>
        <v>68</v>
      </c>
      <c r="G22" s="279">
        <f t="shared" si="0"/>
        <v>1564</v>
      </c>
      <c r="H22" s="280">
        <f>SUM(G22:G25)</f>
        <v>1564</v>
      </c>
    </row>
    <row r="23" spans="1:9">
      <c r="A23" s="281"/>
      <c r="B23" s="153"/>
      <c r="C23" s="152"/>
      <c r="D23" s="152" t="str">
        <f>IF(ISBLANK(C23),"",VLOOKUP(C23,X:Z,3,0))</f>
        <v/>
      </c>
      <c r="E23" s="277"/>
      <c r="F23" s="278">
        <f>IF(ISBLANK(C23),,VLOOKUP(C23,X:Y,2,0))</f>
        <v>0</v>
      </c>
      <c r="G23" s="279">
        <f t="shared" si="0"/>
        <v>0</v>
      </c>
      <c r="H23" s="282"/>
      <c r="I23" s="293"/>
    </row>
    <row r="24" spans="1:9">
      <c r="A24" s="281"/>
      <c r="B24" s="153"/>
      <c r="C24" s="152"/>
      <c r="D24" s="152" t="str">
        <f>IF(ISBLANK(C24),"",VLOOKUP(C24,X:Z,3,0))</f>
        <v/>
      </c>
      <c r="E24" s="277"/>
      <c r="F24" s="278">
        <f>IF(ISBLANK(C24),,VLOOKUP(C24,X:Y,2,0))</f>
        <v>0</v>
      </c>
      <c r="G24" s="279">
        <f t="shared" si="0"/>
        <v>0</v>
      </c>
      <c r="H24" s="282"/>
      <c r="I24" s="293"/>
    </row>
    <row r="25" spans="1:9">
      <c r="A25" s="281"/>
      <c r="B25" s="153"/>
      <c r="C25" s="152"/>
      <c r="D25" s="152"/>
      <c r="E25" s="277"/>
      <c r="F25" s="278">
        <f>IF(ISBLANK(C25),,VLOOKUP(C25,X:Y,2,0))</f>
        <v>0</v>
      </c>
      <c r="G25" s="279">
        <f t="shared" si="0"/>
        <v>0</v>
      </c>
      <c r="H25" s="282"/>
      <c r="I25" s="293"/>
    </row>
    <row r="26" ht="11" customHeight="1" spans="1:9">
      <c r="A26" s="286" t="s">
        <v>50</v>
      </c>
      <c r="B26" s="153"/>
      <c r="C26" s="152"/>
      <c r="D26" s="152" t="str">
        <f>IF(ISBLANK(C26),"",VLOOKUP(C26,X:Z,3,0))</f>
        <v/>
      </c>
      <c r="E26" s="277"/>
      <c r="F26" s="278">
        <f>IF(ISBLANK(C26),,VLOOKUP(C26,X:Y,2,0))</f>
        <v>0</v>
      </c>
      <c r="G26" s="279">
        <f t="shared" ref="G26:G34" si="1">F26*E26</f>
        <v>0</v>
      </c>
      <c r="H26" s="280">
        <f>SUM(G26:G45)</f>
        <v>0</v>
      </c>
      <c r="I26" s="293"/>
    </row>
    <row r="27" spans="1:8">
      <c r="A27" s="287"/>
      <c r="B27" s="153"/>
      <c r="C27" s="152"/>
      <c r="D27" s="152" t="str">
        <f>IF(ISBLANK(C27),"",VLOOKUP(C27,X:Z,3,0))</f>
        <v/>
      </c>
      <c r="E27" s="277"/>
      <c r="F27" s="278">
        <f>IF(ISBLANK(C27),,VLOOKUP(C27,X:Y,2,0))</f>
        <v>0</v>
      </c>
      <c r="G27" s="279">
        <f t="shared" si="1"/>
        <v>0</v>
      </c>
      <c r="H27" s="282"/>
    </row>
    <row r="28" spans="1:8">
      <c r="A28" s="287"/>
      <c r="B28" s="153"/>
      <c r="C28" s="152"/>
      <c r="D28" s="152" t="str">
        <f>IF(ISBLANK(C28),"",VLOOKUP(C28,X:Z,3,0))</f>
        <v/>
      </c>
      <c r="E28" s="277"/>
      <c r="F28" s="278">
        <f>IF(ISBLANK(C28),,VLOOKUP(C28,X:Y,2,0))</f>
        <v>0</v>
      </c>
      <c r="G28" s="279">
        <f t="shared" si="1"/>
        <v>0</v>
      </c>
      <c r="H28" s="282"/>
    </row>
    <row r="29" spans="1:8">
      <c r="A29" s="287"/>
      <c r="B29" s="153"/>
      <c r="C29" s="152"/>
      <c r="D29" s="152"/>
      <c r="E29" s="277"/>
      <c r="F29" s="278">
        <f>IF(ISBLANK(C29),,VLOOKUP(C29,X:Y,2,0))</f>
        <v>0</v>
      </c>
      <c r="G29" s="279">
        <f t="shared" si="1"/>
        <v>0</v>
      </c>
      <c r="H29" s="282"/>
    </row>
    <row r="30" spans="1:8">
      <c r="A30" s="287"/>
      <c r="B30" s="153"/>
      <c r="C30" s="152"/>
      <c r="D30" s="152"/>
      <c r="E30" s="277"/>
      <c r="F30" s="278">
        <f>IF(ISBLANK(C30),,VLOOKUP(C30,X:Y,2,0))</f>
        <v>0</v>
      </c>
      <c r="G30" s="279">
        <f t="shared" si="1"/>
        <v>0</v>
      </c>
      <c r="H30" s="282"/>
    </row>
    <row r="31" spans="1:8">
      <c r="A31" s="287"/>
      <c r="B31" s="153"/>
      <c r="C31" s="152"/>
      <c r="D31" s="152"/>
      <c r="E31" s="277"/>
      <c r="F31" s="278">
        <f>IF(ISBLANK(C31),,VLOOKUP(C31,X:Y,2,0))</f>
        <v>0</v>
      </c>
      <c r="G31" s="279">
        <f t="shared" si="1"/>
        <v>0</v>
      </c>
      <c r="H31" s="282"/>
    </row>
    <row r="32" spans="1:8">
      <c r="A32" s="287"/>
      <c r="B32" s="153"/>
      <c r="C32" s="152"/>
      <c r="D32" s="152"/>
      <c r="E32" s="277"/>
      <c r="F32" s="278">
        <f>IF(ISBLANK(C32),,VLOOKUP(C32,X:Y,2,0))</f>
        <v>0</v>
      </c>
      <c r="G32" s="279">
        <f t="shared" si="1"/>
        <v>0</v>
      </c>
      <c r="H32" s="282"/>
    </row>
    <row r="33" spans="1:8">
      <c r="A33" s="287"/>
      <c r="B33" s="153"/>
      <c r="C33" s="152"/>
      <c r="D33" s="152"/>
      <c r="E33" s="277"/>
      <c r="F33" s="278">
        <f>IF(ISBLANK(C33),,VLOOKUP(C33,X:Y,2,0))</f>
        <v>0</v>
      </c>
      <c r="G33" s="279">
        <f t="shared" si="1"/>
        <v>0</v>
      </c>
      <c r="H33" s="282"/>
    </row>
    <row r="34" spans="1:8">
      <c r="A34" s="287"/>
      <c r="B34" s="153"/>
      <c r="C34" s="152"/>
      <c r="D34" s="152"/>
      <c r="E34" s="277"/>
      <c r="F34" s="278">
        <f>IF(ISBLANK(C34),,VLOOKUP(C34,X:Y,2,0))</f>
        <v>0</v>
      </c>
      <c r="G34" s="279">
        <f t="shared" si="1"/>
        <v>0</v>
      </c>
      <c r="H34" s="282"/>
    </row>
    <row r="35" spans="1:8">
      <c r="A35" s="287"/>
      <c r="B35" s="153"/>
      <c r="C35" s="152"/>
      <c r="D35" s="152"/>
      <c r="E35" s="277"/>
      <c r="F35" s="278">
        <f t="shared" ref="F35:F44" si="2">IF(ISBLANK(C35),,VLOOKUP(C35,X:Y,2,0))</f>
        <v>0</v>
      </c>
      <c r="G35" s="279">
        <f t="shared" ref="G35:G54" si="3">F35*E35</f>
        <v>0</v>
      </c>
      <c r="H35" s="282"/>
    </row>
    <row r="36" spans="1:8">
      <c r="A36" s="287"/>
      <c r="B36" s="153"/>
      <c r="C36" s="152"/>
      <c r="D36" s="152"/>
      <c r="E36" s="277"/>
      <c r="F36" s="278">
        <f t="shared" si="2"/>
        <v>0</v>
      </c>
      <c r="G36" s="279">
        <f t="shared" si="3"/>
        <v>0</v>
      </c>
      <c r="H36" s="282"/>
    </row>
    <row r="37" spans="1:8">
      <c r="A37" s="287"/>
      <c r="B37" s="153"/>
      <c r="C37" s="152"/>
      <c r="D37" s="152"/>
      <c r="E37" s="277"/>
      <c r="F37" s="278">
        <f t="shared" si="2"/>
        <v>0</v>
      </c>
      <c r="G37" s="279">
        <f t="shared" si="3"/>
        <v>0</v>
      </c>
      <c r="H37" s="282"/>
    </row>
    <row r="38" spans="1:8">
      <c r="A38" s="287"/>
      <c r="B38" s="153"/>
      <c r="C38" s="152"/>
      <c r="D38" s="152"/>
      <c r="E38" s="277"/>
      <c r="F38" s="278">
        <f t="shared" si="2"/>
        <v>0</v>
      </c>
      <c r="G38" s="279">
        <f t="shared" si="3"/>
        <v>0</v>
      </c>
      <c r="H38" s="282"/>
    </row>
    <row r="39" spans="1:8">
      <c r="A39" s="287"/>
      <c r="B39" s="153"/>
      <c r="C39" s="152"/>
      <c r="D39" s="152"/>
      <c r="E39" s="277"/>
      <c r="F39" s="278">
        <f t="shared" si="2"/>
        <v>0</v>
      </c>
      <c r="G39" s="279">
        <f t="shared" si="3"/>
        <v>0</v>
      </c>
      <c r="H39" s="282"/>
    </row>
    <row r="40" spans="1:8">
      <c r="A40" s="287"/>
      <c r="B40" s="153"/>
      <c r="C40" s="152"/>
      <c r="D40" s="152"/>
      <c r="E40" s="277"/>
      <c r="F40" s="278">
        <f t="shared" si="2"/>
        <v>0</v>
      </c>
      <c r="G40" s="279">
        <f t="shared" si="3"/>
        <v>0</v>
      </c>
      <c r="H40" s="282"/>
    </row>
    <row r="41" spans="1:8">
      <c r="A41" s="287"/>
      <c r="B41" s="153"/>
      <c r="C41" s="152"/>
      <c r="D41" s="152"/>
      <c r="E41" s="277"/>
      <c r="F41" s="278">
        <f t="shared" si="2"/>
        <v>0</v>
      </c>
      <c r="G41" s="279">
        <f t="shared" si="3"/>
        <v>0</v>
      </c>
      <c r="H41" s="282"/>
    </row>
    <row r="42" spans="1:8">
      <c r="A42" s="287"/>
      <c r="B42" s="153"/>
      <c r="C42" s="152"/>
      <c r="D42" s="152"/>
      <c r="E42" s="277"/>
      <c r="F42" s="278">
        <f t="shared" si="2"/>
        <v>0</v>
      </c>
      <c r="G42" s="279">
        <f t="shared" si="3"/>
        <v>0</v>
      </c>
      <c r="H42" s="282"/>
    </row>
    <row r="43" spans="1:8">
      <c r="A43" s="287"/>
      <c r="B43" s="153"/>
      <c r="C43" s="152"/>
      <c r="D43" s="152"/>
      <c r="E43" s="277"/>
      <c r="F43" s="278">
        <f t="shared" si="2"/>
        <v>0</v>
      </c>
      <c r="G43" s="279">
        <f t="shared" si="3"/>
        <v>0</v>
      </c>
      <c r="H43" s="282"/>
    </row>
    <row r="44" spans="1:8">
      <c r="A44" s="287"/>
      <c r="B44" s="153"/>
      <c r="C44" s="152"/>
      <c r="D44" s="152"/>
      <c r="E44" s="277"/>
      <c r="F44" s="278">
        <f t="shared" si="2"/>
        <v>0</v>
      </c>
      <c r="G44" s="279">
        <f t="shared" si="3"/>
        <v>0</v>
      </c>
      <c r="H44" s="282"/>
    </row>
    <row r="45" spans="1:8">
      <c r="A45" s="288"/>
      <c r="B45" s="153"/>
      <c r="C45" s="152"/>
      <c r="D45" s="152"/>
      <c r="E45" s="277"/>
      <c r="F45" s="278">
        <f>IF(ISBLANK(C45),,VLOOKUP(C45,X:Y,2,0))</f>
        <v>0</v>
      </c>
      <c r="G45" s="279">
        <f t="shared" si="3"/>
        <v>0</v>
      </c>
      <c r="H45" s="282"/>
    </row>
    <row r="46" ht="11" customHeight="1" spans="1:8">
      <c r="A46" s="286" t="s">
        <v>51</v>
      </c>
      <c r="B46" s="153"/>
      <c r="C46" s="152"/>
      <c r="D46" s="152" t="str">
        <f>IF(ISBLANK(C46),"",VLOOKUP(C46,X:Z,3,0))</f>
        <v/>
      </c>
      <c r="E46" s="277"/>
      <c r="F46" s="278">
        <f>IF(ISBLANK(C46),,VLOOKUP(C46,X:Y,2,0))</f>
        <v>0</v>
      </c>
      <c r="G46" s="279">
        <f t="shared" si="3"/>
        <v>0</v>
      </c>
      <c r="H46" s="280">
        <f>SUM(G46:G65)</f>
        <v>0</v>
      </c>
    </row>
    <row r="47" spans="1:8">
      <c r="A47" s="287"/>
      <c r="B47" s="153"/>
      <c r="C47" s="152"/>
      <c r="D47" s="152" t="str">
        <f>IF(ISBLANK(C47),"",VLOOKUP(C47,X:Z,3,0))</f>
        <v/>
      </c>
      <c r="E47" s="277"/>
      <c r="F47" s="278">
        <f>IF(ISBLANK(C47),,VLOOKUP(C47,X:Y,2,0))</f>
        <v>0</v>
      </c>
      <c r="G47" s="279">
        <f t="shared" si="3"/>
        <v>0</v>
      </c>
      <c r="H47" s="282"/>
    </row>
    <row r="48" spans="1:8">
      <c r="A48" s="287"/>
      <c r="B48" s="153"/>
      <c r="C48" s="152"/>
      <c r="D48" s="152" t="str">
        <f>IF(ISBLANK(C48),"",VLOOKUP(C48,X:Z,3,0))</f>
        <v/>
      </c>
      <c r="E48" s="277"/>
      <c r="F48" s="278">
        <f>IF(ISBLANK(C48),,VLOOKUP(C48,X:Y,2,0))</f>
        <v>0</v>
      </c>
      <c r="G48" s="279">
        <f t="shared" si="3"/>
        <v>0</v>
      </c>
      <c r="H48" s="282"/>
    </row>
    <row r="49" spans="1:8">
      <c r="A49" s="287"/>
      <c r="B49" s="153"/>
      <c r="C49" s="152"/>
      <c r="D49" s="152"/>
      <c r="E49" s="277"/>
      <c r="F49" s="278">
        <f>IF(ISBLANK(C49),,VLOOKUP(C49,X:Y,2,0))</f>
        <v>0</v>
      </c>
      <c r="G49" s="279">
        <f t="shared" si="3"/>
        <v>0</v>
      </c>
      <c r="H49" s="282"/>
    </row>
    <row r="50" spans="1:8">
      <c r="A50" s="287"/>
      <c r="B50" s="153"/>
      <c r="C50" s="152"/>
      <c r="D50" s="152"/>
      <c r="E50" s="277"/>
      <c r="F50" s="278">
        <f>IF(ISBLANK(C50),,VLOOKUP(C50,X:Y,2,0))</f>
        <v>0</v>
      </c>
      <c r="G50" s="279">
        <f t="shared" si="3"/>
        <v>0</v>
      </c>
      <c r="H50" s="282"/>
    </row>
    <row r="51" spans="1:8">
      <c r="A51" s="287"/>
      <c r="B51" s="153"/>
      <c r="C51" s="152"/>
      <c r="D51" s="152"/>
      <c r="E51" s="277"/>
      <c r="F51" s="278">
        <f>IF(ISBLANK(C51),,VLOOKUP(C51,X:Y,2,0))</f>
        <v>0</v>
      </c>
      <c r="G51" s="279">
        <f t="shared" si="3"/>
        <v>0</v>
      </c>
      <c r="H51" s="282"/>
    </row>
    <row r="52" spans="1:8">
      <c r="A52" s="287"/>
      <c r="B52" s="153"/>
      <c r="C52" s="152"/>
      <c r="D52" s="152"/>
      <c r="E52" s="277"/>
      <c r="F52" s="278">
        <f>IF(ISBLANK(C52),,VLOOKUP(C52,X:Y,2,0))</f>
        <v>0</v>
      </c>
      <c r="G52" s="279">
        <f t="shared" si="3"/>
        <v>0</v>
      </c>
      <c r="H52" s="282"/>
    </row>
    <row r="53" spans="1:8">
      <c r="A53" s="287"/>
      <c r="B53" s="153"/>
      <c r="C53" s="152"/>
      <c r="D53" s="152"/>
      <c r="E53" s="277"/>
      <c r="F53" s="278">
        <f>IF(ISBLANK(C53),,VLOOKUP(C53,X:Y,2,0))</f>
        <v>0</v>
      </c>
      <c r="G53" s="279">
        <f t="shared" si="3"/>
        <v>0</v>
      </c>
      <c r="H53" s="282"/>
    </row>
    <row r="54" spans="1:8">
      <c r="A54" s="287"/>
      <c r="B54" s="153"/>
      <c r="C54" s="152"/>
      <c r="D54" s="152"/>
      <c r="E54" s="277"/>
      <c r="F54" s="278">
        <f>IF(ISBLANK(C54),,VLOOKUP(C54,X:Y,2,0))</f>
        <v>0</v>
      </c>
      <c r="G54" s="279">
        <f t="shared" si="3"/>
        <v>0</v>
      </c>
      <c r="H54" s="282"/>
    </row>
    <row r="55" spans="1:8">
      <c r="A55" s="287"/>
      <c r="B55" s="153"/>
      <c r="C55" s="152"/>
      <c r="D55" s="152"/>
      <c r="E55" s="277"/>
      <c r="F55" s="278">
        <f t="shared" ref="F55:F64" si="4">IF(ISBLANK(C55),,VLOOKUP(C55,X:Y,2,0))</f>
        <v>0</v>
      </c>
      <c r="G55" s="279">
        <f t="shared" ref="G55:G74" si="5">F55*E55</f>
        <v>0</v>
      </c>
      <c r="H55" s="282"/>
    </row>
    <row r="56" spans="1:8">
      <c r="A56" s="287"/>
      <c r="B56" s="153"/>
      <c r="C56" s="152"/>
      <c r="D56" s="152"/>
      <c r="E56" s="277"/>
      <c r="F56" s="278">
        <f t="shared" si="4"/>
        <v>0</v>
      </c>
      <c r="G56" s="279">
        <f t="shared" si="5"/>
        <v>0</v>
      </c>
      <c r="H56" s="282"/>
    </row>
    <row r="57" spans="1:8">
      <c r="A57" s="287"/>
      <c r="B57" s="153"/>
      <c r="C57" s="152"/>
      <c r="D57" s="152"/>
      <c r="E57" s="277"/>
      <c r="F57" s="278">
        <f t="shared" si="4"/>
        <v>0</v>
      </c>
      <c r="G57" s="279">
        <f t="shared" si="5"/>
        <v>0</v>
      </c>
      <c r="H57" s="282"/>
    </row>
    <row r="58" spans="1:8">
      <c r="A58" s="287"/>
      <c r="B58" s="153"/>
      <c r="C58" s="152"/>
      <c r="D58" s="152"/>
      <c r="E58" s="277"/>
      <c r="F58" s="278">
        <f t="shared" si="4"/>
        <v>0</v>
      </c>
      <c r="G58" s="279">
        <f t="shared" si="5"/>
        <v>0</v>
      </c>
      <c r="H58" s="282"/>
    </row>
    <row r="59" spans="1:8">
      <c r="A59" s="287"/>
      <c r="B59" s="153"/>
      <c r="C59" s="152"/>
      <c r="D59" s="152"/>
      <c r="E59" s="277"/>
      <c r="F59" s="278">
        <f t="shared" si="4"/>
        <v>0</v>
      </c>
      <c r="G59" s="279">
        <f t="shared" si="5"/>
        <v>0</v>
      </c>
      <c r="H59" s="282"/>
    </row>
    <row r="60" spans="1:8">
      <c r="A60" s="287"/>
      <c r="B60" s="153"/>
      <c r="C60" s="152"/>
      <c r="D60" s="152"/>
      <c r="E60" s="277"/>
      <c r="F60" s="278">
        <f t="shared" si="4"/>
        <v>0</v>
      </c>
      <c r="G60" s="279">
        <f t="shared" si="5"/>
        <v>0</v>
      </c>
      <c r="H60" s="282"/>
    </row>
    <row r="61" spans="1:8">
      <c r="A61" s="287"/>
      <c r="B61" s="153"/>
      <c r="C61" s="152"/>
      <c r="D61" s="152"/>
      <c r="E61" s="277"/>
      <c r="F61" s="278">
        <f t="shared" si="4"/>
        <v>0</v>
      </c>
      <c r="G61" s="279">
        <f t="shared" si="5"/>
        <v>0</v>
      </c>
      <c r="H61" s="282"/>
    </row>
    <row r="62" spans="1:8">
      <c r="A62" s="287"/>
      <c r="B62" s="153"/>
      <c r="C62" s="152"/>
      <c r="D62" s="152"/>
      <c r="E62" s="277"/>
      <c r="F62" s="278">
        <f t="shared" si="4"/>
        <v>0</v>
      </c>
      <c r="G62" s="279">
        <f t="shared" si="5"/>
        <v>0</v>
      </c>
      <c r="H62" s="282"/>
    </row>
    <row r="63" spans="1:8">
      <c r="A63" s="287"/>
      <c r="B63" s="153"/>
      <c r="C63" s="152"/>
      <c r="D63" s="152"/>
      <c r="E63" s="277"/>
      <c r="F63" s="278">
        <f t="shared" si="4"/>
        <v>0</v>
      </c>
      <c r="G63" s="279">
        <f t="shared" si="5"/>
        <v>0</v>
      </c>
      <c r="H63" s="282"/>
    </row>
    <row r="64" spans="1:8">
      <c r="A64" s="287"/>
      <c r="B64" s="153"/>
      <c r="C64" s="152"/>
      <c r="D64" s="152"/>
      <c r="E64" s="277"/>
      <c r="F64" s="278">
        <f t="shared" si="4"/>
        <v>0</v>
      </c>
      <c r="G64" s="279">
        <f t="shared" si="5"/>
        <v>0</v>
      </c>
      <c r="H64" s="282"/>
    </row>
    <row r="65" spans="1:8">
      <c r="A65" s="288"/>
      <c r="B65" s="153"/>
      <c r="C65" s="152"/>
      <c r="D65" s="152" t="str">
        <f>IF(ISBLANK(C65),"",VLOOKUP(C65,X:Z,3,0))</f>
        <v/>
      </c>
      <c r="E65" s="277"/>
      <c r="F65" s="278">
        <f>IF(ISBLANK(C65),,VLOOKUP(C65,X:Y,2,0))</f>
        <v>0</v>
      </c>
      <c r="G65" s="279">
        <f t="shared" si="5"/>
        <v>0</v>
      </c>
      <c r="H65" s="284"/>
    </row>
    <row r="66" ht="11" customHeight="1" spans="1:8">
      <c r="A66" s="286" t="s">
        <v>52</v>
      </c>
      <c r="B66" s="153"/>
      <c r="C66" s="152"/>
      <c r="D66" s="152" t="str">
        <f>IF(ISBLANK(C66),"",VLOOKUP(C66,X:Z,3,0))</f>
        <v/>
      </c>
      <c r="E66" s="277"/>
      <c r="F66" s="278">
        <f>IF(ISBLANK(C66),,VLOOKUP(C66,X:Y,2,0))</f>
        <v>0</v>
      </c>
      <c r="G66" s="279">
        <f t="shared" si="5"/>
        <v>0</v>
      </c>
      <c r="H66" s="280">
        <f>SUM(G66:G85)</f>
        <v>0</v>
      </c>
    </row>
    <row r="67" spans="1:8">
      <c r="A67" s="287"/>
      <c r="B67" s="153"/>
      <c r="C67" s="152"/>
      <c r="D67" s="152" t="str">
        <f>IF(ISBLANK(C67),"",VLOOKUP(C67,X:Z,3,0))</f>
        <v/>
      </c>
      <c r="E67" s="277"/>
      <c r="F67" s="278">
        <f>IF(ISBLANK(C67),,VLOOKUP(C67,X:Y,2,0))</f>
        <v>0</v>
      </c>
      <c r="G67" s="279">
        <f t="shared" si="5"/>
        <v>0</v>
      </c>
      <c r="H67" s="282"/>
    </row>
    <row r="68" spans="1:8">
      <c r="A68" s="287"/>
      <c r="B68" s="153"/>
      <c r="C68" s="152"/>
      <c r="D68" s="152" t="str">
        <f>IF(ISBLANK(C68),"",VLOOKUP(C68,X:Z,3,0))</f>
        <v/>
      </c>
      <c r="E68" s="277"/>
      <c r="F68" s="278">
        <f>IF(ISBLANK(C68),,VLOOKUP(C68,X:Y,2,0))</f>
        <v>0</v>
      </c>
      <c r="G68" s="279">
        <f t="shared" si="5"/>
        <v>0</v>
      </c>
      <c r="H68" s="282"/>
    </row>
    <row r="69" spans="1:8">
      <c r="A69" s="287"/>
      <c r="B69" s="153"/>
      <c r="C69" s="152"/>
      <c r="D69" s="152"/>
      <c r="E69" s="277"/>
      <c r="F69" s="278">
        <f>IF(ISBLANK(C69),,VLOOKUP(C69,X:Y,2,0))</f>
        <v>0</v>
      </c>
      <c r="G69" s="279">
        <f t="shared" si="5"/>
        <v>0</v>
      </c>
      <c r="H69" s="282"/>
    </row>
    <row r="70" spans="1:8">
      <c r="A70" s="287"/>
      <c r="B70" s="153"/>
      <c r="C70" s="152"/>
      <c r="D70" s="152"/>
      <c r="E70" s="277"/>
      <c r="F70" s="278">
        <f>IF(ISBLANK(C70),,VLOOKUP(C70,X:Y,2,0))</f>
        <v>0</v>
      </c>
      <c r="G70" s="279">
        <f t="shared" si="5"/>
        <v>0</v>
      </c>
      <c r="H70" s="282"/>
    </row>
    <row r="71" spans="1:8">
      <c r="A71" s="287"/>
      <c r="B71" s="153"/>
      <c r="C71" s="152"/>
      <c r="D71" s="152"/>
      <c r="E71" s="277"/>
      <c r="F71" s="278">
        <f>IF(ISBLANK(C71),,VLOOKUP(C71,X:Y,2,0))</f>
        <v>0</v>
      </c>
      <c r="G71" s="279">
        <f t="shared" si="5"/>
        <v>0</v>
      </c>
      <c r="H71" s="282"/>
    </row>
    <row r="72" spans="1:8">
      <c r="A72" s="287"/>
      <c r="B72" s="153"/>
      <c r="C72" s="152"/>
      <c r="D72" s="152"/>
      <c r="E72" s="277"/>
      <c r="F72" s="278">
        <f>IF(ISBLANK(C72),,VLOOKUP(C72,X:Y,2,0))</f>
        <v>0</v>
      </c>
      <c r="G72" s="279">
        <f t="shared" si="5"/>
        <v>0</v>
      </c>
      <c r="H72" s="282"/>
    </row>
    <row r="73" spans="1:8">
      <c r="A73" s="287"/>
      <c r="B73" s="153"/>
      <c r="C73" s="152"/>
      <c r="D73" s="152"/>
      <c r="E73" s="277"/>
      <c r="F73" s="278">
        <f>IF(ISBLANK(C73),,VLOOKUP(C73,X:Y,2,0))</f>
        <v>0</v>
      </c>
      <c r="G73" s="279">
        <f t="shared" si="5"/>
        <v>0</v>
      </c>
      <c r="H73" s="282"/>
    </row>
    <row r="74" spans="1:8">
      <c r="A74" s="287"/>
      <c r="B74" s="153"/>
      <c r="C74" s="152"/>
      <c r="D74" s="152"/>
      <c r="E74" s="277"/>
      <c r="F74" s="278">
        <f>IF(ISBLANK(C74),,VLOOKUP(C74,X:Y,2,0))</f>
        <v>0</v>
      </c>
      <c r="G74" s="279">
        <f t="shared" si="5"/>
        <v>0</v>
      </c>
      <c r="H74" s="282"/>
    </row>
    <row r="75" spans="1:8">
      <c r="A75" s="287"/>
      <c r="B75" s="153"/>
      <c r="C75" s="152"/>
      <c r="D75" s="152"/>
      <c r="E75" s="277"/>
      <c r="F75" s="278">
        <f t="shared" ref="F75:F84" si="6">IF(ISBLANK(C75),,VLOOKUP(C75,X:Y,2,0))</f>
        <v>0</v>
      </c>
      <c r="G75" s="279">
        <f t="shared" ref="G75:G84" si="7">F75*E75</f>
        <v>0</v>
      </c>
      <c r="H75" s="282"/>
    </row>
    <row r="76" spans="1:8">
      <c r="A76" s="287"/>
      <c r="B76" s="153"/>
      <c r="C76" s="152"/>
      <c r="D76" s="152"/>
      <c r="E76" s="277"/>
      <c r="F76" s="278">
        <f t="shared" si="6"/>
        <v>0</v>
      </c>
      <c r="G76" s="279">
        <f t="shared" si="7"/>
        <v>0</v>
      </c>
      <c r="H76" s="282"/>
    </row>
    <row r="77" spans="1:8">
      <c r="A77" s="287"/>
      <c r="B77" s="153"/>
      <c r="C77" s="152"/>
      <c r="D77" s="152"/>
      <c r="E77" s="277"/>
      <c r="F77" s="278">
        <f t="shared" si="6"/>
        <v>0</v>
      </c>
      <c r="G77" s="279">
        <f t="shared" si="7"/>
        <v>0</v>
      </c>
      <c r="H77" s="282"/>
    </row>
    <row r="78" spans="1:8">
      <c r="A78" s="287"/>
      <c r="B78" s="153"/>
      <c r="C78" s="152"/>
      <c r="D78" s="152"/>
      <c r="E78" s="277"/>
      <c r="F78" s="278">
        <f t="shared" si="6"/>
        <v>0</v>
      </c>
      <c r="G78" s="279">
        <f t="shared" si="7"/>
        <v>0</v>
      </c>
      <c r="H78" s="282"/>
    </row>
    <row r="79" spans="1:8">
      <c r="A79" s="287"/>
      <c r="B79" s="153"/>
      <c r="C79" s="152"/>
      <c r="D79" s="152"/>
      <c r="E79" s="277"/>
      <c r="F79" s="278">
        <f t="shared" si="6"/>
        <v>0</v>
      </c>
      <c r="G79" s="279">
        <f t="shared" si="7"/>
        <v>0</v>
      </c>
      <c r="H79" s="282"/>
    </row>
    <row r="80" spans="1:8">
      <c r="A80" s="287"/>
      <c r="B80" s="153"/>
      <c r="C80" s="152"/>
      <c r="D80" s="152"/>
      <c r="E80" s="277"/>
      <c r="F80" s="278">
        <f t="shared" si="6"/>
        <v>0</v>
      </c>
      <c r="G80" s="279">
        <f t="shared" si="7"/>
        <v>0</v>
      </c>
      <c r="H80" s="282"/>
    </row>
    <row r="81" spans="1:8">
      <c r="A81" s="287"/>
      <c r="B81" s="153"/>
      <c r="C81" s="152"/>
      <c r="D81" s="152"/>
      <c r="E81" s="277"/>
      <c r="F81" s="278">
        <f t="shared" si="6"/>
        <v>0</v>
      </c>
      <c r="G81" s="279">
        <f t="shared" si="7"/>
        <v>0</v>
      </c>
      <c r="H81" s="282"/>
    </row>
    <row r="82" spans="1:8">
      <c r="A82" s="287"/>
      <c r="B82" s="153"/>
      <c r="C82" s="152"/>
      <c r="D82" s="152"/>
      <c r="E82" s="277"/>
      <c r="F82" s="278">
        <f t="shared" si="6"/>
        <v>0</v>
      </c>
      <c r="G82" s="279">
        <f t="shared" si="7"/>
        <v>0</v>
      </c>
      <c r="H82" s="282"/>
    </row>
    <row r="83" spans="1:8">
      <c r="A83" s="287"/>
      <c r="B83" s="153"/>
      <c r="C83" s="152"/>
      <c r="D83" s="152"/>
      <c r="E83" s="277"/>
      <c r="F83" s="278">
        <f t="shared" si="6"/>
        <v>0</v>
      </c>
      <c r="G83" s="279">
        <f t="shared" si="7"/>
        <v>0</v>
      </c>
      <c r="H83" s="282"/>
    </row>
    <row r="84" spans="1:8">
      <c r="A84" s="287"/>
      <c r="B84" s="153"/>
      <c r="C84" s="152"/>
      <c r="D84" s="152"/>
      <c r="E84" s="277"/>
      <c r="F84" s="278">
        <f t="shared" si="6"/>
        <v>0</v>
      </c>
      <c r="G84" s="279">
        <f t="shared" si="7"/>
        <v>0</v>
      </c>
      <c r="H84" s="282"/>
    </row>
    <row r="85" spans="1:8">
      <c r="A85" s="288"/>
      <c r="B85" s="153"/>
      <c r="C85" s="152"/>
      <c r="D85" s="152" t="str">
        <f>IF(ISBLANK(C85),"",VLOOKUP(C85,X:Z,3,0))</f>
        <v/>
      </c>
      <c r="E85" s="277"/>
      <c r="F85" s="278">
        <f>IF(ISBLANK(C85),,VLOOKUP(C85,X:Y,2,0))</f>
        <v>0</v>
      </c>
      <c r="G85" s="279">
        <f t="shared" ref="G85:G105" si="8">F85*E85</f>
        <v>0</v>
      </c>
      <c r="H85" s="284"/>
    </row>
    <row r="86" ht="12.75" customHeight="1" spans="1:8">
      <c r="A86" s="286" t="s">
        <v>53</v>
      </c>
      <c r="B86" s="153"/>
      <c r="C86" s="152"/>
      <c r="D86" s="152" t="str">
        <f>IF(ISBLANK(C86),"",VLOOKUP(C86,X:Z,3,0))</f>
        <v/>
      </c>
      <c r="E86" s="277"/>
      <c r="F86" s="278">
        <f>IF(ISBLANK(C86),,VLOOKUP(C86,X:Y,2,0))</f>
        <v>0</v>
      </c>
      <c r="G86" s="279">
        <f t="shared" si="8"/>
        <v>0</v>
      </c>
      <c r="H86" s="280">
        <f>SUM(G86:G95)</f>
        <v>0</v>
      </c>
    </row>
    <row r="87" spans="1:8">
      <c r="A87" s="287"/>
      <c r="B87" s="153"/>
      <c r="C87" s="152"/>
      <c r="D87" s="152" t="str">
        <f>IF(ISBLANK(C87),"",VLOOKUP(C87,X:Z,3,0))</f>
        <v/>
      </c>
      <c r="E87" s="277"/>
      <c r="F87" s="278">
        <f>IF(ISBLANK(C87),,VLOOKUP(C87,X:Y,2,0))</f>
        <v>0</v>
      </c>
      <c r="G87" s="279">
        <f t="shared" si="8"/>
        <v>0</v>
      </c>
      <c r="H87" s="282"/>
    </row>
    <row r="88" spans="1:8">
      <c r="A88" s="287"/>
      <c r="B88" s="153"/>
      <c r="C88" s="152"/>
      <c r="D88" s="152" t="str">
        <f>IF(ISBLANK(C88),"",VLOOKUP(C88,X:Z,3,0))</f>
        <v/>
      </c>
      <c r="E88" s="277"/>
      <c r="F88" s="278">
        <f>IF(ISBLANK(C88),,VLOOKUP(C88,X:Y,2,0))</f>
        <v>0</v>
      </c>
      <c r="G88" s="279">
        <f t="shared" si="8"/>
        <v>0</v>
      </c>
      <c r="H88" s="282"/>
    </row>
    <row r="89" spans="1:8">
      <c r="A89" s="287"/>
      <c r="B89" s="153"/>
      <c r="C89" s="152"/>
      <c r="D89" s="152"/>
      <c r="E89" s="277"/>
      <c r="F89" s="278">
        <f>IF(ISBLANK(C89),,VLOOKUP(C89,X:Y,2,0))</f>
        <v>0</v>
      </c>
      <c r="G89" s="279">
        <f t="shared" si="8"/>
        <v>0</v>
      </c>
      <c r="H89" s="282"/>
    </row>
    <row r="90" spans="1:8">
      <c r="A90" s="287"/>
      <c r="B90" s="153"/>
      <c r="C90" s="152"/>
      <c r="D90" s="152"/>
      <c r="E90" s="277"/>
      <c r="F90" s="278">
        <f>IF(ISBLANK(C90),,VLOOKUP(C90,X:Y,2,0))</f>
        <v>0</v>
      </c>
      <c r="G90" s="279">
        <f t="shared" si="8"/>
        <v>0</v>
      </c>
      <c r="H90" s="282"/>
    </row>
    <row r="91" spans="1:8">
      <c r="A91" s="287"/>
      <c r="B91" s="153"/>
      <c r="C91" s="152"/>
      <c r="D91" s="152"/>
      <c r="E91" s="277"/>
      <c r="F91" s="278">
        <f>IF(ISBLANK(C91),,VLOOKUP(C91,X:Y,2,0))</f>
        <v>0</v>
      </c>
      <c r="G91" s="279">
        <f t="shared" si="8"/>
        <v>0</v>
      </c>
      <c r="H91" s="282"/>
    </row>
    <row r="92" spans="1:8">
      <c r="A92" s="287"/>
      <c r="B92" s="153"/>
      <c r="C92" s="152"/>
      <c r="D92" s="152"/>
      <c r="E92" s="277"/>
      <c r="F92" s="278">
        <f>IF(ISBLANK(C92),,VLOOKUP(C92,X:Y,2,0))</f>
        <v>0</v>
      </c>
      <c r="G92" s="279">
        <f t="shared" si="8"/>
        <v>0</v>
      </c>
      <c r="H92" s="282"/>
    </row>
    <row r="93" spans="1:8">
      <c r="A93" s="287"/>
      <c r="B93" s="153"/>
      <c r="C93" s="152"/>
      <c r="D93" s="152"/>
      <c r="E93" s="277"/>
      <c r="F93" s="278">
        <f>IF(ISBLANK(C93),,VLOOKUP(C93,X:Y,2,0))</f>
        <v>0</v>
      </c>
      <c r="G93" s="279">
        <f t="shared" si="8"/>
        <v>0</v>
      </c>
      <c r="H93" s="282"/>
    </row>
    <row r="94" spans="1:8">
      <c r="A94" s="287"/>
      <c r="B94" s="153"/>
      <c r="C94" s="152"/>
      <c r="D94" s="152"/>
      <c r="E94" s="277"/>
      <c r="F94" s="278">
        <f>IF(ISBLANK(C94),,VLOOKUP(C94,X:Y,2,0))</f>
        <v>0</v>
      </c>
      <c r="G94" s="279">
        <f t="shared" si="8"/>
        <v>0</v>
      </c>
      <c r="H94" s="282"/>
    </row>
    <row r="95" spans="1:8">
      <c r="A95" s="288"/>
      <c r="B95" s="153"/>
      <c r="C95" s="152"/>
      <c r="D95" s="152" t="str">
        <f>IF(ISBLANK(C95),"",VLOOKUP(C95,X:Z,3,0))</f>
        <v/>
      </c>
      <c r="E95" s="277"/>
      <c r="F95" s="278">
        <f>IF(ISBLANK(C95),,VLOOKUP(C95,X:Y,2,0))</f>
        <v>0</v>
      </c>
      <c r="G95" s="279">
        <f t="shared" si="8"/>
        <v>0</v>
      </c>
      <c r="H95" s="284"/>
    </row>
    <row r="96" ht="12.75" customHeight="1" spans="1:8">
      <c r="A96" s="286" t="s">
        <v>54</v>
      </c>
      <c r="B96" s="153"/>
      <c r="C96" s="152"/>
      <c r="D96" s="152" t="str">
        <f>IF(ISBLANK(C96),"",VLOOKUP(C96,X:Z,3,0))</f>
        <v/>
      </c>
      <c r="E96" s="277"/>
      <c r="F96" s="278">
        <f>IF(ISBLANK(C96),,VLOOKUP(C96,X:Y,2,0))</f>
        <v>0</v>
      </c>
      <c r="G96" s="279">
        <f t="shared" si="8"/>
        <v>0</v>
      </c>
      <c r="H96" s="280">
        <f>SUM(G96:G105)</f>
        <v>0</v>
      </c>
    </row>
    <row r="97" spans="1:8">
      <c r="A97" s="287"/>
      <c r="B97" s="153"/>
      <c r="C97" s="152"/>
      <c r="D97" s="152" t="str">
        <f>IF(ISBLANK(C97),"",VLOOKUP(C97,X:Z,3,0))</f>
        <v/>
      </c>
      <c r="E97" s="277"/>
      <c r="F97" s="278">
        <f>IF(ISBLANK(C97),,VLOOKUP(C97,X:Y,2,0))</f>
        <v>0</v>
      </c>
      <c r="G97" s="279">
        <f t="shared" si="8"/>
        <v>0</v>
      </c>
      <c r="H97" s="282"/>
    </row>
    <row r="98" spans="1:8">
      <c r="A98" s="287"/>
      <c r="B98" s="153"/>
      <c r="C98" s="152"/>
      <c r="D98" s="152"/>
      <c r="E98" s="277"/>
      <c r="F98" s="278">
        <f t="shared" ref="F98:F104" si="9">IF(ISBLANK(C98),,VLOOKUP(C98,X:Y,2,0))</f>
        <v>0</v>
      </c>
      <c r="G98" s="279">
        <f t="shared" si="8"/>
        <v>0</v>
      </c>
      <c r="H98" s="282"/>
    </row>
    <row r="99" spans="1:8">
      <c r="A99" s="287"/>
      <c r="B99" s="153"/>
      <c r="C99" s="152"/>
      <c r="D99" s="152"/>
      <c r="E99" s="277"/>
      <c r="F99" s="278">
        <f t="shared" si="9"/>
        <v>0</v>
      </c>
      <c r="G99" s="279">
        <f t="shared" si="8"/>
        <v>0</v>
      </c>
      <c r="H99" s="282"/>
    </row>
    <row r="100" spans="1:8">
      <c r="A100" s="287"/>
      <c r="B100" s="153"/>
      <c r="C100" s="152"/>
      <c r="D100" s="152"/>
      <c r="E100" s="277"/>
      <c r="F100" s="278">
        <f t="shared" si="9"/>
        <v>0</v>
      </c>
      <c r="G100" s="279">
        <f t="shared" si="8"/>
        <v>0</v>
      </c>
      <c r="H100" s="282"/>
    </row>
    <row r="101" spans="1:8">
      <c r="A101" s="287"/>
      <c r="B101" s="153"/>
      <c r="C101" s="152"/>
      <c r="D101" s="152"/>
      <c r="E101" s="277"/>
      <c r="F101" s="278">
        <f t="shared" si="9"/>
        <v>0</v>
      </c>
      <c r="G101" s="279">
        <f t="shared" si="8"/>
        <v>0</v>
      </c>
      <c r="H101" s="282"/>
    </row>
    <row r="102" spans="1:8">
      <c r="A102" s="287"/>
      <c r="B102" s="153"/>
      <c r="C102" s="152"/>
      <c r="D102" s="152"/>
      <c r="E102" s="277"/>
      <c r="F102" s="278">
        <f t="shared" si="9"/>
        <v>0</v>
      </c>
      <c r="G102" s="279">
        <f t="shared" si="8"/>
        <v>0</v>
      </c>
      <c r="H102" s="282"/>
    </row>
    <row r="103" spans="1:8">
      <c r="A103" s="287"/>
      <c r="B103" s="153"/>
      <c r="C103" s="152"/>
      <c r="D103" s="152"/>
      <c r="E103" s="277"/>
      <c r="F103" s="278">
        <f t="shared" si="9"/>
        <v>0</v>
      </c>
      <c r="G103" s="279">
        <f t="shared" si="8"/>
        <v>0</v>
      </c>
      <c r="H103" s="282"/>
    </row>
    <row r="104" spans="1:8">
      <c r="A104" s="287"/>
      <c r="B104" s="153"/>
      <c r="C104" s="152"/>
      <c r="D104" s="152"/>
      <c r="E104" s="277"/>
      <c r="F104" s="278">
        <f t="shared" si="9"/>
        <v>0</v>
      </c>
      <c r="G104" s="279">
        <f t="shared" si="8"/>
        <v>0</v>
      </c>
      <c r="H104" s="282"/>
    </row>
    <row r="105" spans="1:8">
      <c r="A105" s="288"/>
      <c r="B105" s="153"/>
      <c r="C105" s="152"/>
      <c r="D105" s="152" t="str">
        <f>IF(ISBLANK(C105),"",VLOOKUP(C105,X:Z,3,0))</f>
        <v/>
      </c>
      <c r="E105" s="277"/>
      <c r="F105" s="278">
        <f>IF(ISBLANK(C105),,VLOOKUP(C105,X:Y,2,0))</f>
        <v>0</v>
      </c>
      <c r="G105" s="279">
        <f t="shared" si="8"/>
        <v>0</v>
      </c>
      <c r="H105" s="284"/>
    </row>
    <row r="106" customHeight="1" spans="1:28">
      <c r="A106" s="294" t="s">
        <v>55</v>
      </c>
      <c r="B106" s="294"/>
      <c r="C106" s="294"/>
      <c r="D106" s="294"/>
      <c r="E106" s="294"/>
      <c r="F106" s="294"/>
      <c r="G106" s="294"/>
      <c r="H106" s="295"/>
      <c r="S106" s="13" t="s">
        <v>56</v>
      </c>
      <c r="T106" s="109" t="s">
        <v>18</v>
      </c>
      <c r="U106" s="14" t="s">
        <v>57</v>
      </c>
      <c r="V106" s="164"/>
      <c r="X106" s="333" t="s">
        <v>58</v>
      </c>
      <c r="Y106" s="333">
        <v>84.6</v>
      </c>
      <c r="Z106" s="333" t="s">
        <v>45</v>
      </c>
      <c r="AA106" s="334"/>
      <c r="AB106" s="250"/>
    </row>
    <row r="107" ht="45" customHeight="1" spans="1:30">
      <c r="A107" s="216" t="s">
        <v>59</v>
      </c>
      <c r="B107" s="296" t="s">
        <v>60</v>
      </c>
      <c r="C107" s="297" t="s">
        <v>61</v>
      </c>
      <c r="D107" s="297" t="s">
        <v>62</v>
      </c>
      <c r="E107" s="273" t="s">
        <v>59</v>
      </c>
      <c r="F107" s="296" t="s">
        <v>60</v>
      </c>
      <c r="G107" s="297" t="s">
        <v>61</v>
      </c>
      <c r="H107" s="297" t="s">
        <v>62</v>
      </c>
      <c r="S107" s="108" t="s">
        <v>63</v>
      </c>
      <c r="T107" s="109" t="s">
        <v>17</v>
      </c>
      <c r="U107" s="14" t="s">
        <v>64</v>
      </c>
      <c r="W107" s="164"/>
      <c r="X107" s="333" t="s">
        <v>38</v>
      </c>
      <c r="Y107" s="333">
        <v>68</v>
      </c>
      <c r="Z107" s="333" t="s">
        <v>45</v>
      </c>
      <c r="AA107" s="334"/>
      <c r="AB107" s="250"/>
      <c r="AC107" s="164"/>
      <c r="AD107" s="164"/>
    </row>
    <row r="108" ht="12.75" spans="1:30">
      <c r="A108" s="298" t="s">
        <v>65</v>
      </c>
      <c r="B108" s="299">
        <f>SUMIF($C$12:$C$106,A108,$E$12:$E$106)</f>
        <v>43</v>
      </c>
      <c r="C108" s="300" t="e">
        <f t="shared" ref="C108:C113" si="10">B108/SUM($F$6,$F$8)</f>
        <v>#DIV/0!</v>
      </c>
      <c r="D108" s="301" t="e">
        <f>C108*68</f>
        <v>#DIV/0!</v>
      </c>
      <c r="E108" s="302" t="s">
        <v>66</v>
      </c>
      <c r="F108" s="299">
        <f t="shared" ref="F108:F113" si="11">SUMIF($C$12:$C$106,E108,$E$12:$E$106)</f>
        <v>0</v>
      </c>
      <c r="G108" s="300" t="e">
        <f t="shared" ref="G108:G113" si="12">F108/SUM($F$6,$F$8)</f>
        <v>#DIV/0!</v>
      </c>
      <c r="H108" s="303" t="e">
        <f>G108*29.7</f>
        <v>#DIV/0!</v>
      </c>
      <c r="S108" s="108" t="s">
        <v>67</v>
      </c>
      <c r="T108" s="109" t="s">
        <v>68</v>
      </c>
      <c r="U108" s="14" t="s">
        <v>69</v>
      </c>
      <c r="W108" s="164"/>
      <c r="X108" s="333" t="s">
        <v>40</v>
      </c>
      <c r="Y108" s="333">
        <v>64.8</v>
      </c>
      <c r="Z108" s="333" t="s">
        <v>45</v>
      </c>
      <c r="AA108" s="334"/>
      <c r="AB108" s="250"/>
      <c r="AC108" s="164"/>
      <c r="AD108" s="164"/>
    </row>
    <row r="109" ht="12.75" spans="1:28">
      <c r="A109" s="298" t="s">
        <v>70</v>
      </c>
      <c r="B109" s="299">
        <f>SUMIF(C$12:C$106,A109,E$12:E$106)</f>
        <v>0</v>
      </c>
      <c r="C109" s="300" t="e">
        <f t="shared" si="10"/>
        <v>#DIV/0!</v>
      </c>
      <c r="D109" s="301" t="e">
        <f>C109*30</f>
        <v>#DIV/0!</v>
      </c>
      <c r="E109" s="304" t="s">
        <v>71</v>
      </c>
      <c r="F109" s="299">
        <f t="shared" si="11"/>
        <v>3</v>
      </c>
      <c r="G109" s="300" t="e">
        <f t="shared" si="12"/>
        <v>#DIV/0!</v>
      </c>
      <c r="H109" s="303" t="e">
        <f>G109*36</f>
        <v>#DIV/0!</v>
      </c>
      <c r="S109" t="s">
        <v>72</v>
      </c>
      <c r="T109" s="109" t="s">
        <v>73</v>
      </c>
      <c r="U109" s="14" t="s">
        <v>74</v>
      </c>
      <c r="X109" s="333" t="s">
        <v>75</v>
      </c>
      <c r="Y109" s="333">
        <v>29.7</v>
      </c>
      <c r="Z109" s="333" t="s">
        <v>45</v>
      </c>
      <c r="AA109" s="334"/>
      <c r="AB109" s="335"/>
    </row>
    <row r="110" ht="12.75" spans="1:28">
      <c r="A110" s="298" t="s">
        <v>76</v>
      </c>
      <c r="B110" s="299">
        <f>SUMIF(C$12:C$106,A110,E$12:E$106)</f>
        <v>5</v>
      </c>
      <c r="C110" s="300" t="e">
        <f t="shared" si="10"/>
        <v>#DIV/0!</v>
      </c>
      <c r="D110" s="301" t="e">
        <f>C110*20.71</f>
        <v>#DIV/0!</v>
      </c>
      <c r="E110" s="304" t="s">
        <v>77</v>
      </c>
      <c r="F110" s="299">
        <f t="shared" si="11"/>
        <v>0</v>
      </c>
      <c r="G110" s="300" t="e">
        <f t="shared" si="12"/>
        <v>#DIV/0!</v>
      </c>
      <c r="H110" s="303" t="e">
        <f>G110*42</f>
        <v>#DIV/0!</v>
      </c>
      <c r="S110" s="13" t="s">
        <v>78</v>
      </c>
      <c r="T110" s="109" t="s">
        <v>79</v>
      </c>
      <c r="X110" s="333" t="s">
        <v>42</v>
      </c>
      <c r="Y110" s="333">
        <v>36</v>
      </c>
      <c r="Z110" s="333" t="s">
        <v>45</v>
      </c>
      <c r="AA110" s="334"/>
      <c r="AB110" s="335"/>
    </row>
    <row r="111" ht="12.75" spans="1:28">
      <c r="A111" s="298" t="s">
        <v>80</v>
      </c>
      <c r="B111" s="299">
        <f>SUMIF(C$12:C$106,A111,E$12:E$106)</f>
        <v>0</v>
      </c>
      <c r="C111" s="300" t="e">
        <f t="shared" si="10"/>
        <v>#DIV/0!</v>
      </c>
      <c r="D111" s="301" t="e">
        <f>C111*36.9</f>
        <v>#DIV/0!</v>
      </c>
      <c r="E111" s="304" t="s">
        <v>81</v>
      </c>
      <c r="F111" s="299">
        <f t="shared" si="11"/>
        <v>0</v>
      </c>
      <c r="G111" s="300" t="e">
        <f t="shared" si="12"/>
        <v>#DIV/0!</v>
      </c>
      <c r="H111" s="303" t="e">
        <f>G111*42</f>
        <v>#DIV/0!</v>
      </c>
      <c r="S111" s="13" t="s">
        <v>82</v>
      </c>
      <c r="T111" s="110" t="s">
        <v>83</v>
      </c>
      <c r="U111" s="14" t="s">
        <v>84</v>
      </c>
      <c r="X111" s="333" t="s">
        <v>44</v>
      </c>
      <c r="Y111" s="333">
        <v>36</v>
      </c>
      <c r="Z111" s="333" t="s">
        <v>45</v>
      </c>
      <c r="AA111" s="334"/>
      <c r="AB111" s="250"/>
    </row>
    <row r="112" ht="12.75" spans="1:28">
      <c r="A112" s="298" t="s">
        <v>85</v>
      </c>
      <c r="B112" s="299">
        <f>SUMIF(C$12:C$106,A112,E$12:E$106)</f>
        <v>0</v>
      </c>
      <c r="C112" s="300" t="e">
        <f t="shared" si="10"/>
        <v>#DIV/0!</v>
      </c>
      <c r="D112" s="301" t="e">
        <f>C112*37.81</f>
        <v>#DIV/0!</v>
      </c>
      <c r="E112" s="305" t="s">
        <v>86</v>
      </c>
      <c r="F112" s="299">
        <f t="shared" si="11"/>
        <v>0</v>
      </c>
      <c r="G112" s="300" t="e">
        <f t="shared" si="12"/>
        <v>#DIV/0!</v>
      </c>
      <c r="H112" s="303" t="e">
        <f>G112*84.6</f>
        <v>#DIV/0!</v>
      </c>
      <c r="S112" s="108" t="s">
        <v>87</v>
      </c>
      <c r="T112" s="109" t="s">
        <v>88</v>
      </c>
      <c r="U112" s="111" t="s">
        <v>89</v>
      </c>
      <c r="X112" s="333" t="s">
        <v>47</v>
      </c>
      <c r="Y112" s="333">
        <v>20.71</v>
      </c>
      <c r="Z112" s="333" t="s">
        <v>45</v>
      </c>
      <c r="AA112" s="334"/>
      <c r="AB112" s="335"/>
    </row>
    <row r="113" ht="22.5" customHeight="1" spans="1:28">
      <c r="A113" s="306" t="s">
        <v>90</v>
      </c>
      <c r="B113" s="307">
        <f>SUMIF(C$12:C$106,"*布*",E$12:E$106)-B110-F113</f>
        <v>2</v>
      </c>
      <c r="C113" s="308" t="e">
        <f t="shared" si="10"/>
        <v>#DIV/0!</v>
      </c>
      <c r="D113" s="309" t="e">
        <f>C113*36</f>
        <v>#DIV/0!</v>
      </c>
      <c r="E113" s="305" t="s">
        <v>91</v>
      </c>
      <c r="F113" s="299">
        <f t="shared" si="11"/>
        <v>0</v>
      </c>
      <c r="G113" s="308" t="e">
        <f t="shared" si="12"/>
        <v>#DIV/0!</v>
      </c>
      <c r="H113" s="303" t="e">
        <f>G113*39</f>
        <v>#DIV/0!</v>
      </c>
      <c r="S113" s="108" t="s">
        <v>92</v>
      </c>
      <c r="T113" s="109"/>
      <c r="U113" s="14" t="s">
        <v>93</v>
      </c>
      <c r="V113" s="174"/>
      <c r="X113" s="333" t="s">
        <v>94</v>
      </c>
      <c r="Y113" s="333">
        <v>36.9</v>
      </c>
      <c r="Z113" s="333" t="s">
        <v>45</v>
      </c>
      <c r="AA113" s="334"/>
      <c r="AB113" s="250"/>
    </row>
    <row r="114" ht="22.5" customHeight="1" spans="1:28">
      <c r="A114" s="310"/>
      <c r="B114" s="311"/>
      <c r="C114" s="311"/>
      <c r="D114" s="312"/>
      <c r="E114" s="313" t="s">
        <v>95</v>
      </c>
      <c r="F114" s="313"/>
      <c r="G114" s="313"/>
      <c r="H114" s="314">
        <f>SUM(H13:H105)</f>
        <v>3855.55</v>
      </c>
      <c r="S114" s="108" t="s">
        <v>96</v>
      </c>
      <c r="T114" s="109"/>
      <c r="U114" s="14" t="s">
        <v>97</v>
      </c>
      <c r="X114" s="333" t="s">
        <v>98</v>
      </c>
      <c r="Y114" s="333">
        <v>141</v>
      </c>
      <c r="Z114" s="333" t="s">
        <v>45</v>
      </c>
      <c r="AA114" s="334"/>
      <c r="AB114" s="250"/>
    </row>
    <row r="115" ht="22.5" customHeight="1" spans="1:28">
      <c r="A115" s="315"/>
      <c r="B115" s="316"/>
      <c r="C115" s="316"/>
      <c r="D115" s="317"/>
      <c r="E115" s="318"/>
      <c r="F115" s="318" t="s">
        <v>99</v>
      </c>
      <c r="G115" s="318"/>
      <c r="H115" s="318"/>
      <c r="S115" s="112" t="s">
        <v>100</v>
      </c>
      <c r="T115" s="113" t="s">
        <v>101</v>
      </c>
      <c r="U115" s="14" t="s">
        <v>102</v>
      </c>
      <c r="X115" s="333" t="s">
        <v>103</v>
      </c>
      <c r="Y115" s="333">
        <v>105.67</v>
      </c>
      <c r="Z115" s="333" t="s">
        <v>45</v>
      </c>
      <c r="AB115" s="336"/>
    </row>
    <row r="116" ht="15" customHeight="1" spans="1:28">
      <c r="A116" s="315"/>
      <c r="B116" s="316"/>
      <c r="C116" s="316"/>
      <c r="D116" s="317"/>
      <c r="E116" s="315"/>
      <c r="F116" s="316"/>
      <c r="G116" s="316"/>
      <c r="H116" s="317"/>
      <c r="S116" s="112" t="s">
        <v>104</v>
      </c>
      <c r="T116" s="113" t="s">
        <v>105</v>
      </c>
      <c r="U116" s="112"/>
      <c r="X116" s="333" t="s">
        <v>106</v>
      </c>
      <c r="Y116" s="333">
        <v>91.31</v>
      </c>
      <c r="Z116" s="333" t="s">
        <v>45</v>
      </c>
      <c r="AA116" s="334"/>
      <c r="AB116" s="250"/>
    </row>
    <row r="117" customHeight="1" spans="1:28">
      <c r="A117" s="319" t="s">
        <v>107</v>
      </c>
      <c r="B117" s="319"/>
      <c r="C117" s="319"/>
      <c r="D117" s="319"/>
      <c r="E117" s="319"/>
      <c r="F117" s="319"/>
      <c r="G117" s="320">
        <f>SUM(H119:H131)</f>
        <v>0</v>
      </c>
      <c r="H117" s="321" t="e">
        <f>G117/H6</f>
        <v>#DIV/0!</v>
      </c>
      <c r="S117" s="13" t="s">
        <v>108</v>
      </c>
      <c r="T117" s="109" t="s">
        <v>109</v>
      </c>
      <c r="U117" s="14" t="s">
        <v>110</v>
      </c>
      <c r="V117" s="151"/>
      <c r="X117" s="333" t="s">
        <v>111</v>
      </c>
      <c r="Y117" s="333">
        <v>166.47</v>
      </c>
      <c r="Z117" s="333" t="s">
        <v>45</v>
      </c>
      <c r="AA117" s="334"/>
      <c r="AB117" s="335"/>
    </row>
    <row r="118" ht="21.75" spans="1:28">
      <c r="A118" s="216" t="s">
        <v>112</v>
      </c>
      <c r="B118" s="216" t="s">
        <v>113</v>
      </c>
      <c r="C118" s="216" t="s">
        <v>114</v>
      </c>
      <c r="D118" s="216"/>
      <c r="E118" s="273" t="s">
        <v>115</v>
      </c>
      <c r="F118" s="216" t="s">
        <v>33</v>
      </c>
      <c r="G118" s="216" t="s">
        <v>116</v>
      </c>
      <c r="H118" s="274" t="s">
        <v>117</v>
      </c>
      <c r="S118" s="114" t="s">
        <v>118</v>
      </c>
      <c r="T118" s="109" t="s">
        <v>119</v>
      </c>
      <c r="U118" s="14" t="s">
        <v>120</v>
      </c>
      <c r="X118" s="333" t="s">
        <v>121</v>
      </c>
      <c r="Y118" s="333">
        <v>161.47</v>
      </c>
      <c r="Z118" s="333" t="s">
        <v>45</v>
      </c>
      <c r="AB118" s="336"/>
    </row>
    <row r="119" ht="22.5" spans="1:30">
      <c r="A119" s="322" t="s">
        <v>122</v>
      </c>
      <c r="B119" s="323" t="s">
        <v>123</v>
      </c>
      <c r="C119" s="324" t="s">
        <v>124</v>
      </c>
      <c r="D119" s="290"/>
      <c r="E119" s="325" t="s">
        <v>125</v>
      </c>
      <c r="F119" s="326">
        <v>5000</v>
      </c>
      <c r="G119" s="194"/>
      <c r="H119" s="327">
        <f t="shared" ref="H119:H131" si="13">F119*G119</f>
        <v>0</v>
      </c>
      <c r="S119" s="108" t="s">
        <v>126</v>
      </c>
      <c r="T119" s="14" t="s">
        <v>127</v>
      </c>
      <c r="U119" s="14" t="s">
        <v>128</v>
      </c>
      <c r="W119" s="151"/>
      <c r="X119" s="333" t="s">
        <v>129</v>
      </c>
      <c r="Y119" s="333">
        <v>42</v>
      </c>
      <c r="Z119" s="333" t="s">
        <v>45</v>
      </c>
      <c r="AB119" s="336"/>
      <c r="AC119" s="151"/>
      <c r="AD119" s="151"/>
    </row>
    <row r="120" ht="22.5" spans="1:28">
      <c r="A120" s="328"/>
      <c r="B120" s="323" t="s">
        <v>130</v>
      </c>
      <c r="C120" s="324" t="s">
        <v>124</v>
      </c>
      <c r="D120" s="290"/>
      <c r="E120" s="325" t="s">
        <v>131</v>
      </c>
      <c r="F120" s="326">
        <v>2700</v>
      </c>
      <c r="G120" s="194"/>
      <c r="H120" s="327">
        <f t="shared" si="13"/>
        <v>0</v>
      </c>
      <c r="S120" s="108" t="s">
        <v>132</v>
      </c>
      <c r="T120" s="14" t="s">
        <v>133</v>
      </c>
      <c r="U120" s="14" t="s">
        <v>134</v>
      </c>
      <c r="X120" s="333" t="s">
        <v>135</v>
      </c>
      <c r="Y120" s="333">
        <v>42</v>
      </c>
      <c r="Z120" s="333" t="s">
        <v>45</v>
      </c>
      <c r="AA120" s="334"/>
      <c r="AB120" s="250"/>
    </row>
    <row r="121" ht="22.5" spans="1:28">
      <c r="A121" s="328"/>
      <c r="B121" s="323" t="s">
        <v>136</v>
      </c>
      <c r="C121" s="324" t="s">
        <v>124</v>
      </c>
      <c r="D121" s="290"/>
      <c r="E121" s="325" t="s">
        <v>131</v>
      </c>
      <c r="F121" s="326">
        <v>1800</v>
      </c>
      <c r="G121" s="194"/>
      <c r="H121" s="327">
        <f t="shared" si="13"/>
        <v>0</v>
      </c>
      <c r="S121" s="13" t="s">
        <v>137</v>
      </c>
      <c r="T121" s="14" t="s">
        <v>138</v>
      </c>
      <c r="U121" s="14" t="s">
        <v>139</v>
      </c>
      <c r="X121" s="333" t="s">
        <v>140</v>
      </c>
      <c r="Y121" s="333">
        <v>42</v>
      </c>
      <c r="Z121" s="333" t="s">
        <v>45</v>
      </c>
      <c r="AB121" s="336"/>
    </row>
    <row r="122" ht="12.75" spans="1:28">
      <c r="A122" s="329"/>
      <c r="B122" s="323" t="s">
        <v>141</v>
      </c>
      <c r="C122" s="324" t="s">
        <v>124</v>
      </c>
      <c r="D122" s="290"/>
      <c r="E122" s="330"/>
      <c r="F122" s="326">
        <v>600</v>
      </c>
      <c r="G122" s="194"/>
      <c r="H122" s="327">
        <f t="shared" si="13"/>
        <v>0</v>
      </c>
      <c r="S122" s="108" t="s">
        <v>142</v>
      </c>
      <c r="T122" s="14" t="s">
        <v>143</v>
      </c>
      <c r="X122" s="333" t="s">
        <v>144</v>
      </c>
      <c r="Y122" s="333">
        <v>42</v>
      </c>
      <c r="Z122" s="333" t="s">
        <v>45</v>
      </c>
      <c r="AA122" s="334"/>
      <c r="AB122" s="250"/>
    </row>
    <row r="123" ht="12.75" spans="1:28">
      <c r="A123" s="322" t="s">
        <v>145</v>
      </c>
      <c r="B123" s="331" t="s">
        <v>146</v>
      </c>
      <c r="C123" s="290" t="s">
        <v>124</v>
      </c>
      <c r="D123" s="290"/>
      <c r="E123" s="332" t="s">
        <v>147</v>
      </c>
      <c r="F123" s="326">
        <v>1000</v>
      </c>
      <c r="G123" s="194"/>
      <c r="H123" s="327">
        <f t="shared" si="13"/>
        <v>0</v>
      </c>
      <c r="S123" s="108" t="s">
        <v>148</v>
      </c>
      <c r="T123" s="14" t="s">
        <v>149</v>
      </c>
      <c r="U123" s="14" t="s">
        <v>150</v>
      </c>
      <c r="X123" s="333" t="s">
        <v>151</v>
      </c>
      <c r="Y123" s="333">
        <v>39</v>
      </c>
      <c r="Z123" s="333" t="s">
        <v>45</v>
      </c>
      <c r="AA123" s="337"/>
      <c r="AB123" s="335"/>
    </row>
    <row r="124" ht="12.75" spans="1:28">
      <c r="A124" s="328"/>
      <c r="B124" s="329"/>
      <c r="C124" s="290" t="s">
        <v>124</v>
      </c>
      <c r="D124" s="290"/>
      <c r="E124" s="332" t="s">
        <v>152</v>
      </c>
      <c r="F124" s="326">
        <v>800</v>
      </c>
      <c r="G124" s="194"/>
      <c r="H124" s="327">
        <f t="shared" si="13"/>
        <v>0</v>
      </c>
      <c r="S124" s="108" t="s">
        <v>153</v>
      </c>
      <c r="U124" s="14" t="s">
        <v>154</v>
      </c>
      <c r="X124" s="333" t="s">
        <v>155</v>
      </c>
      <c r="Y124" s="333">
        <v>30</v>
      </c>
      <c r="Z124" s="333" t="s">
        <v>45</v>
      </c>
      <c r="AB124" s="151"/>
    </row>
    <row r="125" ht="12.75" spans="1:28">
      <c r="A125" s="328"/>
      <c r="B125" s="331" t="s">
        <v>156</v>
      </c>
      <c r="C125" s="290" t="s">
        <v>124</v>
      </c>
      <c r="D125" s="290"/>
      <c r="E125" s="332" t="s">
        <v>147</v>
      </c>
      <c r="F125" s="326">
        <v>500</v>
      </c>
      <c r="G125" s="194"/>
      <c r="H125" s="327">
        <f t="shared" si="13"/>
        <v>0</v>
      </c>
      <c r="S125" s="108" t="s">
        <v>157</v>
      </c>
      <c r="T125" s="14" t="s">
        <v>158</v>
      </c>
      <c r="U125" s="14" t="s">
        <v>159</v>
      </c>
      <c r="X125" s="333" t="s">
        <v>160</v>
      </c>
      <c r="Y125" s="333">
        <v>12</v>
      </c>
      <c r="Z125" s="333" t="s">
        <v>161</v>
      </c>
      <c r="AB125" s="151"/>
    </row>
    <row r="126" ht="12.75" spans="1:28">
      <c r="A126" s="328"/>
      <c r="B126" s="329"/>
      <c r="C126" s="290" t="s">
        <v>124</v>
      </c>
      <c r="D126" s="290"/>
      <c r="E126" s="332" t="s">
        <v>152</v>
      </c>
      <c r="F126" s="326">
        <v>400</v>
      </c>
      <c r="G126" s="194"/>
      <c r="H126" s="327">
        <f t="shared" si="13"/>
        <v>0</v>
      </c>
      <c r="S126" s="108" t="s">
        <v>162</v>
      </c>
      <c r="T126" s="14" t="s">
        <v>163</v>
      </c>
      <c r="U126" s="14" t="s">
        <v>164</v>
      </c>
      <c r="X126" s="333" t="s">
        <v>165</v>
      </c>
      <c r="Y126" s="333">
        <v>18</v>
      </c>
      <c r="Z126" s="333" t="s">
        <v>161</v>
      </c>
      <c r="AA126" s="334"/>
      <c r="AB126" s="335"/>
    </row>
    <row r="127" ht="12.75" spans="1:28">
      <c r="A127" s="328"/>
      <c r="B127" s="331" t="s">
        <v>166</v>
      </c>
      <c r="C127" s="290" t="s">
        <v>124</v>
      </c>
      <c r="D127" s="290"/>
      <c r="E127" s="332" t="s">
        <v>147</v>
      </c>
      <c r="F127" s="326">
        <v>200</v>
      </c>
      <c r="G127" s="194"/>
      <c r="H127" s="327">
        <f t="shared" si="13"/>
        <v>0</v>
      </c>
      <c r="S127" s="108" t="s">
        <v>167</v>
      </c>
      <c r="T127" s="14" t="s">
        <v>168</v>
      </c>
      <c r="U127" s="14" t="s">
        <v>169</v>
      </c>
      <c r="X127" s="333" t="s">
        <v>170</v>
      </c>
      <c r="Y127" s="333">
        <v>7.7</v>
      </c>
      <c r="Z127" s="333" t="s">
        <v>171</v>
      </c>
      <c r="AA127" s="337"/>
      <c r="AB127" s="335"/>
    </row>
    <row r="128" ht="12.75" spans="1:28">
      <c r="A128" s="328"/>
      <c r="B128" s="329"/>
      <c r="C128" s="290" t="s">
        <v>124</v>
      </c>
      <c r="D128" s="290"/>
      <c r="E128" s="332" t="s">
        <v>152</v>
      </c>
      <c r="F128" s="326">
        <v>150</v>
      </c>
      <c r="G128" s="194"/>
      <c r="H128" s="327">
        <f t="shared" si="13"/>
        <v>0</v>
      </c>
      <c r="S128" s="108" t="s">
        <v>172</v>
      </c>
      <c r="T128" s="14" t="s">
        <v>173</v>
      </c>
      <c r="U128" s="14" t="s">
        <v>174</v>
      </c>
      <c r="X128" s="333" t="s">
        <v>175</v>
      </c>
      <c r="Y128" s="333">
        <v>2.2</v>
      </c>
      <c r="Z128" s="333" t="s">
        <v>161</v>
      </c>
      <c r="AA128" s="337"/>
      <c r="AB128" s="335"/>
    </row>
    <row r="129" ht="12.75" spans="1:28">
      <c r="A129" s="328"/>
      <c r="B129" s="338" t="s">
        <v>176</v>
      </c>
      <c r="C129" s="290" t="s">
        <v>124</v>
      </c>
      <c r="D129" s="290"/>
      <c r="E129" s="332" t="s">
        <v>177</v>
      </c>
      <c r="F129" s="326">
        <v>500</v>
      </c>
      <c r="G129" s="194"/>
      <c r="H129" s="327">
        <f t="shared" si="13"/>
        <v>0</v>
      </c>
      <c r="S129" s="108" t="s">
        <v>178</v>
      </c>
      <c r="T129" s="14" t="s">
        <v>179</v>
      </c>
      <c r="U129" s="14" t="s">
        <v>180</v>
      </c>
      <c r="X129" s="333" t="s">
        <v>181</v>
      </c>
      <c r="Y129" s="333">
        <v>55</v>
      </c>
      <c r="Z129" s="333" t="s">
        <v>182</v>
      </c>
      <c r="AA129" s="337"/>
      <c r="AB129" s="335"/>
    </row>
    <row r="130" ht="12.75" spans="1:28">
      <c r="A130" s="329"/>
      <c r="B130" s="338" t="s">
        <v>183</v>
      </c>
      <c r="C130" s="290" t="s">
        <v>124</v>
      </c>
      <c r="D130" s="290"/>
      <c r="E130" s="332" t="s">
        <v>177</v>
      </c>
      <c r="F130" s="326">
        <v>150</v>
      </c>
      <c r="G130" s="194"/>
      <c r="H130" s="327">
        <f t="shared" si="13"/>
        <v>0</v>
      </c>
      <c r="S130" s="108" t="s">
        <v>178</v>
      </c>
      <c r="T130" s="14" t="s">
        <v>184</v>
      </c>
      <c r="U130" s="14" t="s">
        <v>185</v>
      </c>
      <c r="X130" s="333" t="s">
        <v>186</v>
      </c>
      <c r="Y130" s="333">
        <v>132</v>
      </c>
      <c r="Z130" s="333" t="s">
        <v>182</v>
      </c>
      <c r="AA130" s="334"/>
      <c r="AB130" s="335"/>
    </row>
    <row r="131" ht="12.75" spans="1:28">
      <c r="A131" s="339" t="s">
        <v>187</v>
      </c>
      <c r="B131" s="340"/>
      <c r="C131" s="341" t="s">
        <v>124</v>
      </c>
      <c r="D131" s="341"/>
      <c r="E131" s="342"/>
      <c r="F131" s="343">
        <v>150</v>
      </c>
      <c r="G131" s="194"/>
      <c r="H131" s="327">
        <f t="shared" si="13"/>
        <v>0</v>
      </c>
      <c r="S131" s="13" t="s">
        <v>188</v>
      </c>
      <c r="X131" s="333" t="s">
        <v>189</v>
      </c>
      <c r="Y131" s="333">
        <v>2.5</v>
      </c>
      <c r="Z131" s="333" t="s">
        <v>190</v>
      </c>
      <c r="AA131" s="131"/>
      <c r="AB131" s="335"/>
    </row>
    <row r="132" ht="6" customHeight="1" spans="1:28">
      <c r="A132" s="157"/>
      <c r="B132" s="157"/>
      <c r="C132" s="157"/>
      <c r="D132" s="157"/>
      <c r="E132" s="344"/>
      <c r="F132" s="157"/>
      <c r="G132" s="157"/>
      <c r="H132" s="345"/>
      <c r="S132" s="108" t="s">
        <v>191</v>
      </c>
      <c r="U132" s="14" t="s">
        <v>192</v>
      </c>
      <c r="Z132" s="113"/>
      <c r="AA132" s="337"/>
      <c r="AB132" s="335"/>
    </row>
    <row r="133" ht="13.5" customHeight="1" spans="5:28">
      <c r="E133" s="346" t="s">
        <v>193</v>
      </c>
      <c r="F133" s="346"/>
      <c r="G133" s="346"/>
      <c r="H133" s="347">
        <f>SUM(H119:H131)</f>
        <v>0</v>
      </c>
      <c r="S133" s="108" t="s">
        <v>194</v>
      </c>
      <c r="U133" s="14" t="s">
        <v>195</v>
      </c>
      <c r="Z133" s="113"/>
      <c r="AA133" s="337"/>
      <c r="AB133" s="335"/>
    </row>
    <row r="134" ht="22.5" customHeight="1" spans="1:28">
      <c r="A134" s="315"/>
      <c r="B134" s="316"/>
      <c r="C134" s="316"/>
      <c r="D134" s="317"/>
      <c r="E134" s="318"/>
      <c r="F134" s="318" t="s">
        <v>99</v>
      </c>
      <c r="G134" s="318"/>
      <c r="H134" s="318"/>
      <c r="S134" s="108" t="s">
        <v>196</v>
      </c>
      <c r="U134" s="112"/>
      <c r="X134" s="248"/>
      <c r="Y134" s="248"/>
      <c r="Z134" s="248"/>
      <c r="AA134" s="337"/>
      <c r="AB134" s="335"/>
    </row>
    <row r="135" ht="5.25" customHeight="1" spans="19:28">
      <c r="S135" s="112" t="s">
        <v>197</v>
      </c>
      <c r="U135" s="14" t="s">
        <v>198</v>
      </c>
      <c r="Z135" s="113"/>
      <c r="AA135" s="334"/>
      <c r="AB135" s="335"/>
    </row>
    <row r="136" ht="13.5" spans="1:28">
      <c r="A136" s="348" t="s">
        <v>199</v>
      </c>
      <c r="B136" s="131"/>
      <c r="C136" s="131"/>
      <c r="D136" s="131"/>
      <c r="E136" s="254"/>
      <c r="F136" s="131"/>
      <c r="G136" s="131"/>
      <c r="H136" s="131"/>
      <c r="S136" s="108" t="s">
        <v>200</v>
      </c>
      <c r="U136" s="14" t="s">
        <v>201</v>
      </c>
      <c r="Z136" s="113"/>
      <c r="AA136" s="334"/>
      <c r="AB136" s="335"/>
    </row>
    <row r="137" ht="12.75" spans="1:28">
      <c r="A137" s="165" t="s">
        <v>202</v>
      </c>
      <c r="B137" s="166"/>
      <c r="C137" s="166"/>
      <c r="D137" s="166"/>
      <c r="E137" s="349"/>
      <c r="F137" s="166"/>
      <c r="G137" s="166"/>
      <c r="H137" s="167"/>
      <c r="S137" s="108" t="s">
        <v>203</v>
      </c>
      <c r="AA137" s="334"/>
      <c r="AB137" s="335"/>
    </row>
    <row r="138" ht="12.75" spans="1:28">
      <c r="A138" s="168" t="s">
        <v>204</v>
      </c>
      <c r="B138" s="131"/>
      <c r="C138" s="131"/>
      <c r="D138" s="131"/>
      <c r="E138" s="254"/>
      <c r="F138" s="131"/>
      <c r="G138" s="131"/>
      <c r="H138" s="134"/>
      <c r="S138" s="108" t="s">
        <v>205</v>
      </c>
      <c r="U138" s="14" t="s">
        <v>206</v>
      </c>
      <c r="Z138" s="113"/>
      <c r="AA138" s="334"/>
      <c r="AB138" s="335"/>
    </row>
    <row r="139" ht="12.75" spans="1:28">
      <c r="A139" s="168" t="s">
        <v>207</v>
      </c>
      <c r="B139" s="131"/>
      <c r="C139" s="131"/>
      <c r="D139" s="131"/>
      <c r="E139" s="254"/>
      <c r="F139" s="131"/>
      <c r="G139" s="131"/>
      <c r="H139" s="134"/>
      <c r="S139" s="108" t="s">
        <v>208</v>
      </c>
      <c r="U139" s="14" t="s">
        <v>209</v>
      </c>
      <c r="X139" s="248"/>
      <c r="Y139" s="248"/>
      <c r="Z139" s="248"/>
      <c r="AA139" s="334"/>
      <c r="AB139" s="335"/>
    </row>
    <row r="140" spans="1:21">
      <c r="A140" s="168" t="s">
        <v>210</v>
      </c>
      <c r="B140" s="131"/>
      <c r="C140" s="131"/>
      <c r="D140" s="131"/>
      <c r="E140" s="254"/>
      <c r="F140" s="131"/>
      <c r="G140" s="131"/>
      <c r="H140" s="134"/>
      <c r="S140" s="108" t="s">
        <v>211</v>
      </c>
      <c r="U140" s="14" t="s">
        <v>212</v>
      </c>
    </row>
    <row r="141" spans="1:21">
      <c r="A141" s="168" t="s">
        <v>213</v>
      </c>
      <c r="B141" s="131"/>
      <c r="C141" s="131"/>
      <c r="D141" s="131"/>
      <c r="E141" s="254"/>
      <c r="F141" s="131"/>
      <c r="G141" s="131"/>
      <c r="H141" s="134"/>
      <c r="S141" s="108" t="s">
        <v>214</v>
      </c>
      <c r="U141" s="14" t="s">
        <v>215</v>
      </c>
    </row>
    <row r="142" ht="12" spans="1:21">
      <c r="A142" s="201" t="s">
        <v>216</v>
      </c>
      <c r="B142" s="171"/>
      <c r="C142" s="171"/>
      <c r="D142" s="171"/>
      <c r="E142" s="350"/>
      <c r="F142" s="171"/>
      <c r="G142" s="171"/>
      <c r="H142" s="229"/>
      <c r="S142" s="108" t="s">
        <v>217</v>
      </c>
      <c r="T142" s="109"/>
      <c r="U142" s="14" t="s">
        <v>218</v>
      </c>
    </row>
    <row r="143" spans="19:19">
      <c r="S143" s="108" t="s">
        <v>219</v>
      </c>
    </row>
    <row r="144" spans="19:21">
      <c r="S144" s="108"/>
      <c r="U144" s="14" t="s">
        <v>220</v>
      </c>
    </row>
    <row r="145" spans="19:21">
      <c r="S145" s="13" t="s">
        <v>221</v>
      </c>
      <c r="T145" s="109"/>
      <c r="U145" s="14" t="s">
        <v>222</v>
      </c>
    </row>
    <row r="146" spans="6:21">
      <c r="F146" s="351" t="s">
        <v>223</v>
      </c>
      <c r="U146" s="14" t="s">
        <v>224</v>
      </c>
    </row>
    <row r="147" spans="6:21">
      <c r="F147" s="352" t="s">
        <v>225</v>
      </c>
      <c r="G147" s="353"/>
      <c r="H147" s="353"/>
      <c r="S147" s="13" t="s">
        <v>226</v>
      </c>
      <c r="U147" s="14" t="s">
        <v>227</v>
      </c>
    </row>
    <row r="148" spans="21:21">
      <c r="U148" s="14" t="s">
        <v>228</v>
      </c>
    </row>
    <row r="149" spans="19:20">
      <c r="S149" s="13" t="s">
        <v>229</v>
      </c>
      <c r="T149" s="109"/>
    </row>
    <row r="150" spans="19:19">
      <c r="S150" s="13" t="s">
        <v>230</v>
      </c>
    </row>
    <row r="151" spans="19:19">
      <c r="S151" s="13" t="s">
        <v>231</v>
      </c>
    </row>
    <row r="152" spans="19:19">
      <c r="S152" s="13" t="s">
        <v>232</v>
      </c>
    </row>
    <row r="153" spans="19:19">
      <c r="S153" s="112" t="s">
        <v>233</v>
      </c>
    </row>
    <row r="154" spans="19:19">
      <c r="S154" s="13" t="s">
        <v>234</v>
      </c>
    </row>
    <row r="155" spans="19:19">
      <c r="S155" s="13" t="s">
        <v>235</v>
      </c>
    </row>
    <row r="156" spans="19:19">
      <c r="S156" s="13" t="s">
        <v>236</v>
      </c>
    </row>
    <row r="157" spans="19:19">
      <c r="S157" s="13" t="s">
        <v>237</v>
      </c>
    </row>
    <row r="158" spans="19:19">
      <c r="S158" s="13" t="s">
        <v>238</v>
      </c>
    </row>
    <row r="159" spans="19:19">
      <c r="S159" s="13" t="s">
        <v>239</v>
      </c>
    </row>
    <row r="160" spans="19:19">
      <c r="S160" s="13" t="s">
        <v>240</v>
      </c>
    </row>
    <row r="161" spans="19:19">
      <c r="S161" s="13" t="s">
        <v>241</v>
      </c>
    </row>
    <row r="162" spans="19:19">
      <c r="S162" s="13" t="s">
        <v>56</v>
      </c>
    </row>
    <row r="163" spans="19:19">
      <c r="S163" s="13" t="s">
        <v>242</v>
      </c>
    </row>
    <row r="164" spans="19:19">
      <c r="S164" s="13" t="s">
        <v>243</v>
      </c>
    </row>
    <row r="165" spans="19:19">
      <c r="S165" s="13" t="s">
        <v>244</v>
      </c>
    </row>
    <row r="166" spans="19:19">
      <c r="S166" s="108" t="s">
        <v>245</v>
      </c>
    </row>
    <row r="168" spans="21:21">
      <c r="U168" s="115"/>
    </row>
    <row r="169" spans="19:20">
      <c r="S169" s="108"/>
      <c r="T169" s="109"/>
    </row>
  </sheetData>
  <sheetProtection formatCells="0" formatColumns="0" formatRows="0" insertRows="0" insertColumns="0" sort="0" autoFilter="0" pivotTables="0"/>
  <sortState ref="X48:Z61">
    <sortCondition ref="Y48:Y61" descending="1"/>
    <sortCondition ref="X48:X61"/>
  </sortState>
  <mergeCells count="28">
    <mergeCell ref="B8:D8"/>
    <mergeCell ref="A11:F11"/>
    <mergeCell ref="A106:H106"/>
    <mergeCell ref="E114:G114"/>
    <mergeCell ref="A117:F117"/>
    <mergeCell ref="A131:B131"/>
    <mergeCell ref="E133:G133"/>
    <mergeCell ref="A13:A21"/>
    <mergeCell ref="A22:A25"/>
    <mergeCell ref="A26:A45"/>
    <mergeCell ref="A46:A65"/>
    <mergeCell ref="A66:A85"/>
    <mergeCell ref="A86:A95"/>
    <mergeCell ref="A96:A105"/>
    <mergeCell ref="A119:A122"/>
    <mergeCell ref="A123:A130"/>
    <mergeCell ref="B123:B124"/>
    <mergeCell ref="B125:B126"/>
    <mergeCell ref="B127:B128"/>
    <mergeCell ref="H13:H21"/>
    <mergeCell ref="H22:H25"/>
    <mergeCell ref="H26:H45"/>
    <mergeCell ref="H46:H65"/>
    <mergeCell ref="H66:H85"/>
    <mergeCell ref="H86:H95"/>
    <mergeCell ref="H96:H105"/>
    <mergeCell ref="J2:J4"/>
    <mergeCell ref="B5:D6"/>
  </mergeCells>
  <conditionalFormatting sqref="K2">
    <cfRule type="cellIs" dxfId="0" priority="8" stopIfTrue="1" operator="greaterThan">
      <formula>0</formula>
    </cfRule>
    <cfRule type="notContainsBlanks" dxfId="1" priority="9" stopIfTrue="1">
      <formula>LEN(TRIM(K2))&gt;0</formula>
    </cfRule>
  </conditionalFormatting>
  <conditionalFormatting sqref="L2">
    <cfRule type="cellIs" dxfId="0" priority="4" stopIfTrue="1" operator="greaterThan">
      <formula>0</formula>
    </cfRule>
    <cfRule type="notContainsBlanks" dxfId="1" priority="5" stopIfTrue="1">
      <formula>LEN(TRIM(L2))&gt;0</formula>
    </cfRule>
  </conditionalFormatting>
  <conditionalFormatting sqref="M2:N2">
    <cfRule type="cellIs" dxfId="0" priority="6" stopIfTrue="1" operator="greaterThan">
      <formula>0</formula>
    </cfRule>
    <cfRule type="notContainsBlanks" dxfId="1" priority="7" stopIfTrue="1">
      <formula>LEN(TRIM(M2))&gt;0</formula>
    </cfRule>
  </conditionalFormatting>
  <conditionalFormatting sqref="O2">
    <cfRule type="cellIs" dxfId="0" priority="1" stopIfTrue="1" operator="greaterThan">
      <formula>0</formula>
    </cfRule>
    <cfRule type="notContainsBlanks" dxfId="1" priority="2" stopIfTrue="1">
      <formula>LEN(TRIM(O2))&gt;0</formula>
    </cfRule>
  </conditionalFormatting>
  <conditionalFormatting sqref="I12">
    <cfRule type="cellIs" dxfId="2" priority="3" operator="notEqual">
      <formula>0</formula>
    </cfRule>
  </conditionalFormatting>
  <dataValidations count="55">
    <dataValidation allowBlank="1" showInputMessage="1" showErrorMessage="1" promptTitle="AD英文项目名称-CR用" prompt="请活动负责人填写此处后再转回金总：名称由AD活动负责人提供" sqref="B8"/>
    <dataValidation type="list" allowBlank="1" showInputMessage="1" showErrorMessage="1" sqref="C13">
      <formula1>$X$106:$X$131</formula1>
    </dataValidation>
    <dataValidation type="list" allowBlank="1" showInputMessage="1" showErrorMessage="1" sqref="C20 C14:C17 C18:C19 C21:C25 C26:C34 C35:C44 C45:C54 C55:C64 C65:C74 C75:C84 C85:C105">
      <formula1>$X$106:$X$130</formula1>
    </dataValidation>
    <dataValidation type="list" allowBlank="1" showInputMessage="1" showErrorMessage="1" sqref="D20 D13:D17 D18:D19 D21:D25 D26:D34 D35:D44 D45:D54 D55:D64 D65:D74 D75:D84 D85:D105">
      <formula1>"平方米,件PCS,米M"</formula1>
    </dataValidation>
    <dataValidation type="list" allowBlank="1" showInputMessage="1" showErrorMessage="1" sqref="N20">
      <formula1>T$105:T295</formula1>
    </dataValidation>
    <dataValidation type="list" allowBlank="1" showInputMessage="1" showErrorMessage="1" sqref="O20">
      <formula1>T$105:T295</formula1>
    </dataValidation>
    <dataValidation type="list" allowBlank="1" showInputMessage="1" showErrorMessage="1" sqref="N31">
      <formula1>T$105:T291</formula1>
    </dataValidation>
    <dataValidation type="list" allowBlank="1" showInputMessage="1" showErrorMessage="1" sqref="O31">
      <formula1>T$105:T291</formula1>
    </dataValidation>
    <dataValidation type="list" allowBlank="1" showInputMessage="1" showErrorMessage="1" sqref="N34 N35:N44">
      <formula1>T$105:T292</formula1>
    </dataValidation>
    <dataValidation type="list" allowBlank="1" showInputMessage="1" showErrorMessage="1" sqref="O34 O35:O44">
      <formula1>T$105:T292</formula1>
    </dataValidation>
    <dataValidation type="list" allowBlank="1" showInputMessage="1" showErrorMessage="1" sqref="N72">
      <formula1>T$105:T299</formula1>
    </dataValidation>
    <dataValidation type="list" allowBlank="1" showInputMessage="1" showErrorMessage="1" sqref="O72">
      <formula1>T$105:T299</formula1>
    </dataValidation>
    <dataValidation type="list" allowBlank="1" showInputMessage="1" showErrorMessage="1" sqref="N73">
      <formula1>T$105:T298</formula1>
    </dataValidation>
    <dataValidation type="list" allowBlank="1" showInputMessage="1" showErrorMessage="1" sqref="O73">
      <formula1>T$105:T298</formula1>
    </dataValidation>
    <dataValidation type="list" allowBlank="1" showInputMessage="1" showErrorMessage="1" sqref="N74 N75:N84">
      <formula1>T$105:T298</formula1>
    </dataValidation>
    <dataValidation type="list" allowBlank="1" showInputMessage="1" showErrorMessage="1" sqref="O74 O75:O84">
      <formula1>T$105:T298</formula1>
    </dataValidation>
    <dataValidation type="list" allowBlank="1" showInputMessage="1" showErrorMessage="1" sqref="N92">
      <formula1>T$105:T303</formula1>
    </dataValidation>
    <dataValidation type="list" allowBlank="1" showInputMessage="1" showErrorMessage="1" sqref="O92">
      <formula1>T$105:T303</formula1>
    </dataValidation>
    <dataValidation type="list" allowBlank="1" showInputMessage="1" showErrorMessage="1" sqref="N102">
      <formula1>T$105:T307</formula1>
    </dataValidation>
    <dataValidation type="list" allowBlank="1" showInputMessage="1" showErrorMessage="1" sqref="O102">
      <formula1>T$105:T307</formula1>
    </dataValidation>
    <dataValidation type="list" allowBlank="1" showInputMessage="1" showErrorMessage="1" sqref="K2:K5">
      <formula1>U$105:U267</formula1>
    </dataValidation>
    <dataValidation type="list" allowBlank="1" showInputMessage="1" showErrorMessage="1" sqref="L2:L4">
      <formula1>"总部,北区,西区,东区,南区,Taylormade,其它"</formula1>
    </dataValidation>
    <dataValidation type="list" allowBlank="1" showInputMessage="1" showErrorMessage="1" sqref="M2:M5">
      <formula1>S$105:S267</formula1>
    </dataValidation>
    <dataValidation type="list" allowBlank="1" showInputMessage="1" showErrorMessage="1" sqref="N2:N17">
      <formula1>T$105:T268</formula1>
    </dataValidation>
    <dataValidation type="list" allowBlank="1" showInputMessage="1" showErrorMessage="1" sqref="N18:N19">
      <formula1>T$105:T286</formula1>
    </dataValidation>
    <dataValidation type="list" allowBlank="1" showInputMessage="1" showErrorMessage="1" sqref="N21:N25 N26:N30">
      <formula1>T$105:T282</formula1>
    </dataValidation>
    <dataValidation type="list" allowBlank="1" showInputMessage="1" showErrorMessage="1" sqref="N32:N33">
      <formula1>T$105:T291</formula1>
    </dataValidation>
    <dataValidation type="list" allowBlank="1" showInputMessage="1" showErrorMessage="1" sqref="N45:N49">
      <formula1>T$105:T290</formula1>
    </dataValidation>
    <dataValidation type="list" allowBlank="1" showInputMessage="1" showErrorMessage="1" sqref="N50:N52">
      <formula1>T$105:T294</formula1>
    </dataValidation>
    <dataValidation type="list" allowBlank="1" showInputMessage="1" showErrorMessage="1" sqref="N53:N54 N55:N64">
      <formula1>T$105:T294</formula1>
    </dataValidation>
    <dataValidation type="list" allowBlank="1" showInputMessage="1" showErrorMessage="1" sqref="N65:N69">
      <formula1>T$105:T294</formula1>
    </dataValidation>
    <dataValidation type="list" allowBlank="1" showInputMessage="1" showErrorMessage="1" sqref="N70:N71">
      <formula1>T$105:T298</formula1>
    </dataValidation>
    <dataValidation type="list" allowBlank="1" showInputMessage="1" showErrorMessage="1" sqref="N85:N89">
      <formula1>T$105:T298</formula1>
    </dataValidation>
    <dataValidation type="list" allowBlank="1" showInputMessage="1" showErrorMessage="1" sqref="N90:N91">
      <formula1>T$105:T302</formula1>
    </dataValidation>
    <dataValidation type="list" allowBlank="1" showInputMessage="1" showErrorMessage="1" sqref="N93:N94">
      <formula1>T$105:T302</formula1>
    </dataValidation>
    <dataValidation type="list" allowBlank="1" showInputMessage="1" showErrorMessage="1" sqref="N95:N101">
      <formula1>T$105:T302</formula1>
    </dataValidation>
    <dataValidation type="list" allowBlank="1" showInputMessage="1" showErrorMessage="1" sqref="N103:N104">
      <formula1>T$105:T306</formula1>
    </dataValidation>
    <dataValidation type="list" allowBlank="1" showInputMessage="1" showErrorMessage="1" sqref="N105:N114">
      <formula1>T$105:T305</formula1>
    </dataValidation>
    <dataValidation type="list" allowBlank="1" showInputMessage="1" showErrorMessage="1" sqref="N117:N133 N135:N65603">
      <formula1>T$105:T316</formula1>
    </dataValidation>
    <dataValidation type="list" allowBlank="1" showInputMessage="1" showErrorMessage="1" sqref="O2:O17">
      <formula1>T$105:T268</formula1>
    </dataValidation>
    <dataValidation type="list" allowBlank="1" showInputMessage="1" showErrorMessage="1" sqref="O18:O19">
      <formula1>T$105:T286</formula1>
    </dataValidation>
    <dataValidation type="list" allowBlank="1" showInputMessage="1" showErrorMessage="1" sqref="O21:O25 O26:O30">
      <formula1>T$105:T282</formula1>
    </dataValidation>
    <dataValidation type="list" allowBlank="1" showInputMessage="1" showErrorMessage="1" sqref="O32:O33">
      <formula1>T$105:T291</formula1>
    </dataValidation>
    <dataValidation type="list" allowBlank="1" showInputMessage="1" showErrorMessage="1" sqref="O45:O49">
      <formula1>T$105:T290</formula1>
    </dataValidation>
    <dataValidation type="list" allowBlank="1" showInputMessage="1" showErrorMessage="1" sqref="O50:O52">
      <formula1>T$105:T294</formula1>
    </dataValidation>
    <dataValidation type="list" allowBlank="1" showInputMessage="1" showErrorMessage="1" sqref="O53:O54 O55:O64">
      <formula1>T$105:T294</formula1>
    </dataValidation>
    <dataValidation type="list" allowBlank="1" showInputMessage="1" showErrorMessage="1" sqref="O65:O69">
      <formula1>T$105:T294</formula1>
    </dataValidation>
    <dataValidation type="list" allowBlank="1" showInputMessage="1" showErrorMessage="1" sqref="O70:O71">
      <formula1>T$105:T298</formula1>
    </dataValidation>
    <dataValidation type="list" allowBlank="1" showInputMessage="1" showErrorMessage="1" sqref="O85:O89">
      <formula1>T$105:T298</formula1>
    </dataValidation>
    <dataValidation type="list" allowBlank="1" showInputMessage="1" showErrorMessage="1" sqref="O90:O91">
      <formula1>T$105:T302</formula1>
    </dataValidation>
    <dataValidation type="list" allowBlank="1" showInputMessage="1" showErrorMessage="1" sqref="O93:O94">
      <formula1>T$105:T302</formula1>
    </dataValidation>
    <dataValidation type="list" allowBlank="1" showInputMessage="1" showErrorMessage="1" sqref="O95:O101">
      <formula1>T$105:T302</formula1>
    </dataValidation>
    <dataValidation type="list" allowBlank="1" showInputMessage="1" showErrorMessage="1" sqref="O103:O104">
      <formula1>T$105:T306</formula1>
    </dataValidation>
    <dataValidation type="list" allowBlank="1" showInputMessage="1" showErrorMessage="1" sqref="O105:O114">
      <formula1>T$105:T305</formula1>
    </dataValidation>
    <dataValidation type="list" allowBlank="1" showInputMessage="1" showErrorMessage="1" sqref="O117:O133 O135:O65603">
      <formula1>T$105:T316</formula1>
    </dataValidation>
  </dataValidations>
  <printOptions horizontalCentered="1"/>
  <pageMargins left="0.196527777777778" right="0.196527777777778" top="0.393055555555556" bottom="0.393055555555556" header="0.196527777777778" footer="0.118055555555556"/>
  <pageSetup paperSize="9" scale="40" orientation="portrait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71" name="Check Box 3" r:id="rId4">
              <controlPr defaultSize="0">
                <anchor moveWithCells="1">
                  <from>
                    <xdr:col>6</xdr:col>
                    <xdr:colOff>114300</xdr:colOff>
                    <xdr:row>114</xdr:row>
                    <xdr:rowOff>127000</xdr:rowOff>
                  </from>
                  <to>
                    <xdr:col>6</xdr:col>
                    <xdr:colOff>749300</xdr:colOff>
                    <xdr:row>115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2" name="Check Box 4" r:id="rId5">
              <controlPr defaultSize="0">
                <anchor moveWithCells="1">
                  <from>
                    <xdr:col>7</xdr:col>
                    <xdr:colOff>114300</xdr:colOff>
                    <xdr:row>114</xdr:row>
                    <xdr:rowOff>127000</xdr:rowOff>
                  </from>
                  <to>
                    <xdr:col>7</xdr:col>
                    <xdr:colOff>749300</xdr:colOff>
                    <xdr:row>115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3" name="Check Box 5" r:id="rId6">
              <controlPr defaultSize="0">
                <anchor moveWithCells="1">
                  <from>
                    <xdr:col>6</xdr:col>
                    <xdr:colOff>114300</xdr:colOff>
                    <xdr:row>133</xdr:row>
                    <xdr:rowOff>127000</xdr:rowOff>
                  </from>
                  <to>
                    <xdr:col>6</xdr:col>
                    <xdr:colOff>749300</xdr:colOff>
                    <xdr:row>135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4" name="Check Box 6" r:id="rId7">
              <controlPr defaultSize="0">
                <anchor moveWithCells="1">
                  <from>
                    <xdr:col>7</xdr:col>
                    <xdr:colOff>114300</xdr:colOff>
                    <xdr:row>133</xdr:row>
                    <xdr:rowOff>127000</xdr:rowOff>
                  </from>
                  <to>
                    <xdr:col>7</xdr:col>
                    <xdr:colOff>749300</xdr:colOff>
                    <xdr:row>135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AK227"/>
  <sheetViews>
    <sheetView showGridLines="0" view="pageBreakPreview" zoomScaleNormal="100" zoomScaleSheetLayoutView="100" topLeftCell="A4" workbookViewId="0">
      <selection activeCell="O12" sqref="O12"/>
    </sheetView>
  </sheetViews>
  <sheetFormatPr defaultColWidth="9" defaultRowHeight="11.25"/>
  <cols>
    <col min="1" max="1" width="18.2" style="112" customWidth="1"/>
    <col min="2" max="2" width="9.2" style="112" customWidth="1"/>
    <col min="3" max="3" width="10.8" style="112" customWidth="1"/>
    <col min="4" max="4" width="12.8" style="112" customWidth="1"/>
    <col min="5" max="5" width="12.2" style="112" customWidth="1"/>
    <col min="6" max="8" width="7.8" style="112" customWidth="1"/>
    <col min="9" max="9" width="5.2" style="112" customWidth="1"/>
    <col min="10" max="10" width="7.2" style="112" customWidth="1"/>
    <col min="11" max="11" width="9.8" style="112" customWidth="1"/>
    <col min="12" max="12" width="9.4" style="112" customWidth="1"/>
    <col min="13" max="13" width="8.4" style="112" customWidth="1"/>
    <col min="14" max="14" width="11.2" style="112" customWidth="1"/>
    <col min="15" max="15" width="12.2" style="112" customWidth="1"/>
    <col min="16" max="16" width="12.6" style="112" customWidth="1"/>
    <col min="17" max="17" width="9" style="112"/>
    <col min="18" max="18" width="12.8" style="112" customWidth="1"/>
    <col min="19" max="19" width="13.8" style="112" customWidth="1"/>
    <col min="20" max="20" width="9.2" style="112" customWidth="1"/>
    <col min="21" max="21" width="12.6" style="112" customWidth="1"/>
    <col min="22" max="22" width="14.8" style="112" customWidth="1"/>
    <col min="23" max="23" width="10.6" style="175" customWidth="1"/>
    <col min="24" max="26" width="9" style="112"/>
    <col min="27" max="27" width="10.2" style="176" customWidth="1"/>
    <col min="28" max="29" width="10.2" style="177" customWidth="1"/>
    <col min="30" max="16384" width="9" style="112"/>
  </cols>
  <sheetData>
    <row r="1" s="118" customFormat="1" spans="1:37">
      <c r="A1" s="117" t="s">
        <v>246</v>
      </c>
      <c r="R1" s="234" t="s">
        <v>1</v>
      </c>
      <c r="S1" s="234" t="s">
        <v>2</v>
      </c>
      <c r="T1" s="234" t="s">
        <v>3</v>
      </c>
      <c r="U1" s="235" t="s">
        <v>4</v>
      </c>
      <c r="V1" s="236" t="s">
        <v>5</v>
      </c>
      <c r="W1" s="237" t="s">
        <v>6</v>
      </c>
      <c r="X1" s="164"/>
      <c r="Y1" s="164"/>
      <c r="Z1" s="164"/>
      <c r="AA1" s="164"/>
      <c r="AB1" s="164"/>
      <c r="AC1" s="164"/>
      <c r="AD1" s="164"/>
      <c r="AE1" s="164"/>
      <c r="AF1" s="164"/>
      <c r="AG1" s="164"/>
      <c r="AH1" s="164"/>
      <c r="AI1" s="164"/>
      <c r="AJ1" s="164"/>
      <c r="AK1" s="164"/>
    </row>
    <row r="2" s="118" customFormat="1" customHeight="1" spans="1:37">
      <c r="A2" s="118" t="s">
        <v>247</v>
      </c>
      <c r="R2" s="238">
        <v>95203162</v>
      </c>
      <c r="S2" s="239"/>
      <c r="T2" s="239"/>
      <c r="U2" s="239"/>
      <c r="V2" s="239"/>
      <c r="W2" s="240"/>
      <c r="X2" s="164"/>
      <c r="Y2" s="164"/>
      <c r="Z2" s="164"/>
      <c r="AA2" s="164"/>
      <c r="AB2" s="164"/>
      <c r="AC2" s="164"/>
      <c r="AD2" s="164"/>
      <c r="AE2" s="164"/>
      <c r="AF2" s="164"/>
      <c r="AG2" s="164"/>
      <c r="AH2" s="164"/>
      <c r="AI2" s="164"/>
      <c r="AJ2" s="164"/>
      <c r="AK2" s="164"/>
    </row>
    <row r="3" s="119" customFormat="1" ht="8.25" customHeight="1" spans="18:37">
      <c r="R3" s="238"/>
      <c r="S3" s="151"/>
      <c r="T3" s="151"/>
      <c r="U3" s="151"/>
      <c r="V3" s="112"/>
      <c r="W3" s="175"/>
      <c r="X3" s="112"/>
      <c r="Y3" s="112"/>
      <c r="Z3" s="112"/>
      <c r="AA3" s="176"/>
      <c r="AB3" s="177"/>
      <c r="AC3" s="177"/>
      <c r="AD3" s="112"/>
      <c r="AE3" s="112"/>
      <c r="AF3" s="112"/>
      <c r="AG3" s="112"/>
      <c r="AH3" s="112"/>
      <c r="AI3" s="112"/>
      <c r="AJ3" s="112"/>
      <c r="AK3" s="112"/>
    </row>
    <row r="4" s="119" customFormat="1" ht="8.25" customHeight="1" spans="5:37">
      <c r="E4" s="127"/>
      <c r="F4" s="127"/>
      <c r="G4" s="127"/>
      <c r="H4" s="127"/>
      <c r="I4" s="127"/>
      <c r="R4" s="238"/>
      <c r="S4" s="151"/>
      <c r="T4" s="151"/>
      <c r="U4" s="151"/>
      <c r="V4" s="112"/>
      <c r="W4" s="175"/>
      <c r="X4" s="112"/>
      <c r="Y4" s="112"/>
      <c r="Z4" s="112"/>
      <c r="AA4" s="176"/>
      <c r="AB4" s="177"/>
      <c r="AC4" s="177"/>
      <c r="AD4" s="112"/>
      <c r="AE4" s="112"/>
      <c r="AF4" s="112"/>
      <c r="AG4" s="112"/>
      <c r="AH4" s="112"/>
      <c r="AI4" s="112"/>
      <c r="AJ4" s="112"/>
      <c r="AK4" s="112"/>
    </row>
    <row r="5" s="119" customFormat="1" customHeight="1" spans="1:37">
      <c r="A5" s="178" t="s">
        <v>8</v>
      </c>
      <c r="B5" s="179" t="s">
        <v>9</v>
      </c>
      <c r="C5" s="179"/>
      <c r="D5" s="179"/>
      <c r="E5" s="179"/>
      <c r="F5" s="180" t="s">
        <v>248</v>
      </c>
      <c r="G5" s="181"/>
      <c r="H5" s="121"/>
      <c r="I5" s="121"/>
      <c r="J5" s="121"/>
      <c r="K5" s="121"/>
      <c r="L5" s="122" t="s">
        <v>249</v>
      </c>
      <c r="M5" s="122"/>
      <c r="N5" s="121"/>
      <c r="O5" s="121"/>
      <c r="P5" s="123"/>
      <c r="R5" s="241" t="s">
        <v>12</v>
      </c>
      <c r="S5" s="242"/>
      <c r="T5" s="242"/>
      <c r="U5" s="242"/>
      <c r="V5" s="243"/>
      <c r="W5" s="175"/>
      <c r="X5" s="112"/>
      <c r="Y5" s="112"/>
      <c r="Z5" s="112"/>
      <c r="AA5" s="176"/>
      <c r="AB5" s="177"/>
      <c r="AC5" s="177"/>
      <c r="AD5" s="112"/>
      <c r="AE5" s="112"/>
      <c r="AF5" s="112"/>
      <c r="AG5" s="112"/>
      <c r="AH5" s="112"/>
      <c r="AI5" s="112"/>
      <c r="AJ5" s="112"/>
      <c r="AK5" s="112"/>
    </row>
    <row r="6" customHeight="1" spans="1:21">
      <c r="A6" s="135" t="s">
        <v>13</v>
      </c>
      <c r="B6" s="182"/>
      <c r="C6" s="182"/>
      <c r="D6" s="182"/>
      <c r="E6" s="182"/>
      <c r="F6" s="183" t="s">
        <v>250</v>
      </c>
      <c r="G6" s="183"/>
      <c r="H6" s="184"/>
      <c r="I6" s="184"/>
      <c r="J6" s="131"/>
      <c r="K6" s="131"/>
      <c r="L6" s="127" t="s">
        <v>251</v>
      </c>
      <c r="M6" s="127"/>
      <c r="N6" s="209" t="str">
        <f>IF(ISBLANK(N8),"",N8+15)</f>
        <v/>
      </c>
      <c r="O6" s="162"/>
      <c r="P6" s="134"/>
      <c r="Q6" s="244" t="s">
        <v>16</v>
      </c>
      <c r="R6" s="241" t="s">
        <v>17</v>
      </c>
      <c r="S6" s="241" t="s">
        <v>18</v>
      </c>
      <c r="T6" s="241" t="s">
        <v>19</v>
      </c>
      <c r="U6" s="241" t="s">
        <v>20</v>
      </c>
    </row>
    <row r="7" spans="1:21">
      <c r="A7" s="130" t="s">
        <v>21</v>
      </c>
      <c r="B7" s="131"/>
      <c r="C7" s="131"/>
      <c r="D7" s="132"/>
      <c r="E7" s="131"/>
      <c r="F7" s="185" t="s">
        <v>252</v>
      </c>
      <c r="G7" s="131"/>
      <c r="H7" s="131"/>
      <c r="I7" s="131"/>
      <c r="J7" s="131"/>
      <c r="K7" s="131"/>
      <c r="L7" s="210" t="s">
        <v>23</v>
      </c>
      <c r="M7" s="210"/>
      <c r="N7" s="211"/>
      <c r="O7" s="131"/>
      <c r="P7" s="134"/>
      <c r="Q7" s="244"/>
      <c r="R7" s="241"/>
      <c r="S7" s="241"/>
      <c r="T7" s="241"/>
      <c r="U7" s="241"/>
    </row>
    <row r="8" spans="1:17">
      <c r="A8" s="135" t="s">
        <v>24</v>
      </c>
      <c r="B8" s="186">
        <f>IF(ISBLANK('PO V4'!B8),"",'PO V4'!B8)</f>
        <v>1111</v>
      </c>
      <c r="C8" s="186"/>
      <c r="D8" s="186"/>
      <c r="E8" s="131"/>
      <c r="F8" s="131" t="s">
        <v>253</v>
      </c>
      <c r="G8" s="131"/>
      <c r="H8" s="184"/>
      <c r="I8" s="184"/>
      <c r="J8" s="131"/>
      <c r="K8" s="131"/>
      <c r="L8" s="212" t="s">
        <v>26</v>
      </c>
      <c r="M8" s="212"/>
      <c r="N8" s="139"/>
      <c r="O8" s="131"/>
      <c r="P8" s="134"/>
      <c r="Q8" s="245">
        <f ca="1">TODAY()</f>
        <v>43244</v>
      </c>
    </row>
    <row r="9" s="174" customFormat="1" ht="5.25" customHeight="1" spans="1:23">
      <c r="A9" s="140"/>
      <c r="B9" s="141"/>
      <c r="C9" s="141"/>
      <c r="D9" s="142"/>
      <c r="E9" s="143"/>
      <c r="F9" s="143"/>
      <c r="G9" s="143"/>
      <c r="H9" s="143"/>
      <c r="I9" s="143"/>
      <c r="J9" s="142"/>
      <c r="K9" s="143"/>
      <c r="L9" s="143"/>
      <c r="M9" s="143"/>
      <c r="N9" s="143"/>
      <c r="O9" s="143"/>
      <c r="P9" s="144"/>
      <c r="W9" s="246"/>
    </row>
    <row r="10" ht="4.5" customHeight="1"/>
    <row r="11" s="151" customFormat="1" ht="15.75" customHeight="1" spans="1:37">
      <c r="A11" s="187" t="s">
        <v>254</v>
      </c>
      <c r="B11" s="188" t="s">
        <v>255</v>
      </c>
      <c r="C11" s="189" t="s">
        <v>256</v>
      </c>
      <c r="D11" s="189" t="s">
        <v>257</v>
      </c>
      <c r="E11" s="189" t="s">
        <v>258</v>
      </c>
      <c r="F11" s="189" t="s">
        <v>259</v>
      </c>
      <c r="G11" s="189" t="s">
        <v>260</v>
      </c>
      <c r="H11" s="189" t="s">
        <v>261</v>
      </c>
      <c r="I11" s="189" t="s">
        <v>114</v>
      </c>
      <c r="J11" s="189" t="s">
        <v>262</v>
      </c>
      <c r="K11" s="213" t="s">
        <v>263</v>
      </c>
      <c r="L11" s="213"/>
      <c r="M11" s="213"/>
      <c r="N11" s="213"/>
      <c r="O11" s="213"/>
      <c r="P11" s="214" t="s">
        <v>264</v>
      </c>
      <c r="R11" s="112"/>
      <c r="S11" s="112"/>
      <c r="T11" s="112"/>
      <c r="U11" s="247"/>
      <c r="V11" s="112"/>
      <c r="W11" s="175"/>
      <c r="X11" s="112"/>
      <c r="Y11" s="112"/>
      <c r="Z11" s="112"/>
      <c r="AA11" s="176"/>
      <c r="AB11" s="177"/>
      <c r="AC11" s="177"/>
      <c r="AD11" s="112"/>
      <c r="AE11" s="112"/>
      <c r="AF11" s="112"/>
      <c r="AG11" s="112"/>
      <c r="AH11" s="112"/>
      <c r="AI11" s="112"/>
      <c r="AJ11" s="112"/>
      <c r="AK11" s="112"/>
    </row>
    <row r="12" ht="26.25" customHeight="1" spans="1:37">
      <c r="A12" s="190"/>
      <c r="B12" s="191"/>
      <c r="C12" s="192"/>
      <c r="D12" s="192"/>
      <c r="E12" s="192"/>
      <c r="F12" s="192"/>
      <c r="G12" s="192"/>
      <c r="H12" s="192"/>
      <c r="I12" s="192"/>
      <c r="J12" s="192"/>
      <c r="K12" s="215" t="s">
        <v>265</v>
      </c>
      <c r="L12" s="216" t="s">
        <v>266</v>
      </c>
      <c r="M12" s="216" t="s">
        <v>267</v>
      </c>
      <c r="N12" s="216" t="s">
        <v>268</v>
      </c>
      <c r="O12" s="216" t="s">
        <v>269</v>
      </c>
      <c r="P12" s="217"/>
      <c r="R12" s="151"/>
      <c r="S12" s="151"/>
      <c r="T12" s="151"/>
      <c r="U12" s="151"/>
      <c r="V12" s="151"/>
      <c r="X12" s="151"/>
      <c r="Y12" s="151"/>
      <c r="Z12" s="151"/>
      <c r="AA12" s="151"/>
      <c r="AB12" s="151"/>
      <c r="AC12" s="151"/>
      <c r="AD12" s="151"/>
      <c r="AE12" s="151"/>
      <c r="AF12" s="151"/>
      <c r="AG12" s="151"/>
      <c r="AH12" s="151"/>
      <c r="AI12" s="151"/>
      <c r="AJ12" s="151"/>
      <c r="AK12" s="151"/>
    </row>
    <row r="13" customHeight="1" spans="1:16">
      <c r="A13" s="193"/>
      <c r="B13" s="153"/>
      <c r="C13" s="194"/>
      <c r="D13" s="152"/>
      <c r="E13" s="153"/>
      <c r="F13" s="153"/>
      <c r="G13" s="153"/>
      <c r="H13" s="153"/>
      <c r="I13" s="153"/>
      <c r="J13" s="194"/>
      <c r="K13" s="218"/>
      <c r="L13" s="218"/>
      <c r="M13" s="218"/>
      <c r="N13" s="218" t="str">
        <f>IF(ISERROR(VLOOKUP(B13,AE:AG,2,0)),"",VLOOKUP(B13,AE:AG,2,0)*H13)</f>
        <v/>
      </c>
      <c r="O13" s="219">
        <f>SUM(K13:N13)</f>
        <v>0</v>
      </c>
      <c r="P13" s="220">
        <f>J13*O13</f>
        <v>0</v>
      </c>
    </row>
    <row r="14" customHeight="1" spans="1:16">
      <c r="A14" s="193"/>
      <c r="B14" s="153"/>
      <c r="C14" s="194"/>
      <c r="D14" s="152"/>
      <c r="E14" s="153"/>
      <c r="F14" s="153"/>
      <c r="G14" s="153"/>
      <c r="H14" s="153"/>
      <c r="I14" s="153"/>
      <c r="J14" s="194"/>
      <c r="K14" s="218"/>
      <c r="L14" s="218"/>
      <c r="M14" s="218"/>
      <c r="N14" s="218" t="str">
        <f t="shared" ref="N14:N37" si="0">IF(ISERROR(VLOOKUP(B14,AE:AG,2,0)),"",VLOOKUP(B14,AE:AG,2,0)*H14)</f>
        <v/>
      </c>
      <c r="O14" s="219">
        <f t="shared" ref="O14:O37" si="1">SUM(K14:N14)</f>
        <v>0</v>
      </c>
      <c r="P14" s="220">
        <f t="shared" ref="P14:P37" si="2">J14*O14</f>
        <v>0</v>
      </c>
    </row>
    <row r="15" customHeight="1" spans="1:16">
      <c r="A15" s="193"/>
      <c r="B15" s="153"/>
      <c r="C15" s="194"/>
      <c r="D15" s="152"/>
      <c r="E15" s="153"/>
      <c r="F15" s="153"/>
      <c r="G15" s="153"/>
      <c r="H15" s="153"/>
      <c r="I15" s="153"/>
      <c r="J15" s="194"/>
      <c r="K15" s="218"/>
      <c r="L15" s="218"/>
      <c r="M15" s="218"/>
      <c r="N15" s="218" t="str">
        <f t="shared" si="0"/>
        <v/>
      </c>
      <c r="O15" s="219">
        <f t="shared" si="1"/>
        <v>0</v>
      </c>
      <c r="P15" s="220">
        <f t="shared" si="2"/>
        <v>0</v>
      </c>
    </row>
    <row r="16" customHeight="1" spans="1:16">
      <c r="A16" s="193"/>
      <c r="B16" s="153"/>
      <c r="C16" s="194"/>
      <c r="D16" s="152"/>
      <c r="E16" s="153"/>
      <c r="F16" s="153"/>
      <c r="G16" s="153"/>
      <c r="H16" s="153"/>
      <c r="I16" s="153"/>
      <c r="J16" s="194"/>
      <c r="K16" s="218"/>
      <c r="L16" s="218"/>
      <c r="M16" s="218"/>
      <c r="N16" s="218" t="str">
        <f t="shared" si="0"/>
        <v/>
      </c>
      <c r="O16" s="219">
        <f t="shared" si="1"/>
        <v>0</v>
      </c>
      <c r="P16" s="220">
        <f t="shared" si="2"/>
        <v>0</v>
      </c>
    </row>
    <row r="17" spans="1:16">
      <c r="A17" s="193"/>
      <c r="B17" s="153"/>
      <c r="C17" s="194"/>
      <c r="D17" s="152"/>
      <c r="E17" s="153"/>
      <c r="F17" s="153"/>
      <c r="G17" s="153"/>
      <c r="H17" s="153"/>
      <c r="I17" s="153"/>
      <c r="J17" s="194"/>
      <c r="K17" s="218"/>
      <c r="L17" s="218"/>
      <c r="M17" s="218"/>
      <c r="N17" s="218" t="str">
        <f t="shared" si="0"/>
        <v/>
      </c>
      <c r="O17" s="219">
        <f t="shared" si="1"/>
        <v>0</v>
      </c>
      <c r="P17" s="220">
        <f t="shared" si="2"/>
        <v>0</v>
      </c>
    </row>
    <row r="18" spans="1:16">
      <c r="A18" s="193"/>
      <c r="B18" s="153"/>
      <c r="C18" s="194"/>
      <c r="D18" s="152"/>
      <c r="E18" s="153"/>
      <c r="F18" s="153"/>
      <c r="G18" s="153"/>
      <c r="H18" s="153"/>
      <c r="I18" s="153"/>
      <c r="J18" s="194"/>
      <c r="K18" s="218"/>
      <c r="L18" s="218"/>
      <c r="M18" s="218"/>
      <c r="N18" s="218" t="str">
        <f t="shared" si="0"/>
        <v/>
      </c>
      <c r="O18" s="219">
        <f t="shared" si="1"/>
        <v>0</v>
      </c>
      <c r="P18" s="220">
        <f t="shared" si="2"/>
        <v>0</v>
      </c>
    </row>
    <row r="19" spans="1:16">
      <c r="A19" s="193"/>
      <c r="B19" s="153"/>
      <c r="C19" s="194"/>
      <c r="D19" s="152"/>
      <c r="E19" s="153"/>
      <c r="F19" s="153"/>
      <c r="G19" s="153"/>
      <c r="H19" s="153"/>
      <c r="I19" s="153"/>
      <c r="J19" s="194"/>
      <c r="K19" s="218"/>
      <c r="L19" s="218"/>
      <c r="M19" s="218"/>
      <c r="N19" s="218" t="str">
        <f t="shared" si="0"/>
        <v/>
      </c>
      <c r="O19" s="219">
        <f t="shared" si="1"/>
        <v>0</v>
      </c>
      <c r="P19" s="220">
        <f t="shared" si="2"/>
        <v>0</v>
      </c>
    </row>
    <row r="20" spans="1:16">
      <c r="A20" s="193"/>
      <c r="B20" s="153"/>
      <c r="C20" s="194"/>
      <c r="D20" s="152"/>
      <c r="E20" s="153"/>
      <c r="F20" s="153"/>
      <c r="G20" s="153"/>
      <c r="H20" s="153"/>
      <c r="I20" s="153"/>
      <c r="J20" s="194"/>
      <c r="K20" s="218"/>
      <c r="L20" s="218"/>
      <c r="M20" s="218"/>
      <c r="N20" s="218" t="str">
        <f t="shared" si="0"/>
        <v/>
      </c>
      <c r="O20" s="219">
        <f t="shared" si="1"/>
        <v>0</v>
      </c>
      <c r="P20" s="220">
        <f t="shared" si="2"/>
        <v>0</v>
      </c>
    </row>
    <row r="21" spans="1:16">
      <c r="A21" s="193"/>
      <c r="B21" s="153"/>
      <c r="C21" s="194"/>
      <c r="D21" s="152"/>
      <c r="E21" s="153"/>
      <c r="F21" s="153"/>
      <c r="G21" s="153"/>
      <c r="H21" s="153"/>
      <c r="I21" s="153"/>
      <c r="J21" s="194"/>
      <c r="K21" s="218"/>
      <c r="L21" s="218"/>
      <c r="M21" s="218"/>
      <c r="N21" s="218" t="str">
        <f t="shared" si="0"/>
        <v/>
      </c>
      <c r="O21" s="219">
        <f t="shared" si="1"/>
        <v>0</v>
      </c>
      <c r="P21" s="220">
        <f t="shared" si="2"/>
        <v>0</v>
      </c>
    </row>
    <row r="22" spans="1:16">
      <c r="A22" s="193"/>
      <c r="B22" s="153"/>
      <c r="C22" s="194"/>
      <c r="D22" s="152"/>
      <c r="E22" s="153"/>
      <c r="F22" s="153"/>
      <c r="G22" s="153"/>
      <c r="H22" s="153"/>
      <c r="I22" s="153"/>
      <c r="J22" s="194"/>
      <c r="K22" s="218"/>
      <c r="L22" s="218"/>
      <c r="M22" s="218"/>
      <c r="N22" s="218" t="str">
        <f t="shared" si="0"/>
        <v/>
      </c>
      <c r="O22" s="219">
        <f t="shared" si="1"/>
        <v>0</v>
      </c>
      <c r="P22" s="220">
        <f t="shared" si="2"/>
        <v>0</v>
      </c>
    </row>
    <row r="23" spans="1:16">
      <c r="A23" s="193"/>
      <c r="B23" s="153"/>
      <c r="C23" s="194"/>
      <c r="D23" s="152"/>
      <c r="E23" s="153"/>
      <c r="F23" s="153"/>
      <c r="G23" s="153"/>
      <c r="H23" s="153"/>
      <c r="I23" s="153"/>
      <c r="J23" s="194"/>
      <c r="K23" s="218"/>
      <c r="L23" s="218"/>
      <c r="M23" s="218"/>
      <c r="N23" s="218" t="str">
        <f t="shared" si="0"/>
        <v/>
      </c>
      <c r="O23" s="219">
        <f t="shared" si="1"/>
        <v>0</v>
      </c>
      <c r="P23" s="220">
        <f t="shared" si="2"/>
        <v>0</v>
      </c>
    </row>
    <row r="24" spans="1:16">
      <c r="A24" s="193"/>
      <c r="B24" s="153"/>
      <c r="C24" s="194"/>
      <c r="D24" s="152"/>
      <c r="E24" s="153"/>
      <c r="F24" s="153"/>
      <c r="G24" s="153"/>
      <c r="H24" s="153"/>
      <c r="I24" s="153"/>
      <c r="J24" s="194"/>
      <c r="K24" s="218"/>
      <c r="L24" s="218"/>
      <c r="M24" s="218"/>
      <c r="N24" s="218" t="str">
        <f t="shared" si="0"/>
        <v/>
      </c>
      <c r="O24" s="219">
        <f t="shared" si="1"/>
        <v>0</v>
      </c>
      <c r="P24" s="220">
        <f t="shared" si="2"/>
        <v>0</v>
      </c>
    </row>
    <row r="25" spans="1:16">
      <c r="A25" s="193"/>
      <c r="B25" s="153"/>
      <c r="C25" s="194"/>
      <c r="D25" s="152"/>
      <c r="E25" s="153"/>
      <c r="F25" s="153"/>
      <c r="G25" s="153"/>
      <c r="H25" s="153"/>
      <c r="I25" s="153"/>
      <c r="J25" s="194"/>
      <c r="K25" s="218"/>
      <c r="L25" s="218"/>
      <c r="M25" s="218"/>
      <c r="N25" s="218" t="str">
        <f t="shared" si="0"/>
        <v/>
      </c>
      <c r="O25" s="219">
        <f t="shared" si="1"/>
        <v>0</v>
      </c>
      <c r="P25" s="220">
        <f t="shared" si="2"/>
        <v>0</v>
      </c>
    </row>
    <row r="26" spans="1:16">
      <c r="A26" s="193"/>
      <c r="B26" s="153"/>
      <c r="C26" s="194"/>
      <c r="D26" s="152"/>
      <c r="E26" s="153"/>
      <c r="F26" s="153"/>
      <c r="G26" s="153"/>
      <c r="H26" s="153"/>
      <c r="I26" s="153"/>
      <c r="J26" s="194"/>
      <c r="K26" s="218"/>
      <c r="L26" s="218"/>
      <c r="M26" s="218"/>
      <c r="N26" s="218" t="str">
        <f t="shared" si="0"/>
        <v/>
      </c>
      <c r="O26" s="219">
        <f t="shared" si="1"/>
        <v>0</v>
      </c>
      <c r="P26" s="220">
        <f t="shared" si="2"/>
        <v>0</v>
      </c>
    </row>
    <row r="27" spans="1:16">
      <c r="A27" s="193"/>
      <c r="B27" s="153"/>
      <c r="C27" s="194"/>
      <c r="D27" s="152"/>
      <c r="E27" s="153"/>
      <c r="F27" s="153"/>
      <c r="G27" s="153"/>
      <c r="H27" s="153"/>
      <c r="I27" s="153"/>
      <c r="J27" s="194"/>
      <c r="K27" s="218"/>
      <c r="L27" s="218"/>
      <c r="M27" s="218"/>
      <c r="N27" s="218" t="str">
        <f t="shared" si="0"/>
        <v/>
      </c>
      <c r="O27" s="219">
        <f t="shared" si="1"/>
        <v>0</v>
      </c>
      <c r="P27" s="220">
        <f t="shared" si="2"/>
        <v>0</v>
      </c>
    </row>
    <row r="28" spans="1:16">
      <c r="A28" s="193"/>
      <c r="B28" s="153"/>
      <c r="C28" s="194"/>
      <c r="D28" s="152"/>
      <c r="E28" s="153"/>
      <c r="F28" s="153"/>
      <c r="G28" s="153"/>
      <c r="H28" s="153"/>
      <c r="I28" s="153"/>
      <c r="J28" s="194"/>
      <c r="K28" s="218"/>
      <c r="L28" s="218"/>
      <c r="M28" s="218"/>
      <c r="N28" s="218" t="str">
        <f t="shared" si="0"/>
        <v/>
      </c>
      <c r="O28" s="219">
        <f t="shared" si="1"/>
        <v>0</v>
      </c>
      <c r="P28" s="220">
        <f t="shared" si="2"/>
        <v>0</v>
      </c>
    </row>
    <row r="29" spans="1:16">
      <c r="A29" s="193"/>
      <c r="B29" s="153"/>
      <c r="C29" s="194"/>
      <c r="D29" s="152"/>
      <c r="E29" s="153"/>
      <c r="F29" s="153"/>
      <c r="G29" s="153"/>
      <c r="H29" s="153"/>
      <c r="I29" s="153"/>
      <c r="J29" s="194"/>
      <c r="K29" s="218"/>
      <c r="L29" s="218"/>
      <c r="M29" s="218"/>
      <c r="N29" s="218" t="str">
        <f t="shared" si="0"/>
        <v/>
      </c>
      <c r="O29" s="219">
        <f t="shared" si="1"/>
        <v>0</v>
      </c>
      <c r="P29" s="220">
        <f t="shared" si="2"/>
        <v>0</v>
      </c>
    </row>
    <row r="30" spans="1:16">
      <c r="A30" s="193"/>
      <c r="B30" s="153"/>
      <c r="C30" s="194"/>
      <c r="D30" s="152"/>
      <c r="E30" s="153"/>
      <c r="F30" s="153"/>
      <c r="G30" s="153"/>
      <c r="H30" s="153"/>
      <c r="I30" s="153"/>
      <c r="J30" s="194"/>
      <c r="K30" s="218"/>
      <c r="L30" s="218"/>
      <c r="M30" s="218"/>
      <c r="N30" s="218" t="str">
        <f t="shared" si="0"/>
        <v/>
      </c>
      <c r="O30" s="219">
        <f t="shared" si="1"/>
        <v>0</v>
      </c>
      <c r="P30" s="220">
        <f t="shared" si="2"/>
        <v>0</v>
      </c>
    </row>
    <row r="31" spans="1:16">
      <c r="A31" s="193"/>
      <c r="B31" s="153"/>
      <c r="C31" s="194"/>
      <c r="D31" s="152"/>
      <c r="E31" s="153"/>
      <c r="F31" s="153"/>
      <c r="G31" s="153"/>
      <c r="H31" s="153"/>
      <c r="I31" s="153"/>
      <c r="J31" s="194"/>
      <c r="K31" s="218"/>
      <c r="L31" s="218"/>
      <c r="M31" s="218"/>
      <c r="N31" s="218" t="str">
        <f t="shared" si="0"/>
        <v/>
      </c>
      <c r="O31" s="219">
        <f t="shared" si="1"/>
        <v>0</v>
      </c>
      <c r="P31" s="220">
        <f t="shared" si="2"/>
        <v>0</v>
      </c>
    </row>
    <row r="32" spans="1:16">
      <c r="A32" s="193"/>
      <c r="B32" s="153"/>
      <c r="C32" s="194"/>
      <c r="D32" s="152"/>
      <c r="E32" s="153"/>
      <c r="F32" s="153"/>
      <c r="G32" s="153"/>
      <c r="H32" s="153"/>
      <c r="I32" s="153"/>
      <c r="J32" s="194"/>
      <c r="K32" s="218"/>
      <c r="L32" s="218"/>
      <c r="M32" s="218"/>
      <c r="N32" s="218" t="str">
        <f t="shared" si="0"/>
        <v/>
      </c>
      <c r="O32" s="219">
        <f t="shared" si="1"/>
        <v>0</v>
      </c>
      <c r="P32" s="220">
        <f t="shared" si="2"/>
        <v>0</v>
      </c>
    </row>
    <row r="33" spans="1:16">
      <c r="A33" s="193"/>
      <c r="B33" s="153"/>
      <c r="C33" s="194"/>
      <c r="D33" s="152"/>
      <c r="E33" s="153"/>
      <c r="F33" s="153"/>
      <c r="G33" s="153"/>
      <c r="H33" s="153"/>
      <c r="I33" s="153"/>
      <c r="J33" s="194"/>
      <c r="K33" s="218"/>
      <c r="L33" s="218"/>
      <c r="M33" s="218"/>
      <c r="N33" s="218" t="str">
        <f t="shared" si="0"/>
        <v/>
      </c>
      <c r="O33" s="219">
        <f t="shared" si="1"/>
        <v>0</v>
      </c>
      <c r="P33" s="220">
        <f t="shared" si="2"/>
        <v>0</v>
      </c>
    </row>
    <row r="34" spans="1:16">
      <c r="A34" s="193"/>
      <c r="B34" s="153"/>
      <c r="C34" s="194"/>
      <c r="D34" s="152"/>
      <c r="E34" s="153"/>
      <c r="F34" s="153"/>
      <c r="G34" s="153"/>
      <c r="H34" s="153"/>
      <c r="I34" s="153"/>
      <c r="J34" s="194"/>
      <c r="K34" s="218"/>
      <c r="L34" s="218"/>
      <c r="M34" s="218"/>
      <c r="N34" s="218" t="str">
        <f t="shared" si="0"/>
        <v/>
      </c>
      <c r="O34" s="219">
        <f t="shared" si="1"/>
        <v>0</v>
      </c>
      <c r="P34" s="220">
        <f t="shared" si="2"/>
        <v>0</v>
      </c>
    </row>
    <row r="35" spans="1:16">
      <c r="A35" s="193"/>
      <c r="B35" s="153"/>
      <c r="C35" s="194"/>
      <c r="D35" s="152"/>
      <c r="E35" s="153"/>
      <c r="F35" s="153"/>
      <c r="G35" s="153"/>
      <c r="H35" s="153"/>
      <c r="I35" s="153"/>
      <c r="J35" s="194"/>
      <c r="K35" s="218"/>
      <c r="L35" s="218"/>
      <c r="M35" s="218"/>
      <c r="N35" s="218" t="str">
        <f t="shared" si="0"/>
        <v/>
      </c>
      <c r="O35" s="219">
        <f t="shared" si="1"/>
        <v>0</v>
      </c>
      <c r="P35" s="220">
        <f t="shared" si="2"/>
        <v>0</v>
      </c>
    </row>
    <row r="36" spans="1:16">
      <c r="A36" s="193"/>
      <c r="B36" s="153"/>
      <c r="C36" s="194"/>
      <c r="D36" s="152"/>
      <c r="E36" s="153"/>
      <c r="F36" s="153"/>
      <c r="G36" s="153"/>
      <c r="H36" s="153"/>
      <c r="I36" s="153"/>
      <c r="J36" s="194"/>
      <c r="K36" s="218"/>
      <c r="L36" s="218"/>
      <c r="M36" s="218"/>
      <c r="N36" s="218" t="str">
        <f t="shared" si="0"/>
        <v/>
      </c>
      <c r="O36" s="219">
        <f t="shared" si="1"/>
        <v>0</v>
      </c>
      <c r="P36" s="220">
        <f t="shared" si="2"/>
        <v>0</v>
      </c>
    </row>
    <row r="37" ht="12" spans="1:16">
      <c r="A37" s="195"/>
      <c r="B37" s="196"/>
      <c r="C37" s="197"/>
      <c r="D37" s="198"/>
      <c r="E37" s="196"/>
      <c r="F37" s="196"/>
      <c r="G37" s="196"/>
      <c r="H37" s="196"/>
      <c r="I37" s="196"/>
      <c r="J37" s="197"/>
      <c r="K37" s="221"/>
      <c r="L37" s="221"/>
      <c r="M37" s="221"/>
      <c r="N37" s="218" t="str">
        <f t="shared" si="0"/>
        <v/>
      </c>
      <c r="O37" s="222">
        <f t="shared" si="1"/>
        <v>0</v>
      </c>
      <c r="P37" s="223">
        <f t="shared" si="2"/>
        <v>0</v>
      </c>
    </row>
    <row r="38" ht="6" customHeight="1" spans="1:11">
      <c r="A38" s="157"/>
      <c r="B38" s="157"/>
      <c r="C38" s="157"/>
      <c r="D38" s="157"/>
      <c r="E38" s="157"/>
      <c r="F38" s="157"/>
      <c r="G38" s="157"/>
      <c r="H38" s="157"/>
      <c r="I38" s="157"/>
      <c r="J38" s="157"/>
      <c r="K38" s="158"/>
    </row>
    <row r="39" ht="12" spans="12:16">
      <c r="L39" s="160" t="s">
        <v>270</v>
      </c>
      <c r="M39" s="160"/>
      <c r="N39" s="160"/>
      <c r="O39" s="160"/>
      <c r="P39" s="161">
        <f>SUM(P13:P37)</f>
        <v>0</v>
      </c>
    </row>
    <row r="40" spans="14:29">
      <c r="N40" s="224" t="s">
        <v>271</v>
      </c>
      <c r="O40" s="225"/>
      <c r="P40" s="225"/>
      <c r="AA40" s="112"/>
      <c r="AB40" s="112"/>
      <c r="AC40" s="112"/>
    </row>
    <row r="41" spans="14:29">
      <c r="N41" s="226"/>
      <c r="O41" s="227"/>
      <c r="P41" s="227"/>
      <c r="AA41" s="112"/>
      <c r="AB41" s="112"/>
      <c r="AC41" s="112"/>
    </row>
    <row r="42" ht="5.25" customHeight="1" spans="14:34">
      <c r="N42" s="119"/>
      <c r="O42" s="119"/>
      <c r="P42" s="119"/>
      <c r="AA42" s="112"/>
      <c r="AB42" s="112"/>
      <c r="AC42" s="112"/>
      <c r="AH42" s="112" t="s">
        <v>182</v>
      </c>
    </row>
    <row r="43" ht="5.25" customHeight="1" spans="14:37">
      <c r="N43" s="119"/>
      <c r="O43" s="119"/>
      <c r="P43" s="119"/>
      <c r="AA43" s="13" t="s">
        <v>56</v>
      </c>
      <c r="AB43" s="109" t="s">
        <v>18</v>
      </c>
      <c r="AC43" s="14" t="s">
        <v>57</v>
      </c>
      <c r="AD43" s="164"/>
      <c r="AE43" s="112" t="s">
        <v>189</v>
      </c>
      <c r="AF43" s="113">
        <v>2.5</v>
      </c>
      <c r="AG43" s="112" t="s">
        <v>182</v>
      </c>
      <c r="AK43" s="164"/>
    </row>
    <row r="44" s="164" customFormat="1" spans="1:37">
      <c r="A44" s="199" t="s">
        <v>272</v>
      </c>
      <c r="B44" s="200"/>
      <c r="C44" s="200"/>
      <c r="D44" s="200"/>
      <c r="E44" s="200"/>
      <c r="F44" s="200"/>
      <c r="G44" s="200"/>
      <c r="H44" s="200"/>
      <c r="I44" s="200"/>
      <c r="J44" s="200"/>
      <c r="K44" s="200"/>
      <c r="L44" s="200"/>
      <c r="M44" s="200"/>
      <c r="N44" s="200"/>
      <c r="O44" s="200"/>
      <c r="P44" s="228"/>
      <c r="R44" s="112"/>
      <c r="S44" s="112"/>
      <c r="T44" s="112"/>
      <c r="U44" s="112"/>
      <c r="V44" s="112"/>
      <c r="W44" s="175"/>
      <c r="X44" s="112"/>
      <c r="Y44" s="112"/>
      <c r="Z44" s="112"/>
      <c r="AA44" s="108" t="s">
        <v>63</v>
      </c>
      <c r="AB44" s="109" t="s">
        <v>17</v>
      </c>
      <c r="AC44" s="14" t="s">
        <v>64</v>
      </c>
      <c r="AD44" s="112"/>
      <c r="AF44" s="112"/>
      <c r="AG44" s="249"/>
      <c r="AH44" s="164" t="s">
        <v>273</v>
      </c>
      <c r="AI44" s="112"/>
      <c r="AJ44" s="112"/>
      <c r="AK44" s="112"/>
    </row>
    <row r="45" spans="1:34">
      <c r="A45" s="168" t="s">
        <v>274</v>
      </c>
      <c r="B45" s="131"/>
      <c r="C45" s="131"/>
      <c r="D45" s="131"/>
      <c r="E45" s="131"/>
      <c r="F45" s="131"/>
      <c r="G45" s="131"/>
      <c r="H45" s="131"/>
      <c r="I45" s="131"/>
      <c r="J45" s="131"/>
      <c r="K45" s="131"/>
      <c r="L45" s="131"/>
      <c r="M45" s="131"/>
      <c r="N45" s="131"/>
      <c r="O45" s="131"/>
      <c r="P45" s="134"/>
      <c r="AA45" s="108" t="s">
        <v>67</v>
      </c>
      <c r="AB45" s="109" t="s">
        <v>68</v>
      </c>
      <c r="AC45" s="14" t="s">
        <v>69</v>
      </c>
      <c r="AE45" s="164" t="s">
        <v>275</v>
      </c>
      <c r="AF45" s="112">
        <v>12</v>
      </c>
      <c r="AG45" s="112" t="s">
        <v>276</v>
      </c>
      <c r="AH45" s="164" t="s">
        <v>273</v>
      </c>
    </row>
    <row r="46" ht="12.75" spans="1:34">
      <c r="A46" s="168" t="s">
        <v>277</v>
      </c>
      <c r="B46" s="131"/>
      <c r="C46" s="131"/>
      <c r="D46" s="131"/>
      <c r="E46" s="131"/>
      <c r="F46" s="131"/>
      <c r="G46" s="131"/>
      <c r="H46" s="131"/>
      <c r="I46" s="131"/>
      <c r="J46" s="131"/>
      <c r="K46" s="131"/>
      <c r="L46" s="131"/>
      <c r="M46" s="131"/>
      <c r="N46" s="131"/>
      <c r="O46" s="131"/>
      <c r="P46" s="134"/>
      <c r="AA46" t="s">
        <v>72</v>
      </c>
      <c r="AB46" s="109" t="s">
        <v>73</v>
      </c>
      <c r="AC46" s="14" t="s">
        <v>74</v>
      </c>
      <c r="AE46" s="112" t="s">
        <v>278</v>
      </c>
      <c r="AF46" s="112">
        <v>10</v>
      </c>
      <c r="AG46" s="249" t="s">
        <v>276</v>
      </c>
      <c r="AH46" s="164" t="s">
        <v>273</v>
      </c>
    </row>
    <row r="47" spans="1:34">
      <c r="A47" s="168" t="s">
        <v>279</v>
      </c>
      <c r="B47" s="131"/>
      <c r="C47" s="131"/>
      <c r="D47" s="131"/>
      <c r="E47" s="131"/>
      <c r="F47" s="131"/>
      <c r="G47" s="131"/>
      <c r="H47" s="131"/>
      <c r="I47" s="131"/>
      <c r="J47" s="131"/>
      <c r="K47" s="131"/>
      <c r="L47" s="131"/>
      <c r="M47" s="131"/>
      <c r="N47" s="131"/>
      <c r="O47" s="131"/>
      <c r="P47" s="134"/>
      <c r="AA47" s="13" t="s">
        <v>78</v>
      </c>
      <c r="AB47" s="109" t="s">
        <v>79</v>
      </c>
      <c r="AC47" s="14"/>
      <c r="AE47" s="112" t="s">
        <v>280</v>
      </c>
      <c r="AF47" s="112">
        <v>6</v>
      </c>
      <c r="AG47" s="249" t="s">
        <v>276</v>
      </c>
      <c r="AH47" s="164" t="s">
        <v>273</v>
      </c>
    </row>
    <row r="48" spans="1:34">
      <c r="A48" s="168" t="s">
        <v>281</v>
      </c>
      <c r="B48" s="131"/>
      <c r="C48" s="131"/>
      <c r="D48" s="131"/>
      <c r="E48" s="131"/>
      <c r="F48" s="131"/>
      <c r="G48" s="131"/>
      <c r="H48" s="131"/>
      <c r="I48" s="131"/>
      <c r="J48" s="131"/>
      <c r="K48" s="131"/>
      <c r="L48" s="131"/>
      <c r="M48" s="131"/>
      <c r="N48" s="131"/>
      <c r="O48" s="131"/>
      <c r="P48" s="134"/>
      <c r="AA48" s="13" t="s">
        <v>82</v>
      </c>
      <c r="AB48" s="110" t="s">
        <v>83</v>
      </c>
      <c r="AC48" s="14" t="s">
        <v>84</v>
      </c>
      <c r="AE48" s="112" t="s">
        <v>282</v>
      </c>
      <c r="AF48" s="112">
        <v>15</v>
      </c>
      <c r="AG48" s="249" t="s">
        <v>276</v>
      </c>
      <c r="AH48" s="164" t="s">
        <v>273</v>
      </c>
    </row>
    <row r="49" spans="1:34">
      <c r="A49" s="168" t="s">
        <v>283</v>
      </c>
      <c r="B49" s="131"/>
      <c r="C49" s="131"/>
      <c r="D49" s="131"/>
      <c r="E49" s="131"/>
      <c r="F49" s="131"/>
      <c r="G49" s="131"/>
      <c r="H49" s="131"/>
      <c r="I49" s="131"/>
      <c r="J49" s="131"/>
      <c r="K49" s="131"/>
      <c r="L49" s="131"/>
      <c r="M49" s="131"/>
      <c r="N49" s="131"/>
      <c r="O49" s="131"/>
      <c r="P49" s="134"/>
      <c r="AA49" s="108" t="s">
        <v>87</v>
      </c>
      <c r="AB49" s="109" t="s">
        <v>88</v>
      </c>
      <c r="AC49" s="111" t="s">
        <v>89</v>
      </c>
      <c r="AE49" s="112" t="s">
        <v>284</v>
      </c>
      <c r="AF49" s="112">
        <v>35</v>
      </c>
      <c r="AG49" s="249" t="s">
        <v>276</v>
      </c>
      <c r="AH49" s="164" t="s">
        <v>273</v>
      </c>
    </row>
    <row r="50" ht="12" spans="1:37">
      <c r="A50" s="201" t="s">
        <v>285</v>
      </c>
      <c r="B50" s="171"/>
      <c r="C50" s="171"/>
      <c r="D50" s="171"/>
      <c r="E50" s="171"/>
      <c r="F50" s="171"/>
      <c r="G50" s="171"/>
      <c r="H50" s="171"/>
      <c r="I50" s="171"/>
      <c r="J50" s="171"/>
      <c r="K50" s="171"/>
      <c r="L50" s="171"/>
      <c r="M50" s="171"/>
      <c r="N50" s="171"/>
      <c r="O50" s="171"/>
      <c r="P50" s="229"/>
      <c r="AA50" s="108" t="s">
        <v>92</v>
      </c>
      <c r="AB50" s="109"/>
      <c r="AC50" s="14" t="s">
        <v>93</v>
      </c>
      <c r="AD50" s="174"/>
      <c r="AE50" s="112" t="s">
        <v>286</v>
      </c>
      <c r="AF50" s="112">
        <v>12</v>
      </c>
      <c r="AG50" s="249" t="s">
        <v>276</v>
      </c>
      <c r="AK50" s="174"/>
    </row>
    <row r="51" ht="3.75" customHeight="1" spans="27:33">
      <c r="AA51" s="108" t="s">
        <v>96</v>
      </c>
      <c r="AB51" s="109"/>
      <c r="AC51" s="14" t="s">
        <v>97</v>
      </c>
      <c r="AF51" s="113"/>
      <c r="AG51" s="249"/>
    </row>
    <row r="52" spans="1:33">
      <c r="A52" s="202"/>
      <c r="B52" s="202"/>
      <c r="C52" s="202"/>
      <c r="D52" s="203"/>
      <c r="E52" s="203"/>
      <c r="F52" s="203"/>
      <c r="G52" s="203"/>
      <c r="H52" s="203"/>
      <c r="I52" s="203"/>
      <c r="J52" s="203"/>
      <c r="K52" s="203"/>
      <c r="AA52" s="112" t="s">
        <v>100</v>
      </c>
      <c r="AB52" s="113" t="s">
        <v>101</v>
      </c>
      <c r="AC52" s="14" t="s">
        <v>102</v>
      </c>
      <c r="AG52" s="249"/>
    </row>
    <row r="53" spans="1:37">
      <c r="A53" s="145"/>
      <c r="B53" s="145"/>
      <c r="C53" s="145"/>
      <c r="D53" s="145"/>
      <c r="E53" s="145"/>
      <c r="F53" s="145"/>
      <c r="G53" s="145"/>
      <c r="H53" s="145"/>
      <c r="I53" s="145"/>
      <c r="J53" s="145"/>
      <c r="K53" s="145"/>
      <c r="L53" s="133" t="s">
        <v>223</v>
      </c>
      <c r="M53" s="133"/>
      <c r="N53" s="230"/>
      <c r="O53" s="231"/>
      <c r="P53" s="231"/>
      <c r="AA53" s="112" t="s">
        <v>104</v>
      </c>
      <c r="AB53" s="113" t="s">
        <v>105</v>
      </c>
      <c r="AC53" s="112"/>
      <c r="AF53" s="113"/>
      <c r="AK53" s="151"/>
    </row>
    <row r="54" spans="1:34">
      <c r="A54" s="204"/>
      <c r="B54" s="205"/>
      <c r="C54" s="145"/>
      <c r="D54" s="206"/>
      <c r="E54" s="206"/>
      <c r="F54" s="206"/>
      <c r="G54" s="206"/>
      <c r="H54" s="206"/>
      <c r="I54" s="206"/>
      <c r="J54" s="145"/>
      <c r="K54" s="145"/>
      <c r="L54" s="138" t="s">
        <v>287</v>
      </c>
      <c r="M54" s="138"/>
      <c r="N54" s="232"/>
      <c r="O54" s="233"/>
      <c r="P54" s="233"/>
      <c r="AA54" s="13" t="s">
        <v>108</v>
      </c>
      <c r="AB54" s="109" t="s">
        <v>109</v>
      </c>
      <c r="AC54" s="14" t="s">
        <v>110</v>
      </c>
      <c r="AD54" s="151"/>
      <c r="AG54" s="249"/>
      <c r="AH54" s="113"/>
    </row>
    <row r="55" spans="1:34">
      <c r="A55" s="145"/>
      <c r="B55" s="145"/>
      <c r="C55" s="145"/>
      <c r="D55" s="145"/>
      <c r="E55" s="145"/>
      <c r="F55" s="145"/>
      <c r="G55" s="145"/>
      <c r="H55" s="145"/>
      <c r="I55" s="145"/>
      <c r="J55" s="145"/>
      <c r="K55" s="145"/>
      <c r="AA55" s="114" t="s">
        <v>118</v>
      </c>
      <c r="AB55" s="109" t="s">
        <v>119</v>
      </c>
      <c r="AC55" s="14" t="s">
        <v>120</v>
      </c>
      <c r="AE55" s="113"/>
      <c r="AF55" s="248"/>
      <c r="AG55" s="113"/>
      <c r="AH55" s="113"/>
    </row>
    <row r="56" spans="1:34">
      <c r="A56" s="204"/>
      <c r="B56" s="207"/>
      <c r="C56" s="207"/>
      <c r="D56" s="207"/>
      <c r="E56" s="207"/>
      <c r="F56" s="207"/>
      <c r="G56" s="207"/>
      <c r="H56" s="207"/>
      <c r="I56" s="207"/>
      <c r="J56" s="207"/>
      <c r="K56" s="207"/>
      <c r="AA56" s="108" t="s">
        <v>126</v>
      </c>
      <c r="AB56" s="14" t="s">
        <v>127</v>
      </c>
      <c r="AC56" s="14" t="s">
        <v>128</v>
      </c>
      <c r="AF56" s="248"/>
      <c r="AG56" s="113"/>
      <c r="AH56" s="113"/>
    </row>
    <row r="57" spans="1:34">
      <c r="A57" s="145"/>
      <c r="B57" s="207"/>
      <c r="C57" s="207"/>
      <c r="D57" s="207"/>
      <c r="E57" s="207"/>
      <c r="F57" s="207"/>
      <c r="G57" s="207"/>
      <c r="H57" s="207"/>
      <c r="I57" s="207"/>
      <c r="J57" s="207"/>
      <c r="K57" s="207"/>
      <c r="AA57" s="108" t="s">
        <v>132</v>
      </c>
      <c r="AB57" s="14" t="s">
        <v>133</v>
      </c>
      <c r="AC57" s="14" t="s">
        <v>134</v>
      </c>
      <c r="AF57" s="248"/>
      <c r="AG57" s="113"/>
      <c r="AH57" s="113"/>
    </row>
    <row r="58" spans="1:34">
      <c r="A58" s="145"/>
      <c r="B58" s="145"/>
      <c r="C58" s="145"/>
      <c r="D58" s="145"/>
      <c r="E58" s="145"/>
      <c r="F58" s="145"/>
      <c r="G58" s="145"/>
      <c r="H58" s="145"/>
      <c r="I58" s="145"/>
      <c r="J58" s="145"/>
      <c r="K58" s="145"/>
      <c r="AA58" s="13" t="s">
        <v>137</v>
      </c>
      <c r="AB58" s="14" t="s">
        <v>138</v>
      </c>
      <c r="AC58" s="14" t="s">
        <v>139</v>
      </c>
      <c r="AF58" s="248"/>
      <c r="AG58" s="113"/>
      <c r="AH58" s="113"/>
    </row>
    <row r="59" ht="13.5" customHeight="1" spans="1:34">
      <c r="A59" s="204"/>
      <c r="B59" s="208"/>
      <c r="C59" s="208"/>
      <c r="D59" s="206"/>
      <c r="E59" s="205"/>
      <c r="F59" s="205"/>
      <c r="G59" s="205"/>
      <c r="H59" s="205"/>
      <c r="I59" s="205"/>
      <c r="J59" s="206"/>
      <c r="K59" s="205"/>
      <c r="AA59" s="108" t="s">
        <v>142</v>
      </c>
      <c r="AB59" s="14" t="s">
        <v>143</v>
      </c>
      <c r="AC59" s="14"/>
      <c r="AF59" s="248"/>
      <c r="AG59" s="113"/>
      <c r="AH59" s="113"/>
    </row>
    <row r="60" spans="27:34">
      <c r="AA60" s="108" t="s">
        <v>148</v>
      </c>
      <c r="AB60" s="14" t="s">
        <v>149</v>
      </c>
      <c r="AC60" s="14" t="s">
        <v>150</v>
      </c>
      <c r="AF60" s="248"/>
      <c r="AG60" s="113"/>
      <c r="AH60" s="113"/>
    </row>
    <row r="61" spans="27:34">
      <c r="AA61" s="108" t="s">
        <v>153</v>
      </c>
      <c r="AB61" s="14"/>
      <c r="AC61" s="14" t="s">
        <v>154</v>
      </c>
      <c r="AF61" s="248"/>
      <c r="AG61" s="113"/>
      <c r="AH61" s="113"/>
    </row>
    <row r="62" spans="27:34">
      <c r="AA62" s="108" t="s">
        <v>157</v>
      </c>
      <c r="AB62" s="14" t="s">
        <v>158</v>
      </c>
      <c r="AC62" s="14" t="s">
        <v>159</v>
      </c>
      <c r="AF62" s="248"/>
      <c r="AG62" s="113"/>
      <c r="AH62" s="113"/>
    </row>
    <row r="63" spans="27:34">
      <c r="AA63" s="108" t="s">
        <v>162</v>
      </c>
      <c r="AB63" s="14" t="s">
        <v>163</v>
      </c>
      <c r="AC63" s="14" t="s">
        <v>164</v>
      </c>
      <c r="AE63" s="113"/>
      <c r="AF63" s="248"/>
      <c r="AG63" s="113"/>
      <c r="AH63" s="113"/>
    </row>
    <row r="64" spans="27:33">
      <c r="AA64" s="108" t="s">
        <v>167</v>
      </c>
      <c r="AB64" s="14" t="s">
        <v>168</v>
      </c>
      <c r="AC64" s="14" t="s">
        <v>169</v>
      </c>
      <c r="AF64" s="249"/>
      <c r="AG64" s="113"/>
    </row>
    <row r="65" spans="27:34">
      <c r="AA65" s="108" t="s">
        <v>172</v>
      </c>
      <c r="AB65" s="14" t="s">
        <v>173</v>
      </c>
      <c r="AC65" s="14" t="s">
        <v>174</v>
      </c>
      <c r="AE65" s="113"/>
      <c r="AF65" s="248"/>
      <c r="AH65" s="113"/>
    </row>
    <row r="66" spans="27:35">
      <c r="AA66" s="108" t="s">
        <v>178</v>
      </c>
      <c r="AB66" s="14" t="s">
        <v>179</v>
      </c>
      <c r="AC66" s="14" t="s">
        <v>180</v>
      </c>
      <c r="AF66" s="248"/>
      <c r="AG66" s="113"/>
      <c r="AH66" s="113"/>
      <c r="AI66" s="113"/>
    </row>
    <row r="67" spans="27:34">
      <c r="AA67" s="108" t="s">
        <v>178</v>
      </c>
      <c r="AB67" s="14" t="s">
        <v>184</v>
      </c>
      <c r="AC67" s="14" t="s">
        <v>185</v>
      </c>
      <c r="AF67" s="249"/>
      <c r="AG67" s="113"/>
      <c r="AH67" s="113"/>
    </row>
    <row r="68" spans="27:34">
      <c r="AA68" s="13" t="s">
        <v>188</v>
      </c>
      <c r="AB68" s="14"/>
      <c r="AC68" s="14"/>
      <c r="AF68" s="249"/>
      <c r="AG68" s="113"/>
      <c r="AH68" s="113"/>
    </row>
    <row r="69" spans="27:34">
      <c r="AA69" s="108" t="s">
        <v>191</v>
      </c>
      <c r="AB69" s="14"/>
      <c r="AC69" s="14" t="s">
        <v>192</v>
      </c>
      <c r="AF69" s="248"/>
      <c r="AG69" s="113"/>
      <c r="AH69" s="113"/>
    </row>
    <row r="70" spans="27:34">
      <c r="AA70" s="108" t="s">
        <v>194</v>
      </c>
      <c r="AB70" s="14"/>
      <c r="AC70" s="14" t="s">
        <v>195</v>
      </c>
      <c r="AF70" s="249"/>
      <c r="AG70" s="113"/>
      <c r="AH70" s="113"/>
    </row>
    <row r="71" spans="27:34">
      <c r="AA71" s="108" t="s">
        <v>196</v>
      </c>
      <c r="AB71" s="112"/>
      <c r="AC71" s="112"/>
      <c r="AE71" s="151"/>
      <c r="AF71" s="250"/>
      <c r="AG71" s="113"/>
      <c r="AH71" s="113"/>
    </row>
    <row r="72" spans="27:34">
      <c r="AA72" s="112" t="s">
        <v>197</v>
      </c>
      <c r="AB72" s="14"/>
      <c r="AC72" s="14" t="s">
        <v>198</v>
      </c>
      <c r="AG72" s="113"/>
      <c r="AH72" s="113"/>
    </row>
    <row r="73" spans="27:34">
      <c r="AA73" s="108" t="s">
        <v>200</v>
      </c>
      <c r="AB73" s="14"/>
      <c r="AC73" s="14" t="s">
        <v>201</v>
      </c>
      <c r="AG73" s="113"/>
      <c r="AH73" s="113"/>
    </row>
    <row r="74" spans="27:34">
      <c r="AA74" s="108" t="s">
        <v>203</v>
      </c>
      <c r="AB74" s="14"/>
      <c r="AC74" s="14"/>
      <c r="AG74" s="113"/>
      <c r="AH74" s="113"/>
    </row>
    <row r="75" spans="27:34">
      <c r="AA75" s="108" t="s">
        <v>205</v>
      </c>
      <c r="AB75" s="14"/>
      <c r="AC75" s="14" t="s">
        <v>206</v>
      </c>
      <c r="AG75" s="113"/>
      <c r="AH75" s="113"/>
    </row>
    <row r="76" spans="27:34">
      <c r="AA76" s="108" t="s">
        <v>208</v>
      </c>
      <c r="AB76" s="14"/>
      <c r="AC76" s="14" t="s">
        <v>209</v>
      </c>
      <c r="AG76" s="113"/>
      <c r="AH76" s="113"/>
    </row>
    <row r="77" spans="27:34">
      <c r="AA77" s="108" t="s">
        <v>211</v>
      </c>
      <c r="AB77" s="14"/>
      <c r="AC77" s="14" t="s">
        <v>212</v>
      </c>
      <c r="AG77" s="113"/>
      <c r="AH77" s="113"/>
    </row>
    <row r="78" spans="27:34">
      <c r="AA78" s="108" t="s">
        <v>214</v>
      </c>
      <c r="AB78" s="14"/>
      <c r="AC78" s="14" t="s">
        <v>215</v>
      </c>
      <c r="AG78" s="113"/>
      <c r="AH78" s="113"/>
    </row>
    <row r="79" spans="27:33">
      <c r="AA79" s="108" t="s">
        <v>217</v>
      </c>
      <c r="AB79" s="109"/>
      <c r="AC79" s="14" t="s">
        <v>218</v>
      </c>
      <c r="AG79" s="113"/>
    </row>
    <row r="80" spans="27:34">
      <c r="AA80" s="108" t="s">
        <v>219</v>
      </c>
      <c r="AB80" s="14"/>
      <c r="AC80" s="14"/>
      <c r="AH80" s="113"/>
    </row>
    <row r="81" spans="27:34">
      <c r="AA81" s="108"/>
      <c r="AB81" s="14"/>
      <c r="AC81" s="14" t="s">
        <v>220</v>
      </c>
      <c r="AG81" s="113"/>
      <c r="AH81" s="113"/>
    </row>
    <row r="82" spans="27:33">
      <c r="AA82" s="13" t="s">
        <v>221</v>
      </c>
      <c r="AB82" s="109"/>
      <c r="AC82" s="14" t="s">
        <v>222</v>
      </c>
      <c r="AG82" s="113"/>
    </row>
    <row r="83" spans="27:34">
      <c r="AA83" s="13"/>
      <c r="AB83" s="14"/>
      <c r="AC83" s="14" t="s">
        <v>224</v>
      </c>
      <c r="AH83" s="113"/>
    </row>
    <row r="84" spans="27:34">
      <c r="AA84" s="13" t="s">
        <v>226</v>
      </c>
      <c r="AB84" s="14"/>
      <c r="AC84" s="14" t="s">
        <v>227</v>
      </c>
      <c r="AG84" s="113"/>
      <c r="AH84" s="113"/>
    </row>
    <row r="85" spans="27:33">
      <c r="AA85" s="13"/>
      <c r="AB85" s="14"/>
      <c r="AC85" s="14" t="s">
        <v>228</v>
      </c>
      <c r="AG85" s="113"/>
    </row>
    <row r="86" spans="27:34">
      <c r="AA86" s="13" t="s">
        <v>229</v>
      </c>
      <c r="AB86" s="109"/>
      <c r="AC86" s="14"/>
      <c r="AH86" s="113"/>
    </row>
    <row r="87" spans="27:33">
      <c r="AA87" s="13" t="s">
        <v>230</v>
      </c>
      <c r="AB87" s="14"/>
      <c r="AC87" s="14"/>
      <c r="AG87" s="113"/>
    </row>
    <row r="88" spans="27:29">
      <c r="AA88" s="13" t="s">
        <v>231</v>
      </c>
      <c r="AB88" s="14"/>
      <c r="AC88" s="14"/>
    </row>
    <row r="89" spans="27:29">
      <c r="AA89" s="13" t="s">
        <v>232</v>
      </c>
      <c r="AB89" s="14"/>
      <c r="AC89" s="14"/>
    </row>
    <row r="90" spans="27:29">
      <c r="AA90" s="112" t="s">
        <v>233</v>
      </c>
      <c r="AB90" s="14"/>
      <c r="AC90" s="14"/>
    </row>
    <row r="91" spans="27:29">
      <c r="AA91" s="13" t="s">
        <v>234</v>
      </c>
      <c r="AB91" s="14"/>
      <c r="AC91" s="14"/>
    </row>
    <row r="92" spans="27:29">
      <c r="AA92" s="13" t="s">
        <v>235</v>
      </c>
      <c r="AB92" s="14"/>
      <c r="AC92" s="14"/>
    </row>
    <row r="93" spans="27:29">
      <c r="AA93" s="13" t="s">
        <v>236</v>
      </c>
      <c r="AB93" s="14"/>
      <c r="AC93" s="14"/>
    </row>
    <row r="94" spans="27:29">
      <c r="AA94" s="13" t="s">
        <v>237</v>
      </c>
      <c r="AB94" s="14"/>
      <c r="AC94" s="14"/>
    </row>
    <row r="95" spans="27:29">
      <c r="AA95" s="13" t="s">
        <v>238</v>
      </c>
      <c r="AB95" s="14"/>
      <c r="AC95" s="14"/>
    </row>
    <row r="96" spans="27:29">
      <c r="AA96" s="13" t="s">
        <v>239</v>
      </c>
      <c r="AB96" s="14"/>
      <c r="AC96" s="14"/>
    </row>
    <row r="97" spans="27:29">
      <c r="AA97" s="13" t="s">
        <v>240</v>
      </c>
      <c r="AB97" s="14"/>
      <c r="AC97" s="14"/>
    </row>
    <row r="98" spans="27:29">
      <c r="AA98" s="13" t="s">
        <v>241</v>
      </c>
      <c r="AB98" s="14"/>
      <c r="AC98" s="14"/>
    </row>
    <row r="99" spans="27:29">
      <c r="AA99" s="13" t="s">
        <v>56</v>
      </c>
      <c r="AB99" s="14"/>
      <c r="AC99" s="14"/>
    </row>
    <row r="100" spans="27:29">
      <c r="AA100" s="13" t="s">
        <v>242</v>
      </c>
      <c r="AB100" s="14"/>
      <c r="AC100" s="14"/>
    </row>
    <row r="101" spans="27:29">
      <c r="AA101" s="13" t="s">
        <v>243</v>
      </c>
      <c r="AB101" s="14"/>
      <c r="AC101" s="14"/>
    </row>
    <row r="102" spans="27:29">
      <c r="AA102" s="13" t="s">
        <v>244</v>
      </c>
      <c r="AB102" s="14"/>
      <c r="AC102" s="14"/>
    </row>
    <row r="103" spans="27:29">
      <c r="AA103" s="108" t="s">
        <v>245</v>
      </c>
      <c r="AB103" s="14"/>
      <c r="AC103" s="14"/>
    </row>
    <row r="104" spans="27:29">
      <c r="AA104" s="13"/>
      <c r="AB104" s="14"/>
      <c r="AC104" s="115"/>
    </row>
    <row r="105" spans="27:29">
      <c r="AA105" s="108"/>
      <c r="AB105" s="109"/>
      <c r="AC105" s="14"/>
    </row>
    <row r="106" spans="27:29">
      <c r="AA106" s="13"/>
      <c r="AB106" s="14"/>
      <c r="AC106" s="14"/>
    </row>
    <row r="107" spans="27:29">
      <c r="AA107" s="13"/>
      <c r="AB107" s="14"/>
      <c r="AC107" s="14"/>
    </row>
    <row r="108" spans="27:29">
      <c r="AA108" s="13"/>
      <c r="AB108" s="14"/>
      <c r="AC108" s="14"/>
    </row>
    <row r="109" spans="27:29">
      <c r="AA109" s="13"/>
      <c r="AB109" s="14"/>
      <c r="AC109" s="14"/>
    </row>
    <row r="110" spans="27:29">
      <c r="AA110" s="13"/>
      <c r="AB110" s="14"/>
      <c r="AC110" s="14"/>
    </row>
    <row r="111" spans="27:29">
      <c r="AA111" s="13"/>
      <c r="AB111" s="14"/>
      <c r="AC111" s="14"/>
    </row>
    <row r="112" spans="27:29">
      <c r="AA112" s="13"/>
      <c r="AB112" s="14"/>
      <c r="AC112" s="14"/>
    </row>
    <row r="113" spans="27:29">
      <c r="AA113" s="13"/>
      <c r="AB113" s="14"/>
      <c r="AC113" s="14"/>
    </row>
    <row r="114" spans="27:29">
      <c r="AA114" s="13"/>
      <c r="AB114" s="14"/>
      <c r="AC114" s="14"/>
    </row>
    <row r="115" spans="27:29">
      <c r="AA115" s="13"/>
      <c r="AB115" s="14"/>
      <c r="AC115" s="14"/>
    </row>
    <row r="116" spans="27:29">
      <c r="AA116" s="13"/>
      <c r="AB116" s="14"/>
      <c r="AC116" s="14"/>
    </row>
    <row r="117" spans="27:29">
      <c r="AA117" s="13"/>
      <c r="AB117" s="14"/>
      <c r="AC117" s="14"/>
    </row>
    <row r="118" spans="27:29">
      <c r="AA118" s="13"/>
      <c r="AB118" s="14"/>
      <c r="AC118" s="14"/>
    </row>
    <row r="119" spans="27:29">
      <c r="AA119" s="13"/>
      <c r="AB119" s="14"/>
      <c r="AC119" s="14"/>
    </row>
    <row r="120" spans="27:29">
      <c r="AA120" s="13"/>
      <c r="AB120" s="14"/>
      <c r="AC120" s="14"/>
    </row>
    <row r="121" spans="27:29">
      <c r="AA121" s="13"/>
      <c r="AB121" s="14"/>
      <c r="AC121" s="14"/>
    </row>
    <row r="122" spans="27:29">
      <c r="AA122" s="13"/>
      <c r="AB122" s="14"/>
      <c r="AC122" s="14"/>
    </row>
    <row r="123" spans="27:29">
      <c r="AA123" s="13"/>
      <c r="AB123" s="14"/>
      <c r="AC123" s="14"/>
    </row>
    <row r="124" spans="27:29">
      <c r="AA124" s="13"/>
      <c r="AB124" s="14"/>
      <c r="AC124" s="14"/>
    </row>
    <row r="125" spans="27:29">
      <c r="AA125" s="13"/>
      <c r="AB125" s="14"/>
      <c r="AC125" s="14"/>
    </row>
    <row r="126" spans="27:29">
      <c r="AA126" s="13"/>
      <c r="AB126" s="14"/>
      <c r="AC126" s="14"/>
    </row>
    <row r="127" spans="27:29">
      <c r="AA127" s="13"/>
      <c r="AB127" s="14"/>
      <c r="AC127" s="14"/>
    </row>
    <row r="128" spans="27:29">
      <c r="AA128" s="13"/>
      <c r="AB128" s="14"/>
      <c r="AC128" s="14"/>
    </row>
    <row r="129" spans="27:29">
      <c r="AA129" s="13"/>
      <c r="AB129" s="14"/>
      <c r="AC129" s="14"/>
    </row>
    <row r="130" spans="27:29">
      <c r="AA130" s="13"/>
      <c r="AB130" s="14"/>
      <c r="AC130" s="14"/>
    </row>
    <row r="131" spans="27:29">
      <c r="AA131" s="13"/>
      <c r="AB131" s="14"/>
      <c r="AC131" s="14"/>
    </row>
    <row r="132" spans="27:29">
      <c r="AA132" s="13"/>
      <c r="AB132" s="14"/>
      <c r="AC132" s="14"/>
    </row>
    <row r="133" spans="27:29">
      <c r="AA133" s="13"/>
      <c r="AB133" s="14"/>
      <c r="AC133" s="14"/>
    </row>
    <row r="134" spans="27:29">
      <c r="AA134" s="13"/>
      <c r="AB134" s="14"/>
      <c r="AC134" s="14"/>
    </row>
    <row r="135" spans="27:29">
      <c r="AA135" s="13"/>
      <c r="AB135" s="14"/>
      <c r="AC135" s="14"/>
    </row>
    <row r="136" spans="27:29">
      <c r="AA136" s="13"/>
      <c r="AB136" s="14"/>
      <c r="AC136" s="14"/>
    </row>
    <row r="137" spans="27:29">
      <c r="AA137" s="13"/>
      <c r="AB137" s="14"/>
      <c r="AC137" s="14"/>
    </row>
    <row r="138" spans="27:29">
      <c r="AA138" s="13"/>
      <c r="AB138" s="14"/>
      <c r="AC138" s="14"/>
    </row>
    <row r="139" spans="27:29">
      <c r="AA139" s="13"/>
      <c r="AB139" s="14"/>
      <c r="AC139" s="14"/>
    </row>
    <row r="140" spans="27:29">
      <c r="AA140" s="13"/>
      <c r="AB140" s="14"/>
      <c r="AC140" s="14"/>
    </row>
    <row r="141" spans="27:29">
      <c r="AA141" s="13"/>
      <c r="AB141" s="14"/>
      <c r="AC141" s="14"/>
    </row>
    <row r="142" spans="27:29">
      <c r="AA142" s="13"/>
      <c r="AB142" s="14"/>
      <c r="AC142" s="14"/>
    </row>
    <row r="143" spans="27:29">
      <c r="AA143" s="13"/>
      <c r="AB143" s="14"/>
      <c r="AC143" s="14"/>
    </row>
    <row r="144" spans="27:29">
      <c r="AA144" s="13"/>
      <c r="AB144" s="14"/>
      <c r="AC144" s="14"/>
    </row>
    <row r="145" spans="27:29">
      <c r="AA145" s="13"/>
      <c r="AB145" s="14"/>
      <c r="AC145" s="14"/>
    </row>
    <row r="146" spans="27:29">
      <c r="AA146" s="13"/>
      <c r="AB146" s="14"/>
      <c r="AC146" s="14"/>
    </row>
    <row r="147" spans="27:29">
      <c r="AA147" s="13"/>
      <c r="AB147" s="14"/>
      <c r="AC147" s="14"/>
    </row>
    <row r="148" spans="27:29">
      <c r="AA148" s="13"/>
      <c r="AB148" s="14"/>
      <c r="AC148" s="14"/>
    </row>
    <row r="149" spans="27:29">
      <c r="AA149" s="13"/>
      <c r="AB149" s="14"/>
      <c r="AC149" s="14"/>
    </row>
    <row r="150" spans="27:29">
      <c r="AA150" s="13"/>
      <c r="AB150" s="14"/>
      <c r="AC150" s="14"/>
    </row>
    <row r="151" spans="27:29">
      <c r="AA151" s="13"/>
      <c r="AB151" s="14"/>
      <c r="AC151" s="14"/>
    </row>
    <row r="152" spans="27:29">
      <c r="AA152" s="13"/>
      <c r="AB152" s="14"/>
      <c r="AC152" s="14"/>
    </row>
    <row r="153" spans="27:29">
      <c r="AA153" s="13"/>
      <c r="AB153" s="14"/>
      <c r="AC153" s="14"/>
    </row>
    <row r="154" spans="27:29">
      <c r="AA154" s="13"/>
      <c r="AB154" s="14"/>
      <c r="AC154" s="14"/>
    </row>
    <row r="155" spans="27:29">
      <c r="AA155" s="13"/>
      <c r="AB155" s="14"/>
      <c r="AC155" s="14"/>
    </row>
    <row r="156" spans="27:29">
      <c r="AA156" s="13"/>
      <c r="AB156" s="14"/>
      <c r="AC156" s="14"/>
    </row>
    <row r="157" spans="27:29">
      <c r="AA157" s="13"/>
      <c r="AB157" s="14"/>
      <c r="AC157" s="14"/>
    </row>
    <row r="158" spans="27:29">
      <c r="AA158" s="13"/>
      <c r="AB158" s="14"/>
      <c r="AC158" s="14"/>
    </row>
    <row r="159" spans="27:29">
      <c r="AA159" s="13"/>
      <c r="AB159" s="14"/>
      <c r="AC159" s="14"/>
    </row>
    <row r="160" spans="27:29">
      <c r="AA160" s="13"/>
      <c r="AB160" s="14"/>
      <c r="AC160" s="14"/>
    </row>
    <row r="161" spans="27:29">
      <c r="AA161" s="13"/>
      <c r="AB161" s="14"/>
      <c r="AC161" s="14"/>
    </row>
    <row r="162" spans="27:29">
      <c r="AA162" s="13"/>
      <c r="AB162" s="14"/>
      <c r="AC162" s="14"/>
    </row>
    <row r="163" spans="27:29">
      <c r="AA163" s="13"/>
      <c r="AB163" s="14"/>
      <c r="AC163" s="14"/>
    </row>
    <row r="164" spans="27:29">
      <c r="AA164" s="13"/>
      <c r="AB164" s="14"/>
      <c r="AC164" s="14"/>
    </row>
    <row r="165" spans="27:29">
      <c r="AA165" s="13"/>
      <c r="AB165" s="14"/>
      <c r="AC165" s="14"/>
    </row>
    <row r="166" spans="27:29">
      <c r="AA166" s="13"/>
      <c r="AB166" s="14"/>
      <c r="AC166" s="14"/>
    </row>
    <row r="167" spans="27:29">
      <c r="AA167" s="13"/>
      <c r="AB167" s="14"/>
      <c r="AC167" s="14"/>
    </row>
    <row r="168" spans="27:29">
      <c r="AA168" s="13"/>
      <c r="AB168" s="14"/>
      <c r="AC168" s="14"/>
    </row>
    <row r="169" spans="27:29">
      <c r="AA169" s="13"/>
      <c r="AB169" s="14"/>
      <c r="AC169" s="14"/>
    </row>
    <row r="170" spans="27:29">
      <c r="AA170" s="13"/>
      <c r="AB170" s="14"/>
      <c r="AC170" s="14"/>
    </row>
    <row r="171" spans="27:29">
      <c r="AA171" s="13"/>
      <c r="AB171" s="14"/>
      <c r="AC171" s="14"/>
    </row>
    <row r="172" spans="27:29">
      <c r="AA172" s="13"/>
      <c r="AB172" s="14"/>
      <c r="AC172" s="14"/>
    </row>
    <row r="173" spans="27:29">
      <c r="AA173" s="13"/>
      <c r="AB173" s="14"/>
      <c r="AC173" s="14"/>
    </row>
    <row r="174" spans="27:29">
      <c r="AA174" s="13"/>
      <c r="AB174" s="14"/>
      <c r="AC174" s="14"/>
    </row>
    <row r="175" spans="27:29">
      <c r="AA175" s="13"/>
      <c r="AB175" s="14"/>
      <c r="AC175" s="14"/>
    </row>
    <row r="176" spans="27:29">
      <c r="AA176" s="13"/>
      <c r="AB176" s="14"/>
      <c r="AC176" s="14"/>
    </row>
    <row r="177" spans="27:29">
      <c r="AA177" s="13"/>
      <c r="AB177" s="14"/>
      <c r="AC177" s="14"/>
    </row>
    <row r="178" spans="27:29">
      <c r="AA178" s="13"/>
      <c r="AB178" s="14"/>
      <c r="AC178" s="14"/>
    </row>
    <row r="179" spans="27:29">
      <c r="AA179" s="13"/>
      <c r="AB179" s="14"/>
      <c r="AC179" s="14"/>
    </row>
    <row r="180" spans="27:29">
      <c r="AA180" s="13"/>
      <c r="AB180" s="14"/>
      <c r="AC180" s="14"/>
    </row>
    <row r="181" spans="27:29">
      <c r="AA181" s="13"/>
      <c r="AB181" s="14"/>
      <c r="AC181" s="14"/>
    </row>
    <row r="182" spans="27:29">
      <c r="AA182" s="13"/>
      <c r="AB182" s="14"/>
      <c r="AC182" s="14"/>
    </row>
    <row r="183" spans="27:29">
      <c r="AA183" s="13"/>
      <c r="AB183" s="14"/>
      <c r="AC183" s="14"/>
    </row>
    <row r="184" spans="27:29">
      <c r="AA184" s="13"/>
      <c r="AB184" s="14"/>
      <c r="AC184" s="14"/>
    </row>
    <row r="185" spans="27:29">
      <c r="AA185" s="13"/>
      <c r="AB185" s="14"/>
      <c r="AC185" s="14"/>
    </row>
    <row r="186" spans="27:29">
      <c r="AA186" s="13"/>
      <c r="AB186" s="14"/>
      <c r="AC186" s="14"/>
    </row>
    <row r="187" spans="27:29">
      <c r="AA187" s="13"/>
      <c r="AB187" s="14"/>
      <c r="AC187" s="14"/>
    </row>
    <row r="188" spans="27:29">
      <c r="AA188" s="13"/>
      <c r="AB188" s="14"/>
      <c r="AC188" s="14"/>
    </row>
    <row r="189" spans="27:29">
      <c r="AA189" s="13"/>
      <c r="AB189" s="14"/>
      <c r="AC189" s="14"/>
    </row>
    <row r="190" spans="27:29">
      <c r="AA190" s="13"/>
      <c r="AB190" s="14"/>
      <c r="AC190" s="14"/>
    </row>
    <row r="191" spans="27:29">
      <c r="AA191" s="13"/>
      <c r="AB191" s="14"/>
      <c r="AC191" s="14"/>
    </row>
    <row r="192" spans="27:29">
      <c r="AA192" s="13"/>
      <c r="AB192" s="14"/>
      <c r="AC192" s="14"/>
    </row>
    <row r="193" spans="27:29">
      <c r="AA193" s="13"/>
      <c r="AB193" s="14"/>
      <c r="AC193" s="14"/>
    </row>
    <row r="194" spans="27:29">
      <c r="AA194" s="13"/>
      <c r="AB194" s="14"/>
      <c r="AC194" s="14"/>
    </row>
    <row r="195" spans="27:29">
      <c r="AA195" s="13"/>
      <c r="AB195" s="14"/>
      <c r="AC195" s="14"/>
    </row>
    <row r="196" spans="27:29">
      <c r="AA196" s="13"/>
      <c r="AB196" s="14"/>
      <c r="AC196" s="14"/>
    </row>
    <row r="197" spans="27:29">
      <c r="AA197" s="13"/>
      <c r="AB197" s="14"/>
      <c r="AC197" s="14"/>
    </row>
    <row r="198" spans="27:29">
      <c r="AA198" s="13"/>
      <c r="AB198" s="14"/>
      <c r="AC198" s="14"/>
    </row>
    <row r="199" spans="27:29">
      <c r="AA199" s="13"/>
      <c r="AB199" s="14"/>
      <c r="AC199" s="14"/>
    </row>
    <row r="200" spans="27:29">
      <c r="AA200" s="13"/>
      <c r="AB200" s="14"/>
      <c r="AC200" s="14"/>
    </row>
    <row r="201" spans="27:29">
      <c r="AA201" s="13"/>
      <c r="AB201" s="14"/>
      <c r="AC201" s="14"/>
    </row>
    <row r="202" spans="27:29">
      <c r="AA202" s="13"/>
      <c r="AB202" s="14"/>
      <c r="AC202" s="14"/>
    </row>
    <row r="203" spans="27:29">
      <c r="AA203" s="13"/>
      <c r="AB203" s="14"/>
      <c r="AC203" s="14"/>
    </row>
    <row r="204" spans="27:29">
      <c r="AA204" s="13"/>
      <c r="AB204" s="14"/>
      <c r="AC204" s="14"/>
    </row>
    <row r="205" spans="27:29">
      <c r="AA205" s="13"/>
      <c r="AB205" s="14"/>
      <c r="AC205" s="14"/>
    </row>
    <row r="206" spans="27:29">
      <c r="AA206" s="13"/>
      <c r="AB206" s="14"/>
      <c r="AC206" s="14"/>
    </row>
    <row r="207" spans="27:29">
      <c r="AA207" s="13"/>
      <c r="AB207" s="14"/>
      <c r="AC207" s="14"/>
    </row>
    <row r="208" spans="27:29">
      <c r="AA208" s="13"/>
      <c r="AB208" s="14"/>
      <c r="AC208" s="14"/>
    </row>
    <row r="209" spans="27:29">
      <c r="AA209" s="13"/>
      <c r="AB209" s="14"/>
      <c r="AC209" s="14"/>
    </row>
    <row r="210" spans="27:29">
      <c r="AA210" s="13"/>
      <c r="AB210" s="14"/>
      <c r="AC210" s="14"/>
    </row>
    <row r="211" spans="27:29">
      <c r="AA211" s="13"/>
      <c r="AB211" s="14"/>
      <c r="AC211" s="14"/>
    </row>
    <row r="212" spans="27:29">
      <c r="AA212" s="13"/>
      <c r="AB212" s="14"/>
      <c r="AC212" s="14"/>
    </row>
    <row r="213" spans="27:29">
      <c r="AA213" s="13"/>
      <c r="AB213" s="14"/>
      <c r="AC213" s="14"/>
    </row>
    <row r="214" spans="27:29">
      <c r="AA214" s="13"/>
      <c r="AB214" s="14"/>
      <c r="AC214" s="14"/>
    </row>
    <row r="215" spans="27:29">
      <c r="AA215" s="13"/>
      <c r="AB215" s="14"/>
      <c r="AC215" s="14"/>
    </row>
    <row r="216" spans="27:29">
      <c r="AA216" s="13"/>
      <c r="AB216" s="14"/>
      <c r="AC216" s="14"/>
    </row>
    <row r="217" spans="27:29">
      <c r="AA217" s="13"/>
      <c r="AB217" s="14"/>
      <c r="AC217" s="14"/>
    </row>
    <row r="218" spans="27:29">
      <c r="AA218" s="13"/>
      <c r="AB218" s="14"/>
      <c r="AC218" s="14"/>
    </row>
    <row r="219" spans="27:29">
      <c r="AA219" s="13"/>
      <c r="AB219" s="14"/>
      <c r="AC219" s="14"/>
    </row>
    <row r="220" spans="27:29">
      <c r="AA220" s="13"/>
      <c r="AB220" s="14"/>
      <c r="AC220" s="14"/>
    </row>
    <row r="221" spans="27:29">
      <c r="AA221" s="13"/>
      <c r="AB221" s="14"/>
      <c r="AC221" s="14"/>
    </row>
    <row r="222" spans="27:29">
      <c r="AA222" s="13"/>
      <c r="AB222" s="14"/>
      <c r="AC222" s="14"/>
    </row>
    <row r="223" spans="27:29">
      <c r="AA223" s="13"/>
      <c r="AB223" s="14"/>
      <c r="AC223" s="14"/>
    </row>
    <row r="224" spans="27:29">
      <c r="AA224" s="13"/>
      <c r="AB224" s="14"/>
      <c r="AC224" s="14"/>
    </row>
    <row r="225" spans="27:29">
      <c r="AA225" s="13"/>
      <c r="AB225" s="14"/>
      <c r="AC225" s="14"/>
    </row>
    <row r="226" spans="27:29">
      <c r="AA226" s="13"/>
      <c r="AB226" s="14"/>
      <c r="AC226" s="14"/>
    </row>
    <row r="227" spans="27:29">
      <c r="AA227" s="13"/>
      <c r="AB227" s="14"/>
      <c r="AC227" s="14"/>
    </row>
  </sheetData>
  <sheetProtection insertRows="0" deleteRows="0" sort="0" autoFilter="0"/>
  <mergeCells count="26">
    <mergeCell ref="H6:I6"/>
    <mergeCell ref="B8:D8"/>
    <mergeCell ref="H8:I8"/>
    <mergeCell ref="K11:O11"/>
    <mergeCell ref="L39:O39"/>
    <mergeCell ref="L53:N53"/>
    <mergeCell ref="D54:E54"/>
    <mergeCell ref="L54:N54"/>
    <mergeCell ref="B59:C59"/>
    <mergeCell ref="A11:A12"/>
    <mergeCell ref="B11:B12"/>
    <mergeCell ref="C11:C12"/>
    <mergeCell ref="D11:D12"/>
    <mergeCell ref="E11:E12"/>
    <mergeCell ref="F11:F12"/>
    <mergeCell ref="G11:G12"/>
    <mergeCell ref="H11:H12"/>
    <mergeCell ref="I11:I12"/>
    <mergeCell ref="J11:J12"/>
    <mergeCell ref="N40:N41"/>
    <mergeCell ref="O40:O41"/>
    <mergeCell ref="P11:P12"/>
    <mergeCell ref="P40:P41"/>
    <mergeCell ref="R2:R4"/>
    <mergeCell ref="B5:E6"/>
    <mergeCell ref="B56:K57"/>
  </mergeCells>
  <conditionalFormatting sqref="S2">
    <cfRule type="cellIs" dxfId="0" priority="9" stopIfTrue="1" operator="greaterThan">
      <formula>0</formula>
    </cfRule>
    <cfRule type="notContainsBlanks" dxfId="1" priority="10" stopIfTrue="1">
      <formula>LEN(TRIM(S2))&gt;0</formula>
    </cfRule>
  </conditionalFormatting>
  <conditionalFormatting sqref="T2">
    <cfRule type="cellIs" dxfId="0" priority="3" stopIfTrue="1" operator="greaterThan">
      <formula>0</formula>
    </cfRule>
    <cfRule type="notContainsBlanks" dxfId="1" priority="4" stopIfTrue="1">
      <formula>LEN(TRIM(T2))&gt;0</formula>
    </cfRule>
  </conditionalFormatting>
  <conditionalFormatting sqref="U2">
    <cfRule type="cellIs" dxfId="0" priority="7" stopIfTrue="1" operator="greaterThan">
      <formula>0</formula>
    </cfRule>
    <cfRule type="notContainsBlanks" dxfId="1" priority="8" stopIfTrue="1">
      <formula>LEN(TRIM(U2))&gt;0</formula>
    </cfRule>
  </conditionalFormatting>
  <conditionalFormatting sqref="V2">
    <cfRule type="cellIs" dxfId="0" priority="5" stopIfTrue="1" operator="greaterThan">
      <formula>0</formula>
    </cfRule>
    <cfRule type="notContainsBlanks" dxfId="1" priority="6" stopIfTrue="1">
      <formula>LEN(TRIM(V2))&gt;0</formula>
    </cfRule>
  </conditionalFormatting>
  <conditionalFormatting sqref="W2">
    <cfRule type="cellIs" dxfId="0" priority="1" stopIfTrue="1" operator="greaterThan">
      <formula>0</formula>
    </cfRule>
    <cfRule type="notContainsBlanks" dxfId="1" priority="2" stopIfTrue="1">
      <formula>LEN(TRIM(W2))&gt;0</formula>
    </cfRule>
  </conditionalFormatting>
  <dataValidations count="16">
    <dataValidation type="list" allowBlank="1" showInputMessage="1" showErrorMessage="1" sqref="S2">
      <formula1>$AC$43:$AC$85</formula1>
    </dataValidation>
    <dataValidation type="list" allowBlank="1" showInputMessage="1" showErrorMessage="1" sqref="U2">
      <formula1>$AA$42:$AA$104</formula1>
    </dataValidation>
    <dataValidation type="list" allowBlank="1" showInputMessage="1" showErrorMessage="1" sqref="V2">
      <formula1>$AB$43:$AB$67</formula1>
    </dataValidation>
    <dataValidation type="list" allowBlank="1" showInputMessage="1" showErrorMessage="1" sqref="W2">
      <formula1>$AB$43:$AB$69</formula1>
    </dataValidation>
    <dataValidation allowBlank="1" showInputMessage="1" showErrorMessage="1" promptTitle="AD英文项目名称-CR用" prompt="请活动负责人填写此处后再转回金总：名称由AD活动负责人提供" sqref="B8"/>
    <dataValidation type="list" allowBlank="1" showInputMessage="1" showErrorMessage="1" sqref="H8">
      <formula1>"门店,大仓,其它"</formula1>
    </dataValidation>
    <dataValidation type="list" allowBlank="1" showInputMessage="1" showErrorMessage="1" sqref="V42">
      <formula1>AB$39:AB240</formula1>
    </dataValidation>
    <dataValidation type="list" allowBlank="1" showInputMessage="1" showErrorMessage="1" sqref="B54">
      <formula1>"快递,空运,中铁快运"</formula1>
    </dataValidation>
    <dataValidation type="list" allowBlank="1" showInputMessage="1" showErrorMessage="1" sqref="B13:B37">
      <formula1>"橱窗,入口处,陈列桌,收银台,服装墙,鞋墙,中岛,其它,光盘,物流,空运,普通快递,顺风快运,顺风促销件,普快促销件"</formula1>
    </dataValidation>
    <dataValidation type="list" allowBlank="1" showInputMessage="1" showErrorMessage="1" sqref="I13:I37">
      <formula1>"pcs,set"</formula1>
    </dataValidation>
    <dataValidation type="list" allowBlank="1" showInputMessage="1" showErrorMessage="1" sqref="S3:S5">
      <formula1>AC$39:AC202</formula1>
    </dataValidation>
    <dataValidation type="list" allowBlank="1" showInputMessage="1" showErrorMessage="1" sqref="T2:T4">
      <formula1>"总部,北区,西区,东区,南区,Taylormade,其它"</formula1>
    </dataValidation>
    <dataValidation type="list" allowBlank="1" showInputMessage="1" showErrorMessage="1" sqref="U3:U5 V43:V65537">
      <formula1>AA$39:AA202</formula1>
    </dataValidation>
    <dataValidation type="list" allowBlank="1" showInputMessage="1" showErrorMessage="1" sqref="V3:V39">
      <formula1>AB$39:AB203</formula1>
    </dataValidation>
    <dataValidation type="list" allowBlank="1" showInputMessage="1" showErrorMessage="1" sqref="W3:W48">
      <formula1>AB$39:AB203</formula1>
    </dataValidation>
    <dataValidation type="list" allowBlank="1" showInputMessage="1" showErrorMessage="1" sqref="W51:W67 W69:W65537">
      <formula1>AB$39:AB250</formula1>
    </dataValidation>
  </dataValidations>
  <pageMargins left="0.235416666666667" right="0" top="0" bottom="0" header="0.0388888888888889" footer="0"/>
  <pageSetup paperSize="9" scale="87" orientation="landscape" horizontalDpi="200" verticalDpi="300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102" name="Check Box 6" r:id="rId4">
              <controlPr defaultSize="0">
                <anchor moveWithCells="1">
                  <from>
                    <xdr:col>14</xdr:col>
                    <xdr:colOff>101600</xdr:colOff>
                    <xdr:row>39</xdr:row>
                    <xdr:rowOff>127000</xdr:rowOff>
                  </from>
                  <to>
                    <xdr:col>14</xdr:col>
                    <xdr:colOff>482600</xdr:colOff>
                    <xdr:row>41</xdr:row>
                    <xdr:rowOff>63500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3" name="Check Box 7" r:id="rId5">
              <controlPr defaultSize="0">
                <anchor moveWithCells="1">
                  <from>
                    <xdr:col>15</xdr:col>
                    <xdr:colOff>101600</xdr:colOff>
                    <xdr:row>39</xdr:row>
                    <xdr:rowOff>127000</xdr:rowOff>
                  </from>
                  <to>
                    <xdr:col>15</xdr:col>
                    <xdr:colOff>482600</xdr:colOff>
                    <xdr:row>41</xdr:row>
                    <xdr:rowOff>63500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IV58"/>
  <sheetViews>
    <sheetView view="pageBreakPreview" zoomScaleNormal="100" zoomScaleSheetLayoutView="100" topLeftCell="A21" workbookViewId="0">
      <selection activeCell="A13" sqref="A13"/>
    </sheetView>
  </sheetViews>
  <sheetFormatPr defaultColWidth="9" defaultRowHeight="11.25"/>
  <cols>
    <col min="1" max="1" width="17.2" style="112" customWidth="1"/>
    <col min="2" max="2" width="13.2" style="112" customWidth="1"/>
    <col min="3" max="3" width="16.4" style="112" customWidth="1"/>
    <col min="4" max="4" width="3.2" style="112" customWidth="1"/>
    <col min="5" max="5" width="9.2" style="112" customWidth="1"/>
    <col min="6" max="6" width="16.6" style="112" customWidth="1"/>
    <col min="7" max="7" width="11.2" style="112" customWidth="1"/>
    <col min="8" max="16384" width="9" style="112"/>
  </cols>
  <sheetData>
    <row r="1" spans="1:256">
      <c r="A1" s="117" t="s">
        <v>288</v>
      </c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8"/>
      <c r="O1" s="118"/>
      <c r="P1" s="118"/>
      <c r="Q1" s="118"/>
      <c r="R1" s="118"/>
      <c r="S1" s="118"/>
      <c r="T1" s="118"/>
      <c r="U1" s="118"/>
      <c r="V1" s="118"/>
      <c r="W1" s="118"/>
      <c r="X1" s="118"/>
      <c r="Y1" s="118"/>
      <c r="Z1" s="118"/>
      <c r="AA1" s="118"/>
      <c r="AB1" s="118"/>
      <c r="AC1" s="118"/>
      <c r="AD1" s="118"/>
      <c r="AE1" s="118"/>
      <c r="AF1" s="118"/>
      <c r="AG1" s="118"/>
      <c r="AH1" s="118"/>
      <c r="AI1" s="118"/>
      <c r="AJ1" s="118"/>
      <c r="AK1" s="118"/>
      <c r="AL1" s="118"/>
      <c r="AM1" s="118"/>
      <c r="AN1" s="118"/>
      <c r="AO1" s="118"/>
      <c r="AP1" s="118"/>
      <c r="AQ1" s="118"/>
      <c r="AR1" s="118"/>
      <c r="AS1" s="118"/>
      <c r="AT1" s="118"/>
      <c r="AU1" s="118"/>
      <c r="AV1" s="118"/>
      <c r="AW1" s="118"/>
      <c r="AX1" s="118"/>
      <c r="AY1" s="118"/>
      <c r="AZ1" s="118"/>
      <c r="BA1" s="118"/>
      <c r="BB1" s="118"/>
      <c r="BC1" s="118"/>
      <c r="BD1" s="118"/>
      <c r="BE1" s="118"/>
      <c r="BF1" s="118"/>
      <c r="BG1" s="118"/>
      <c r="BH1" s="118"/>
      <c r="BI1" s="118"/>
      <c r="BJ1" s="118"/>
      <c r="BK1" s="118"/>
      <c r="BL1" s="118"/>
      <c r="BM1" s="118"/>
      <c r="BN1" s="118"/>
      <c r="BO1" s="118"/>
      <c r="BP1" s="118"/>
      <c r="BQ1" s="118"/>
      <c r="BR1" s="118"/>
      <c r="BS1" s="118"/>
      <c r="BT1" s="118"/>
      <c r="BU1" s="118"/>
      <c r="BV1" s="118"/>
      <c r="BW1" s="118"/>
      <c r="BX1" s="118"/>
      <c r="BY1" s="118"/>
      <c r="BZ1" s="118"/>
      <c r="CA1" s="118"/>
      <c r="CB1" s="118"/>
      <c r="CC1" s="118"/>
      <c r="CD1" s="118"/>
      <c r="CE1" s="118"/>
      <c r="CF1" s="118"/>
      <c r="CG1" s="118"/>
      <c r="CH1" s="118"/>
      <c r="CI1" s="118"/>
      <c r="CJ1" s="118"/>
      <c r="CK1" s="118"/>
      <c r="CL1" s="118"/>
      <c r="CM1" s="118"/>
      <c r="CN1" s="118"/>
      <c r="CO1" s="118"/>
      <c r="CP1" s="118"/>
      <c r="CQ1" s="118"/>
      <c r="CR1" s="118"/>
      <c r="CS1" s="118"/>
      <c r="CT1" s="118"/>
      <c r="CU1" s="118"/>
      <c r="CV1" s="118"/>
      <c r="CW1" s="118"/>
      <c r="CX1" s="118"/>
      <c r="CY1" s="118"/>
      <c r="CZ1" s="118"/>
      <c r="DA1" s="118"/>
      <c r="DB1" s="118"/>
      <c r="DC1" s="118"/>
      <c r="DD1" s="118"/>
      <c r="DE1" s="118"/>
      <c r="DF1" s="118"/>
      <c r="DG1" s="118"/>
      <c r="DH1" s="118"/>
      <c r="DI1" s="118"/>
      <c r="DJ1" s="118"/>
      <c r="DK1" s="118"/>
      <c r="DL1" s="118"/>
      <c r="DM1" s="118"/>
      <c r="DN1" s="118"/>
      <c r="DO1" s="118"/>
      <c r="DP1" s="118"/>
      <c r="DQ1" s="118"/>
      <c r="DR1" s="118"/>
      <c r="DS1" s="118"/>
      <c r="DT1" s="118"/>
      <c r="DU1" s="118"/>
      <c r="DV1" s="118"/>
      <c r="DW1" s="118"/>
      <c r="DX1" s="118"/>
      <c r="DY1" s="118"/>
      <c r="DZ1" s="118"/>
      <c r="EA1" s="118"/>
      <c r="EB1" s="118"/>
      <c r="EC1" s="118"/>
      <c r="ED1" s="118"/>
      <c r="EE1" s="118"/>
      <c r="EF1" s="118"/>
      <c r="EG1" s="118"/>
      <c r="EH1" s="118"/>
      <c r="EI1" s="118"/>
      <c r="EJ1" s="118"/>
      <c r="EK1" s="118"/>
      <c r="EL1" s="118"/>
      <c r="EM1" s="118"/>
      <c r="EN1" s="118"/>
      <c r="EO1" s="118"/>
      <c r="EP1" s="118"/>
      <c r="EQ1" s="118"/>
      <c r="ER1" s="118"/>
      <c r="ES1" s="118"/>
      <c r="ET1" s="118"/>
      <c r="EU1" s="118"/>
      <c r="EV1" s="118"/>
      <c r="EW1" s="118"/>
      <c r="EX1" s="118"/>
      <c r="EY1" s="118"/>
      <c r="EZ1" s="118"/>
      <c r="FA1" s="118"/>
      <c r="FB1" s="118"/>
      <c r="FC1" s="118"/>
      <c r="FD1" s="118"/>
      <c r="FE1" s="118"/>
      <c r="FF1" s="118"/>
      <c r="FG1" s="118"/>
      <c r="FH1" s="118"/>
      <c r="FI1" s="118"/>
      <c r="FJ1" s="118"/>
      <c r="FK1" s="118"/>
      <c r="FL1" s="118"/>
      <c r="FM1" s="118"/>
      <c r="FN1" s="118"/>
      <c r="FO1" s="118"/>
      <c r="FP1" s="118"/>
      <c r="FQ1" s="118"/>
      <c r="FR1" s="118"/>
      <c r="FS1" s="118"/>
      <c r="FT1" s="118"/>
      <c r="FU1" s="118"/>
      <c r="FV1" s="118"/>
      <c r="FW1" s="118"/>
      <c r="FX1" s="118"/>
      <c r="FY1" s="118"/>
      <c r="FZ1" s="118"/>
      <c r="GA1" s="118"/>
      <c r="GB1" s="118"/>
      <c r="GC1" s="118"/>
      <c r="GD1" s="118"/>
      <c r="GE1" s="118"/>
      <c r="GF1" s="118"/>
      <c r="GG1" s="118"/>
      <c r="GH1" s="118"/>
      <c r="GI1" s="118"/>
      <c r="GJ1" s="118"/>
      <c r="GK1" s="118"/>
      <c r="GL1" s="118"/>
      <c r="GM1" s="118"/>
      <c r="GN1" s="118"/>
      <c r="GO1" s="118"/>
      <c r="GP1" s="118"/>
      <c r="GQ1" s="118"/>
      <c r="GR1" s="118"/>
      <c r="GS1" s="118"/>
      <c r="GT1" s="118"/>
      <c r="GU1" s="118"/>
      <c r="GV1" s="118"/>
      <c r="GW1" s="118"/>
      <c r="GX1" s="118"/>
      <c r="GY1" s="118"/>
      <c r="GZ1" s="118"/>
      <c r="HA1" s="118"/>
      <c r="HB1" s="118"/>
      <c r="HC1" s="118"/>
      <c r="HD1" s="118"/>
      <c r="HE1" s="118"/>
      <c r="HF1" s="118"/>
      <c r="HG1" s="118"/>
      <c r="HH1" s="118"/>
      <c r="HI1" s="118"/>
      <c r="HJ1" s="118"/>
      <c r="HK1" s="118"/>
      <c r="HL1" s="118"/>
      <c r="HM1" s="118"/>
      <c r="HN1" s="118"/>
      <c r="HO1" s="118"/>
      <c r="HP1" s="118"/>
      <c r="HQ1" s="118"/>
      <c r="HR1" s="118"/>
      <c r="HS1" s="118"/>
      <c r="HT1" s="118"/>
      <c r="HU1" s="118"/>
      <c r="HV1" s="118"/>
      <c r="HW1" s="118"/>
      <c r="HX1" s="118"/>
      <c r="HY1" s="118"/>
      <c r="HZ1" s="118"/>
      <c r="IA1" s="118"/>
      <c r="IB1" s="118"/>
      <c r="IC1" s="118"/>
      <c r="ID1" s="118"/>
      <c r="IE1" s="118"/>
      <c r="IF1" s="118"/>
      <c r="IG1" s="118"/>
      <c r="IH1" s="118"/>
      <c r="II1" s="118"/>
      <c r="IJ1" s="118"/>
      <c r="IK1" s="118"/>
      <c r="IL1" s="118"/>
      <c r="IM1" s="118"/>
      <c r="IN1" s="118"/>
      <c r="IO1" s="118"/>
      <c r="IP1" s="118"/>
      <c r="IQ1" s="118"/>
      <c r="IR1" s="118"/>
      <c r="IS1" s="118"/>
      <c r="IT1" s="118"/>
      <c r="IU1" s="118"/>
      <c r="IV1" s="118"/>
    </row>
    <row r="2" spans="1:256">
      <c r="A2" s="118" t="s">
        <v>289</v>
      </c>
      <c r="B2" s="118"/>
      <c r="C2" s="118"/>
      <c r="D2" s="118"/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8"/>
      <c r="S2" s="118"/>
      <c r="T2" s="118"/>
      <c r="U2" s="118"/>
      <c r="V2" s="118"/>
      <c r="W2" s="118"/>
      <c r="X2" s="118"/>
      <c r="Y2" s="118"/>
      <c r="Z2" s="118"/>
      <c r="AA2" s="118"/>
      <c r="AB2" s="118"/>
      <c r="AC2" s="118"/>
      <c r="AD2" s="118"/>
      <c r="AE2" s="118"/>
      <c r="AF2" s="118"/>
      <c r="AG2" s="118"/>
      <c r="AH2" s="118"/>
      <c r="AI2" s="118"/>
      <c r="AJ2" s="118"/>
      <c r="AK2" s="118"/>
      <c r="AL2" s="118"/>
      <c r="AM2" s="118"/>
      <c r="AN2" s="118"/>
      <c r="AO2" s="118"/>
      <c r="AP2" s="118"/>
      <c r="AQ2" s="118"/>
      <c r="AR2" s="118"/>
      <c r="AS2" s="118"/>
      <c r="AT2" s="118"/>
      <c r="AU2" s="118"/>
      <c r="AV2" s="118"/>
      <c r="AW2" s="118"/>
      <c r="AX2" s="118"/>
      <c r="AY2" s="118"/>
      <c r="AZ2" s="118"/>
      <c r="BA2" s="118"/>
      <c r="BB2" s="118"/>
      <c r="BC2" s="118"/>
      <c r="BD2" s="118"/>
      <c r="BE2" s="118"/>
      <c r="BF2" s="118"/>
      <c r="BG2" s="118"/>
      <c r="BH2" s="118"/>
      <c r="BI2" s="118"/>
      <c r="BJ2" s="118"/>
      <c r="BK2" s="118"/>
      <c r="BL2" s="118"/>
      <c r="BM2" s="118"/>
      <c r="BN2" s="118"/>
      <c r="BO2" s="118"/>
      <c r="BP2" s="118"/>
      <c r="BQ2" s="118"/>
      <c r="BR2" s="118"/>
      <c r="BS2" s="118"/>
      <c r="BT2" s="118"/>
      <c r="BU2" s="118"/>
      <c r="BV2" s="118"/>
      <c r="BW2" s="118"/>
      <c r="BX2" s="118"/>
      <c r="BY2" s="118"/>
      <c r="BZ2" s="118"/>
      <c r="CA2" s="118"/>
      <c r="CB2" s="118"/>
      <c r="CC2" s="118"/>
      <c r="CD2" s="118"/>
      <c r="CE2" s="118"/>
      <c r="CF2" s="118"/>
      <c r="CG2" s="118"/>
      <c r="CH2" s="118"/>
      <c r="CI2" s="118"/>
      <c r="CJ2" s="118"/>
      <c r="CK2" s="118"/>
      <c r="CL2" s="118"/>
      <c r="CM2" s="118"/>
      <c r="CN2" s="118"/>
      <c r="CO2" s="118"/>
      <c r="CP2" s="118"/>
      <c r="CQ2" s="118"/>
      <c r="CR2" s="118"/>
      <c r="CS2" s="118"/>
      <c r="CT2" s="118"/>
      <c r="CU2" s="118"/>
      <c r="CV2" s="118"/>
      <c r="CW2" s="118"/>
      <c r="CX2" s="118"/>
      <c r="CY2" s="118"/>
      <c r="CZ2" s="118"/>
      <c r="DA2" s="118"/>
      <c r="DB2" s="118"/>
      <c r="DC2" s="118"/>
      <c r="DD2" s="118"/>
      <c r="DE2" s="118"/>
      <c r="DF2" s="118"/>
      <c r="DG2" s="118"/>
      <c r="DH2" s="118"/>
      <c r="DI2" s="118"/>
      <c r="DJ2" s="118"/>
      <c r="DK2" s="118"/>
      <c r="DL2" s="118"/>
      <c r="DM2" s="118"/>
      <c r="DN2" s="118"/>
      <c r="DO2" s="118"/>
      <c r="DP2" s="118"/>
      <c r="DQ2" s="118"/>
      <c r="DR2" s="118"/>
      <c r="DS2" s="118"/>
      <c r="DT2" s="118"/>
      <c r="DU2" s="118"/>
      <c r="DV2" s="118"/>
      <c r="DW2" s="118"/>
      <c r="DX2" s="118"/>
      <c r="DY2" s="118"/>
      <c r="DZ2" s="118"/>
      <c r="EA2" s="118"/>
      <c r="EB2" s="118"/>
      <c r="EC2" s="118"/>
      <c r="ED2" s="118"/>
      <c r="EE2" s="118"/>
      <c r="EF2" s="118"/>
      <c r="EG2" s="118"/>
      <c r="EH2" s="118"/>
      <c r="EI2" s="118"/>
      <c r="EJ2" s="118"/>
      <c r="EK2" s="118"/>
      <c r="EL2" s="118"/>
      <c r="EM2" s="118"/>
      <c r="EN2" s="118"/>
      <c r="EO2" s="118"/>
      <c r="EP2" s="118"/>
      <c r="EQ2" s="118"/>
      <c r="ER2" s="118"/>
      <c r="ES2" s="118"/>
      <c r="ET2" s="118"/>
      <c r="EU2" s="118"/>
      <c r="EV2" s="118"/>
      <c r="EW2" s="118"/>
      <c r="EX2" s="118"/>
      <c r="EY2" s="118"/>
      <c r="EZ2" s="118"/>
      <c r="FA2" s="118"/>
      <c r="FB2" s="118"/>
      <c r="FC2" s="118"/>
      <c r="FD2" s="118"/>
      <c r="FE2" s="118"/>
      <c r="FF2" s="118"/>
      <c r="FG2" s="118"/>
      <c r="FH2" s="118"/>
      <c r="FI2" s="118"/>
      <c r="FJ2" s="118"/>
      <c r="FK2" s="118"/>
      <c r="FL2" s="118"/>
      <c r="FM2" s="118"/>
      <c r="FN2" s="118"/>
      <c r="FO2" s="118"/>
      <c r="FP2" s="118"/>
      <c r="FQ2" s="118"/>
      <c r="FR2" s="118"/>
      <c r="FS2" s="118"/>
      <c r="FT2" s="118"/>
      <c r="FU2" s="118"/>
      <c r="FV2" s="118"/>
      <c r="FW2" s="118"/>
      <c r="FX2" s="118"/>
      <c r="FY2" s="118"/>
      <c r="FZ2" s="118"/>
      <c r="GA2" s="118"/>
      <c r="GB2" s="118"/>
      <c r="GC2" s="118"/>
      <c r="GD2" s="118"/>
      <c r="GE2" s="118"/>
      <c r="GF2" s="118"/>
      <c r="GG2" s="118"/>
      <c r="GH2" s="118"/>
      <c r="GI2" s="118"/>
      <c r="GJ2" s="118"/>
      <c r="GK2" s="118"/>
      <c r="GL2" s="118"/>
      <c r="GM2" s="118"/>
      <c r="GN2" s="118"/>
      <c r="GO2" s="118"/>
      <c r="GP2" s="118"/>
      <c r="GQ2" s="118"/>
      <c r="GR2" s="118"/>
      <c r="GS2" s="118"/>
      <c r="GT2" s="118"/>
      <c r="GU2" s="118"/>
      <c r="GV2" s="118"/>
      <c r="GW2" s="118"/>
      <c r="GX2" s="118"/>
      <c r="GY2" s="118"/>
      <c r="GZ2" s="118"/>
      <c r="HA2" s="118"/>
      <c r="HB2" s="118"/>
      <c r="HC2" s="118"/>
      <c r="HD2" s="118"/>
      <c r="HE2" s="118"/>
      <c r="HF2" s="118"/>
      <c r="HG2" s="118"/>
      <c r="HH2" s="118"/>
      <c r="HI2" s="118"/>
      <c r="HJ2" s="118"/>
      <c r="HK2" s="118"/>
      <c r="HL2" s="118"/>
      <c r="HM2" s="118"/>
      <c r="HN2" s="118"/>
      <c r="HO2" s="118"/>
      <c r="HP2" s="118"/>
      <c r="HQ2" s="118"/>
      <c r="HR2" s="118"/>
      <c r="HS2" s="118"/>
      <c r="HT2" s="118"/>
      <c r="HU2" s="118"/>
      <c r="HV2" s="118"/>
      <c r="HW2" s="118"/>
      <c r="HX2" s="118"/>
      <c r="HY2" s="118"/>
      <c r="HZ2" s="118"/>
      <c r="IA2" s="118"/>
      <c r="IB2" s="118"/>
      <c r="IC2" s="118"/>
      <c r="ID2" s="118"/>
      <c r="IE2" s="118"/>
      <c r="IF2" s="118"/>
      <c r="IG2" s="118"/>
      <c r="IH2" s="118"/>
      <c r="II2" s="118"/>
      <c r="IJ2" s="118"/>
      <c r="IK2" s="118"/>
      <c r="IL2" s="118"/>
      <c r="IM2" s="118"/>
      <c r="IN2" s="118"/>
      <c r="IO2" s="118"/>
      <c r="IP2" s="118"/>
      <c r="IQ2" s="118"/>
      <c r="IR2" s="118"/>
      <c r="IS2" s="118"/>
      <c r="IT2" s="118"/>
      <c r="IU2" s="118"/>
      <c r="IV2" s="118"/>
    </row>
    <row r="3" spans="1:256">
      <c r="A3" s="119"/>
      <c r="B3" s="119"/>
      <c r="C3" s="119"/>
      <c r="D3" s="119"/>
      <c r="E3" s="119"/>
      <c r="F3" s="119"/>
      <c r="G3" s="119"/>
      <c r="H3" s="119"/>
      <c r="I3" s="119"/>
      <c r="J3" s="119"/>
      <c r="K3" s="119"/>
      <c r="L3" s="119"/>
      <c r="M3" s="119"/>
      <c r="N3" s="119"/>
      <c r="O3" s="119"/>
      <c r="P3" s="119"/>
      <c r="Q3" s="119"/>
      <c r="R3" s="119"/>
      <c r="S3" s="119"/>
      <c r="T3" s="119"/>
      <c r="U3" s="119"/>
      <c r="V3" s="119"/>
      <c r="W3" s="119"/>
      <c r="X3" s="119"/>
      <c r="Y3" s="119"/>
      <c r="Z3" s="119"/>
      <c r="AA3" s="119"/>
      <c r="AB3" s="119"/>
      <c r="AC3" s="119"/>
      <c r="AD3" s="119"/>
      <c r="AE3" s="119"/>
      <c r="AF3" s="119"/>
      <c r="AG3" s="119"/>
      <c r="AH3" s="119"/>
      <c r="AI3" s="119"/>
      <c r="AJ3" s="119"/>
      <c r="AK3" s="119"/>
      <c r="AL3" s="119"/>
      <c r="AM3" s="119"/>
      <c r="AN3" s="119"/>
      <c r="AO3" s="119"/>
      <c r="AP3" s="119"/>
      <c r="AQ3" s="119"/>
      <c r="AR3" s="119"/>
      <c r="AS3" s="119"/>
      <c r="AT3" s="119"/>
      <c r="AU3" s="119"/>
      <c r="AV3" s="119"/>
      <c r="AW3" s="119"/>
      <c r="AX3" s="119"/>
      <c r="AY3" s="119"/>
      <c r="AZ3" s="119"/>
      <c r="BA3" s="119"/>
      <c r="BB3" s="119"/>
      <c r="BC3" s="119"/>
      <c r="BD3" s="119"/>
      <c r="BE3" s="119"/>
      <c r="BF3" s="119"/>
      <c r="BG3" s="119"/>
      <c r="BH3" s="119"/>
      <c r="BI3" s="119"/>
      <c r="BJ3" s="119"/>
      <c r="BK3" s="119"/>
      <c r="BL3" s="119"/>
      <c r="BM3" s="119"/>
      <c r="BN3" s="119"/>
      <c r="BO3" s="119"/>
      <c r="BP3" s="119"/>
      <c r="BQ3" s="119"/>
      <c r="BR3" s="119"/>
      <c r="BS3" s="119"/>
      <c r="BT3" s="119"/>
      <c r="BU3" s="119"/>
      <c r="BV3" s="119"/>
      <c r="BW3" s="119"/>
      <c r="BX3" s="119"/>
      <c r="BY3" s="119"/>
      <c r="BZ3" s="119"/>
      <c r="CA3" s="119"/>
      <c r="CB3" s="119"/>
      <c r="CC3" s="119"/>
      <c r="CD3" s="119"/>
      <c r="CE3" s="119"/>
      <c r="CF3" s="119"/>
      <c r="CG3" s="119"/>
      <c r="CH3" s="119"/>
      <c r="CI3" s="119"/>
      <c r="CJ3" s="119"/>
      <c r="CK3" s="119"/>
      <c r="CL3" s="119"/>
      <c r="CM3" s="119"/>
      <c r="CN3" s="119"/>
      <c r="CO3" s="119"/>
      <c r="CP3" s="119"/>
      <c r="CQ3" s="119"/>
      <c r="CR3" s="119"/>
      <c r="CS3" s="119"/>
      <c r="CT3" s="119"/>
      <c r="CU3" s="119"/>
      <c r="CV3" s="119"/>
      <c r="CW3" s="119"/>
      <c r="CX3" s="119"/>
      <c r="CY3" s="119"/>
      <c r="CZ3" s="119"/>
      <c r="DA3" s="119"/>
      <c r="DB3" s="119"/>
      <c r="DC3" s="119"/>
      <c r="DD3" s="119"/>
      <c r="DE3" s="119"/>
      <c r="DF3" s="119"/>
      <c r="DG3" s="119"/>
      <c r="DH3" s="119"/>
      <c r="DI3" s="119"/>
      <c r="DJ3" s="119"/>
      <c r="DK3" s="119"/>
      <c r="DL3" s="119"/>
      <c r="DM3" s="119"/>
      <c r="DN3" s="119"/>
      <c r="DO3" s="119"/>
      <c r="DP3" s="119"/>
      <c r="DQ3" s="119"/>
      <c r="DR3" s="119"/>
      <c r="DS3" s="119"/>
      <c r="DT3" s="119"/>
      <c r="DU3" s="119"/>
      <c r="DV3" s="119"/>
      <c r="DW3" s="119"/>
      <c r="DX3" s="119"/>
      <c r="DY3" s="119"/>
      <c r="DZ3" s="119"/>
      <c r="EA3" s="119"/>
      <c r="EB3" s="119"/>
      <c r="EC3" s="119"/>
      <c r="ED3" s="119"/>
      <c r="EE3" s="119"/>
      <c r="EF3" s="119"/>
      <c r="EG3" s="119"/>
      <c r="EH3" s="119"/>
      <c r="EI3" s="119"/>
      <c r="EJ3" s="119"/>
      <c r="EK3" s="119"/>
      <c r="EL3" s="119"/>
      <c r="EM3" s="119"/>
      <c r="EN3" s="119"/>
      <c r="EO3" s="119"/>
      <c r="EP3" s="119"/>
      <c r="EQ3" s="119"/>
      <c r="ER3" s="119"/>
      <c r="ES3" s="119"/>
      <c r="ET3" s="119"/>
      <c r="EU3" s="119"/>
      <c r="EV3" s="119"/>
      <c r="EW3" s="119"/>
      <c r="EX3" s="119"/>
      <c r="EY3" s="119"/>
      <c r="EZ3" s="119"/>
      <c r="FA3" s="119"/>
      <c r="FB3" s="119"/>
      <c r="FC3" s="119"/>
      <c r="FD3" s="119"/>
      <c r="FE3" s="119"/>
      <c r="FF3" s="119"/>
      <c r="FG3" s="119"/>
      <c r="FH3" s="119"/>
      <c r="FI3" s="119"/>
      <c r="FJ3" s="119"/>
      <c r="FK3" s="119"/>
      <c r="FL3" s="119"/>
      <c r="FM3" s="119"/>
      <c r="FN3" s="119"/>
      <c r="FO3" s="119"/>
      <c r="FP3" s="119"/>
      <c r="FQ3" s="119"/>
      <c r="FR3" s="119"/>
      <c r="FS3" s="119"/>
      <c r="FT3" s="119"/>
      <c r="FU3" s="119"/>
      <c r="FV3" s="119"/>
      <c r="FW3" s="119"/>
      <c r="FX3" s="119"/>
      <c r="FY3" s="119"/>
      <c r="FZ3" s="119"/>
      <c r="GA3" s="119"/>
      <c r="GB3" s="119"/>
      <c r="GC3" s="119"/>
      <c r="GD3" s="119"/>
      <c r="GE3" s="119"/>
      <c r="GF3" s="119"/>
      <c r="GG3" s="119"/>
      <c r="GH3" s="119"/>
      <c r="GI3" s="119"/>
      <c r="GJ3" s="119"/>
      <c r="GK3" s="119"/>
      <c r="GL3" s="119"/>
      <c r="GM3" s="119"/>
      <c r="GN3" s="119"/>
      <c r="GO3" s="119"/>
      <c r="GP3" s="119"/>
      <c r="GQ3" s="119"/>
      <c r="GR3" s="119"/>
      <c r="GS3" s="119"/>
      <c r="GT3" s="119"/>
      <c r="GU3" s="119"/>
      <c r="GV3" s="119"/>
      <c r="GW3" s="119"/>
      <c r="GX3" s="119"/>
      <c r="GY3" s="119"/>
      <c r="GZ3" s="119"/>
      <c r="HA3" s="119"/>
      <c r="HB3" s="119"/>
      <c r="HC3" s="119"/>
      <c r="HD3" s="119"/>
      <c r="HE3" s="119"/>
      <c r="HF3" s="119"/>
      <c r="HG3" s="119"/>
      <c r="HH3" s="119"/>
      <c r="HI3" s="119"/>
      <c r="HJ3" s="119"/>
      <c r="HK3" s="119"/>
      <c r="HL3" s="119"/>
      <c r="HM3" s="119"/>
      <c r="HN3" s="119"/>
      <c r="HO3" s="119"/>
      <c r="HP3" s="119"/>
      <c r="HQ3" s="119"/>
      <c r="HR3" s="119"/>
      <c r="HS3" s="119"/>
      <c r="HT3" s="119"/>
      <c r="HU3" s="119"/>
      <c r="HV3" s="119"/>
      <c r="HW3" s="119"/>
      <c r="HX3" s="119"/>
      <c r="HY3" s="119"/>
      <c r="HZ3" s="119"/>
      <c r="IA3" s="119"/>
      <c r="IB3" s="119"/>
      <c r="IC3" s="119"/>
      <c r="ID3" s="119"/>
      <c r="IE3" s="119"/>
      <c r="IF3" s="119"/>
      <c r="IG3" s="119"/>
      <c r="IH3" s="119"/>
      <c r="II3" s="119"/>
      <c r="IJ3" s="119"/>
      <c r="IK3" s="119"/>
      <c r="IL3" s="119"/>
      <c r="IM3" s="119"/>
      <c r="IN3" s="119"/>
      <c r="IO3" s="119"/>
      <c r="IP3" s="119"/>
      <c r="IQ3" s="119"/>
      <c r="IR3" s="119"/>
      <c r="IS3" s="119"/>
      <c r="IT3" s="119"/>
      <c r="IU3" s="119"/>
      <c r="IV3" s="119"/>
    </row>
    <row r="4" ht="12" spans="1:256">
      <c r="A4" s="119"/>
      <c r="B4" s="119"/>
      <c r="C4" s="119"/>
      <c r="D4" s="119"/>
      <c r="E4" s="119"/>
      <c r="F4" s="119"/>
      <c r="G4" s="119"/>
      <c r="H4" s="119"/>
      <c r="I4" s="119"/>
      <c r="J4" s="119"/>
      <c r="K4" s="119"/>
      <c r="L4" s="119"/>
      <c r="M4" s="119"/>
      <c r="N4" s="119"/>
      <c r="O4" s="119"/>
      <c r="P4" s="119"/>
      <c r="Q4" s="119"/>
      <c r="R4" s="119"/>
      <c r="S4" s="119"/>
      <c r="T4" s="119"/>
      <c r="U4" s="119"/>
      <c r="V4" s="119"/>
      <c r="W4" s="119"/>
      <c r="X4" s="119"/>
      <c r="Y4" s="119"/>
      <c r="Z4" s="119"/>
      <c r="AA4" s="119"/>
      <c r="AB4" s="119"/>
      <c r="AC4" s="119"/>
      <c r="AD4" s="119"/>
      <c r="AE4" s="119"/>
      <c r="AF4" s="119"/>
      <c r="AG4" s="119"/>
      <c r="AH4" s="119"/>
      <c r="AI4" s="119"/>
      <c r="AJ4" s="119"/>
      <c r="AK4" s="119"/>
      <c r="AL4" s="119"/>
      <c r="AM4" s="119"/>
      <c r="AN4" s="119"/>
      <c r="AO4" s="119"/>
      <c r="AP4" s="119"/>
      <c r="AQ4" s="119"/>
      <c r="AR4" s="119"/>
      <c r="AS4" s="119"/>
      <c r="AT4" s="119"/>
      <c r="AU4" s="119"/>
      <c r="AV4" s="119"/>
      <c r="AW4" s="119"/>
      <c r="AX4" s="119"/>
      <c r="AY4" s="119"/>
      <c r="AZ4" s="119"/>
      <c r="BA4" s="119"/>
      <c r="BB4" s="119"/>
      <c r="BC4" s="119"/>
      <c r="BD4" s="119"/>
      <c r="BE4" s="119"/>
      <c r="BF4" s="119"/>
      <c r="BG4" s="119"/>
      <c r="BH4" s="119"/>
      <c r="BI4" s="119"/>
      <c r="BJ4" s="119"/>
      <c r="BK4" s="119"/>
      <c r="BL4" s="119"/>
      <c r="BM4" s="119"/>
      <c r="BN4" s="119"/>
      <c r="BO4" s="119"/>
      <c r="BP4" s="119"/>
      <c r="BQ4" s="119"/>
      <c r="BR4" s="119"/>
      <c r="BS4" s="119"/>
      <c r="BT4" s="119"/>
      <c r="BU4" s="119"/>
      <c r="BV4" s="119"/>
      <c r="BW4" s="119"/>
      <c r="BX4" s="119"/>
      <c r="BY4" s="119"/>
      <c r="BZ4" s="119"/>
      <c r="CA4" s="119"/>
      <c r="CB4" s="119"/>
      <c r="CC4" s="119"/>
      <c r="CD4" s="119"/>
      <c r="CE4" s="119"/>
      <c r="CF4" s="119"/>
      <c r="CG4" s="119"/>
      <c r="CH4" s="119"/>
      <c r="CI4" s="119"/>
      <c r="CJ4" s="119"/>
      <c r="CK4" s="119"/>
      <c r="CL4" s="119"/>
      <c r="CM4" s="119"/>
      <c r="CN4" s="119"/>
      <c r="CO4" s="119"/>
      <c r="CP4" s="119"/>
      <c r="CQ4" s="119"/>
      <c r="CR4" s="119"/>
      <c r="CS4" s="119"/>
      <c r="CT4" s="119"/>
      <c r="CU4" s="119"/>
      <c r="CV4" s="119"/>
      <c r="CW4" s="119"/>
      <c r="CX4" s="119"/>
      <c r="CY4" s="119"/>
      <c r="CZ4" s="119"/>
      <c r="DA4" s="119"/>
      <c r="DB4" s="119"/>
      <c r="DC4" s="119"/>
      <c r="DD4" s="119"/>
      <c r="DE4" s="119"/>
      <c r="DF4" s="119"/>
      <c r="DG4" s="119"/>
      <c r="DH4" s="119"/>
      <c r="DI4" s="119"/>
      <c r="DJ4" s="119"/>
      <c r="DK4" s="119"/>
      <c r="DL4" s="119"/>
      <c r="DM4" s="119"/>
      <c r="DN4" s="119"/>
      <c r="DO4" s="119"/>
      <c r="DP4" s="119"/>
      <c r="DQ4" s="119"/>
      <c r="DR4" s="119"/>
      <c r="DS4" s="119"/>
      <c r="DT4" s="119"/>
      <c r="DU4" s="119"/>
      <c r="DV4" s="119"/>
      <c r="DW4" s="119"/>
      <c r="DX4" s="119"/>
      <c r="DY4" s="119"/>
      <c r="DZ4" s="119"/>
      <c r="EA4" s="119"/>
      <c r="EB4" s="119"/>
      <c r="EC4" s="119"/>
      <c r="ED4" s="119"/>
      <c r="EE4" s="119"/>
      <c r="EF4" s="119"/>
      <c r="EG4" s="119"/>
      <c r="EH4" s="119"/>
      <c r="EI4" s="119"/>
      <c r="EJ4" s="119"/>
      <c r="EK4" s="119"/>
      <c r="EL4" s="119"/>
      <c r="EM4" s="119"/>
      <c r="EN4" s="119"/>
      <c r="EO4" s="119"/>
      <c r="EP4" s="119"/>
      <c r="EQ4" s="119"/>
      <c r="ER4" s="119"/>
      <c r="ES4" s="119"/>
      <c r="ET4" s="119"/>
      <c r="EU4" s="119"/>
      <c r="EV4" s="119"/>
      <c r="EW4" s="119"/>
      <c r="EX4" s="119"/>
      <c r="EY4" s="119"/>
      <c r="EZ4" s="119"/>
      <c r="FA4" s="119"/>
      <c r="FB4" s="119"/>
      <c r="FC4" s="119"/>
      <c r="FD4" s="119"/>
      <c r="FE4" s="119"/>
      <c r="FF4" s="119"/>
      <c r="FG4" s="119"/>
      <c r="FH4" s="119"/>
      <c r="FI4" s="119"/>
      <c r="FJ4" s="119"/>
      <c r="FK4" s="119"/>
      <c r="FL4" s="119"/>
      <c r="FM4" s="119"/>
      <c r="FN4" s="119"/>
      <c r="FO4" s="119"/>
      <c r="FP4" s="119"/>
      <c r="FQ4" s="119"/>
      <c r="FR4" s="119"/>
      <c r="FS4" s="119"/>
      <c r="FT4" s="119"/>
      <c r="FU4" s="119"/>
      <c r="FV4" s="119"/>
      <c r="FW4" s="119"/>
      <c r="FX4" s="119"/>
      <c r="FY4" s="119"/>
      <c r="FZ4" s="119"/>
      <c r="GA4" s="119"/>
      <c r="GB4" s="119"/>
      <c r="GC4" s="119"/>
      <c r="GD4" s="119"/>
      <c r="GE4" s="119"/>
      <c r="GF4" s="119"/>
      <c r="GG4" s="119"/>
      <c r="GH4" s="119"/>
      <c r="GI4" s="119"/>
      <c r="GJ4" s="119"/>
      <c r="GK4" s="119"/>
      <c r="GL4" s="119"/>
      <c r="GM4" s="119"/>
      <c r="GN4" s="119"/>
      <c r="GO4" s="119"/>
      <c r="GP4" s="119"/>
      <c r="GQ4" s="119"/>
      <c r="GR4" s="119"/>
      <c r="GS4" s="119"/>
      <c r="GT4" s="119"/>
      <c r="GU4" s="119"/>
      <c r="GV4" s="119"/>
      <c r="GW4" s="119"/>
      <c r="GX4" s="119"/>
      <c r="GY4" s="119"/>
      <c r="GZ4" s="119"/>
      <c r="HA4" s="119"/>
      <c r="HB4" s="119"/>
      <c r="HC4" s="119"/>
      <c r="HD4" s="119"/>
      <c r="HE4" s="119"/>
      <c r="HF4" s="119"/>
      <c r="HG4" s="119"/>
      <c r="HH4" s="119"/>
      <c r="HI4" s="119"/>
      <c r="HJ4" s="119"/>
      <c r="HK4" s="119"/>
      <c r="HL4" s="119"/>
      <c r="HM4" s="119"/>
      <c r="HN4" s="119"/>
      <c r="HO4" s="119"/>
      <c r="HP4" s="119"/>
      <c r="HQ4" s="119"/>
      <c r="HR4" s="119"/>
      <c r="HS4" s="119"/>
      <c r="HT4" s="119"/>
      <c r="HU4" s="119"/>
      <c r="HV4" s="119"/>
      <c r="HW4" s="119"/>
      <c r="HX4" s="119"/>
      <c r="HY4" s="119"/>
      <c r="HZ4" s="119"/>
      <c r="IA4" s="119"/>
      <c r="IB4" s="119"/>
      <c r="IC4" s="119"/>
      <c r="ID4" s="119"/>
      <c r="IE4" s="119"/>
      <c r="IF4" s="119"/>
      <c r="IG4" s="119"/>
      <c r="IH4" s="119"/>
      <c r="II4" s="119"/>
      <c r="IJ4" s="119"/>
      <c r="IK4" s="119"/>
      <c r="IL4" s="119"/>
      <c r="IM4" s="119"/>
      <c r="IN4" s="119"/>
      <c r="IO4" s="119"/>
      <c r="IP4" s="119"/>
      <c r="IQ4" s="119"/>
      <c r="IR4" s="119"/>
      <c r="IS4" s="119"/>
      <c r="IT4" s="119"/>
      <c r="IU4" s="119"/>
      <c r="IV4" s="119"/>
    </row>
    <row r="5" spans="1:256">
      <c r="A5" s="120"/>
      <c r="B5" s="121"/>
      <c r="C5" s="121"/>
      <c r="D5" s="121"/>
      <c r="E5" s="122" t="s">
        <v>8</v>
      </c>
      <c r="F5" s="121"/>
      <c r="G5" s="123"/>
      <c r="H5" s="119"/>
      <c r="I5" s="119"/>
      <c r="J5" s="119"/>
      <c r="K5" s="119"/>
      <c r="L5" s="119"/>
      <c r="M5" s="119"/>
      <c r="N5" s="119"/>
      <c r="O5" s="119"/>
      <c r="P5" s="119"/>
      <c r="Q5" s="119"/>
      <c r="R5" s="119"/>
      <c r="S5" s="119"/>
      <c r="T5" s="119"/>
      <c r="U5" s="119"/>
      <c r="V5" s="119"/>
      <c r="W5" s="119"/>
      <c r="X5" s="119"/>
      <c r="Y5" s="119"/>
      <c r="Z5" s="119"/>
      <c r="AA5" s="119"/>
      <c r="AB5" s="119"/>
      <c r="AC5" s="119"/>
      <c r="AD5" s="119"/>
      <c r="AE5" s="119"/>
      <c r="AF5" s="119"/>
      <c r="AG5" s="119"/>
      <c r="AH5" s="119"/>
      <c r="AI5" s="119"/>
      <c r="AJ5" s="119"/>
      <c r="AK5" s="119"/>
      <c r="AL5" s="119"/>
      <c r="AM5" s="119"/>
      <c r="AN5" s="119"/>
      <c r="AO5" s="119"/>
      <c r="AP5" s="119"/>
      <c r="AQ5" s="119"/>
      <c r="AR5" s="119"/>
      <c r="AS5" s="119"/>
      <c r="AT5" s="119"/>
      <c r="AU5" s="119"/>
      <c r="AV5" s="119"/>
      <c r="AW5" s="119"/>
      <c r="AX5" s="119"/>
      <c r="AY5" s="119"/>
      <c r="AZ5" s="119"/>
      <c r="BA5" s="119"/>
      <c r="BB5" s="119"/>
      <c r="BC5" s="119"/>
      <c r="BD5" s="119"/>
      <c r="BE5" s="119"/>
      <c r="BF5" s="119"/>
      <c r="BG5" s="119"/>
      <c r="BH5" s="119"/>
      <c r="BI5" s="119"/>
      <c r="BJ5" s="119"/>
      <c r="BK5" s="119"/>
      <c r="BL5" s="119"/>
      <c r="BM5" s="119"/>
      <c r="BN5" s="119"/>
      <c r="BO5" s="119"/>
      <c r="BP5" s="119"/>
      <c r="BQ5" s="119"/>
      <c r="BR5" s="119"/>
      <c r="BS5" s="119"/>
      <c r="BT5" s="119"/>
      <c r="BU5" s="119"/>
      <c r="BV5" s="119"/>
      <c r="BW5" s="119"/>
      <c r="BX5" s="119"/>
      <c r="BY5" s="119"/>
      <c r="BZ5" s="119"/>
      <c r="CA5" s="119"/>
      <c r="CB5" s="119"/>
      <c r="CC5" s="119"/>
      <c r="CD5" s="119"/>
      <c r="CE5" s="119"/>
      <c r="CF5" s="119"/>
      <c r="CG5" s="119"/>
      <c r="CH5" s="119"/>
      <c r="CI5" s="119"/>
      <c r="CJ5" s="119"/>
      <c r="CK5" s="119"/>
      <c r="CL5" s="119"/>
      <c r="CM5" s="119"/>
      <c r="CN5" s="119"/>
      <c r="CO5" s="119"/>
      <c r="CP5" s="119"/>
      <c r="CQ5" s="119"/>
      <c r="CR5" s="119"/>
      <c r="CS5" s="119"/>
      <c r="CT5" s="119"/>
      <c r="CU5" s="119"/>
      <c r="CV5" s="119"/>
      <c r="CW5" s="119"/>
      <c r="CX5" s="119"/>
      <c r="CY5" s="119"/>
      <c r="CZ5" s="119"/>
      <c r="DA5" s="119"/>
      <c r="DB5" s="119"/>
      <c r="DC5" s="119"/>
      <c r="DD5" s="119"/>
      <c r="DE5" s="119"/>
      <c r="DF5" s="119"/>
      <c r="DG5" s="119"/>
      <c r="DH5" s="119"/>
      <c r="DI5" s="119"/>
      <c r="DJ5" s="119"/>
      <c r="DK5" s="119"/>
      <c r="DL5" s="119"/>
      <c r="DM5" s="119"/>
      <c r="DN5" s="119"/>
      <c r="DO5" s="119"/>
      <c r="DP5" s="119"/>
      <c r="DQ5" s="119"/>
      <c r="DR5" s="119"/>
      <c r="DS5" s="119"/>
      <c r="DT5" s="119"/>
      <c r="DU5" s="119"/>
      <c r="DV5" s="119"/>
      <c r="DW5" s="119"/>
      <c r="DX5" s="119"/>
      <c r="DY5" s="119"/>
      <c r="DZ5" s="119"/>
      <c r="EA5" s="119"/>
      <c r="EB5" s="119"/>
      <c r="EC5" s="119"/>
      <c r="ED5" s="119"/>
      <c r="EE5" s="119"/>
      <c r="EF5" s="119"/>
      <c r="EG5" s="119"/>
      <c r="EH5" s="119"/>
      <c r="EI5" s="119"/>
      <c r="EJ5" s="119"/>
      <c r="EK5" s="119"/>
      <c r="EL5" s="119"/>
      <c r="EM5" s="119"/>
      <c r="EN5" s="119"/>
      <c r="EO5" s="119"/>
      <c r="EP5" s="119"/>
      <c r="EQ5" s="119"/>
      <c r="ER5" s="119"/>
      <c r="ES5" s="119"/>
      <c r="ET5" s="119"/>
      <c r="EU5" s="119"/>
      <c r="EV5" s="119"/>
      <c r="EW5" s="119"/>
      <c r="EX5" s="119"/>
      <c r="EY5" s="119"/>
      <c r="EZ5" s="119"/>
      <c r="FA5" s="119"/>
      <c r="FB5" s="119"/>
      <c r="FC5" s="119"/>
      <c r="FD5" s="119"/>
      <c r="FE5" s="119"/>
      <c r="FF5" s="119"/>
      <c r="FG5" s="119"/>
      <c r="FH5" s="119"/>
      <c r="FI5" s="119"/>
      <c r="FJ5" s="119"/>
      <c r="FK5" s="119"/>
      <c r="FL5" s="119"/>
      <c r="FM5" s="119"/>
      <c r="FN5" s="119"/>
      <c r="FO5" s="119"/>
      <c r="FP5" s="119"/>
      <c r="FQ5" s="119"/>
      <c r="FR5" s="119"/>
      <c r="FS5" s="119"/>
      <c r="FT5" s="119"/>
      <c r="FU5" s="119"/>
      <c r="FV5" s="119"/>
      <c r="FW5" s="119"/>
      <c r="FX5" s="119"/>
      <c r="FY5" s="119"/>
      <c r="FZ5" s="119"/>
      <c r="GA5" s="119"/>
      <c r="GB5" s="119"/>
      <c r="GC5" s="119"/>
      <c r="GD5" s="119"/>
      <c r="GE5" s="119"/>
      <c r="GF5" s="119"/>
      <c r="GG5" s="119"/>
      <c r="GH5" s="119"/>
      <c r="GI5" s="119"/>
      <c r="GJ5" s="119"/>
      <c r="GK5" s="119"/>
      <c r="GL5" s="119"/>
      <c r="GM5" s="119"/>
      <c r="GN5" s="119"/>
      <c r="GO5" s="119"/>
      <c r="GP5" s="119"/>
      <c r="GQ5" s="119"/>
      <c r="GR5" s="119"/>
      <c r="GS5" s="119"/>
      <c r="GT5" s="119"/>
      <c r="GU5" s="119"/>
      <c r="GV5" s="119"/>
      <c r="GW5" s="119"/>
      <c r="GX5" s="119"/>
      <c r="GY5" s="119"/>
      <c r="GZ5" s="119"/>
      <c r="HA5" s="119"/>
      <c r="HB5" s="119"/>
      <c r="HC5" s="119"/>
      <c r="HD5" s="119"/>
      <c r="HE5" s="119"/>
      <c r="HF5" s="119"/>
      <c r="HG5" s="119"/>
      <c r="HH5" s="119"/>
      <c r="HI5" s="119"/>
      <c r="HJ5" s="119"/>
      <c r="HK5" s="119"/>
      <c r="HL5" s="119"/>
      <c r="HM5" s="119"/>
      <c r="HN5" s="119"/>
      <c r="HO5" s="119"/>
      <c r="HP5" s="119"/>
      <c r="HQ5" s="119"/>
      <c r="HR5" s="119"/>
      <c r="HS5" s="119"/>
      <c r="HT5" s="119"/>
      <c r="HU5" s="119"/>
      <c r="HV5" s="119"/>
      <c r="HW5" s="119"/>
      <c r="HX5" s="119"/>
      <c r="HY5" s="119"/>
      <c r="HZ5" s="119"/>
      <c r="IA5" s="119"/>
      <c r="IB5" s="119"/>
      <c r="IC5" s="119"/>
      <c r="ID5" s="119"/>
      <c r="IE5" s="119"/>
      <c r="IF5" s="119"/>
      <c r="IG5" s="119"/>
      <c r="IH5" s="119"/>
      <c r="II5" s="119"/>
      <c r="IJ5" s="119"/>
      <c r="IK5" s="119"/>
      <c r="IL5" s="119"/>
      <c r="IM5" s="119"/>
      <c r="IN5" s="119"/>
      <c r="IO5" s="119"/>
      <c r="IP5" s="119"/>
      <c r="IQ5" s="119"/>
      <c r="IR5" s="119"/>
      <c r="IS5" s="119"/>
      <c r="IT5" s="119"/>
      <c r="IU5" s="119"/>
      <c r="IV5" s="119"/>
    </row>
    <row r="6" spans="1:7">
      <c r="A6" s="124" t="s">
        <v>290</v>
      </c>
      <c r="B6" s="125"/>
      <c r="C6" s="126"/>
      <c r="D6" s="126"/>
      <c r="E6" s="127" t="s">
        <v>13</v>
      </c>
      <c r="F6" s="128" t="str">
        <f>'PO V4'!B5</f>
        <v>卡乐工房（上海）展示技术有限公司</v>
      </c>
      <c r="G6" s="129"/>
    </row>
    <row r="7" spans="1:7">
      <c r="A7" s="130" t="s">
        <v>21</v>
      </c>
      <c r="B7" s="131"/>
      <c r="C7" s="131"/>
      <c r="D7" s="132"/>
      <c r="E7" s="133" t="s">
        <v>23</v>
      </c>
      <c r="F7" s="131"/>
      <c r="G7" s="134"/>
    </row>
    <row r="8" spans="1:8">
      <c r="A8" s="135" t="s">
        <v>24</v>
      </c>
      <c r="B8" s="136">
        <f>IF(ISBLANK('PO V4'!B8),"",'PO V4'!B8)</f>
        <v>1111</v>
      </c>
      <c r="C8" s="136"/>
      <c r="D8" s="137"/>
      <c r="E8" s="138" t="s">
        <v>26</v>
      </c>
      <c r="F8" s="139" t="str">
        <f>IF(ISBLANK('PO V4'!H8),"",'PO V4'!H8)</f>
        <v/>
      </c>
      <c r="G8" s="134"/>
      <c r="H8" s="131"/>
    </row>
    <row r="9" ht="12" spans="1:256">
      <c r="A9" s="140"/>
      <c r="B9" s="141"/>
      <c r="C9" s="141"/>
      <c r="D9" s="142"/>
      <c r="E9" s="143"/>
      <c r="F9" s="142"/>
      <c r="G9" s="144"/>
      <c r="H9" s="145"/>
      <c r="I9" s="174"/>
      <c r="J9" s="174"/>
      <c r="K9" s="174"/>
      <c r="L9" s="174"/>
      <c r="M9" s="174"/>
      <c r="N9" s="174"/>
      <c r="O9" s="174"/>
      <c r="P9" s="174"/>
      <c r="Q9" s="174"/>
      <c r="R9" s="174"/>
      <c r="S9" s="174"/>
      <c r="T9" s="174"/>
      <c r="U9" s="174"/>
      <c r="V9" s="174"/>
      <c r="W9" s="174"/>
      <c r="X9" s="174"/>
      <c r="Y9" s="174"/>
      <c r="Z9" s="174"/>
      <c r="AA9" s="174"/>
      <c r="AB9" s="174"/>
      <c r="AC9" s="174"/>
      <c r="AD9" s="174"/>
      <c r="AE9" s="174"/>
      <c r="AF9" s="174"/>
      <c r="AG9" s="174"/>
      <c r="AH9" s="174"/>
      <c r="AI9" s="174"/>
      <c r="AJ9" s="174"/>
      <c r="AK9" s="174"/>
      <c r="AL9" s="174"/>
      <c r="AM9" s="174"/>
      <c r="AN9" s="174"/>
      <c r="AO9" s="174"/>
      <c r="AP9" s="174"/>
      <c r="AQ9" s="174"/>
      <c r="AR9" s="174"/>
      <c r="AS9" s="174"/>
      <c r="AT9" s="174"/>
      <c r="AU9" s="174"/>
      <c r="AV9" s="174"/>
      <c r="AW9" s="174"/>
      <c r="AX9" s="174"/>
      <c r="AY9" s="174"/>
      <c r="AZ9" s="174"/>
      <c r="BA9" s="174"/>
      <c r="BB9" s="174"/>
      <c r="BC9" s="174"/>
      <c r="BD9" s="174"/>
      <c r="BE9" s="174"/>
      <c r="BF9" s="174"/>
      <c r="BG9" s="174"/>
      <c r="BH9" s="174"/>
      <c r="BI9" s="174"/>
      <c r="BJ9" s="174"/>
      <c r="BK9" s="174"/>
      <c r="BL9" s="174"/>
      <c r="BM9" s="174"/>
      <c r="BN9" s="174"/>
      <c r="BO9" s="174"/>
      <c r="BP9" s="174"/>
      <c r="BQ9" s="174"/>
      <c r="BR9" s="174"/>
      <c r="BS9" s="174"/>
      <c r="BT9" s="174"/>
      <c r="BU9" s="174"/>
      <c r="BV9" s="174"/>
      <c r="BW9" s="174"/>
      <c r="BX9" s="174"/>
      <c r="BY9" s="174"/>
      <c r="BZ9" s="174"/>
      <c r="CA9" s="174"/>
      <c r="CB9" s="174"/>
      <c r="CC9" s="174"/>
      <c r="CD9" s="174"/>
      <c r="CE9" s="174"/>
      <c r="CF9" s="174"/>
      <c r="CG9" s="174"/>
      <c r="CH9" s="174"/>
      <c r="CI9" s="174"/>
      <c r="CJ9" s="174"/>
      <c r="CK9" s="174"/>
      <c r="CL9" s="174"/>
      <c r="CM9" s="174"/>
      <c r="CN9" s="174"/>
      <c r="CO9" s="174"/>
      <c r="CP9" s="174"/>
      <c r="CQ9" s="174"/>
      <c r="CR9" s="174"/>
      <c r="CS9" s="174"/>
      <c r="CT9" s="174"/>
      <c r="CU9" s="174"/>
      <c r="CV9" s="174"/>
      <c r="CW9" s="174"/>
      <c r="CX9" s="174"/>
      <c r="CY9" s="174"/>
      <c r="CZ9" s="174"/>
      <c r="DA9" s="174"/>
      <c r="DB9" s="174"/>
      <c r="DC9" s="174"/>
      <c r="DD9" s="174"/>
      <c r="DE9" s="174"/>
      <c r="DF9" s="174"/>
      <c r="DG9" s="174"/>
      <c r="DH9" s="174"/>
      <c r="DI9" s="174"/>
      <c r="DJ9" s="174"/>
      <c r="DK9" s="174"/>
      <c r="DL9" s="174"/>
      <c r="DM9" s="174"/>
      <c r="DN9" s="174"/>
      <c r="DO9" s="174"/>
      <c r="DP9" s="174"/>
      <c r="DQ9" s="174"/>
      <c r="DR9" s="174"/>
      <c r="DS9" s="174"/>
      <c r="DT9" s="174"/>
      <c r="DU9" s="174"/>
      <c r="DV9" s="174"/>
      <c r="DW9" s="174"/>
      <c r="DX9" s="174"/>
      <c r="DY9" s="174"/>
      <c r="DZ9" s="174"/>
      <c r="EA9" s="174"/>
      <c r="EB9" s="174"/>
      <c r="EC9" s="174"/>
      <c r="ED9" s="174"/>
      <c r="EE9" s="174"/>
      <c r="EF9" s="174"/>
      <c r="EG9" s="174"/>
      <c r="EH9" s="174"/>
      <c r="EI9" s="174"/>
      <c r="EJ9" s="174"/>
      <c r="EK9" s="174"/>
      <c r="EL9" s="174"/>
      <c r="EM9" s="174"/>
      <c r="EN9" s="174"/>
      <c r="EO9" s="174"/>
      <c r="EP9" s="174"/>
      <c r="EQ9" s="174"/>
      <c r="ER9" s="174"/>
      <c r="ES9" s="174"/>
      <c r="ET9" s="174"/>
      <c r="EU9" s="174"/>
      <c r="EV9" s="174"/>
      <c r="EW9" s="174"/>
      <c r="EX9" s="174"/>
      <c r="EY9" s="174"/>
      <c r="EZ9" s="174"/>
      <c r="FA9" s="174"/>
      <c r="FB9" s="174"/>
      <c r="FC9" s="174"/>
      <c r="FD9" s="174"/>
      <c r="FE9" s="174"/>
      <c r="FF9" s="174"/>
      <c r="FG9" s="174"/>
      <c r="FH9" s="174"/>
      <c r="FI9" s="174"/>
      <c r="FJ9" s="174"/>
      <c r="FK9" s="174"/>
      <c r="FL9" s="174"/>
      <c r="FM9" s="174"/>
      <c r="FN9" s="174"/>
      <c r="FO9" s="174"/>
      <c r="FP9" s="174"/>
      <c r="FQ9" s="174"/>
      <c r="FR9" s="174"/>
      <c r="FS9" s="174"/>
      <c r="FT9" s="174"/>
      <c r="FU9" s="174"/>
      <c r="FV9" s="174"/>
      <c r="FW9" s="174"/>
      <c r="FX9" s="174"/>
      <c r="FY9" s="174"/>
      <c r="FZ9" s="174"/>
      <c r="GA9" s="174"/>
      <c r="GB9" s="174"/>
      <c r="GC9" s="174"/>
      <c r="GD9" s="174"/>
      <c r="GE9" s="174"/>
      <c r="GF9" s="174"/>
      <c r="GG9" s="174"/>
      <c r="GH9" s="174"/>
      <c r="GI9" s="174"/>
      <c r="GJ9" s="174"/>
      <c r="GK9" s="174"/>
      <c r="GL9" s="174"/>
      <c r="GM9" s="174"/>
      <c r="GN9" s="174"/>
      <c r="GO9" s="174"/>
      <c r="GP9" s="174"/>
      <c r="GQ9" s="174"/>
      <c r="GR9" s="174"/>
      <c r="GS9" s="174"/>
      <c r="GT9" s="174"/>
      <c r="GU9" s="174"/>
      <c r="GV9" s="174"/>
      <c r="GW9" s="174"/>
      <c r="GX9" s="174"/>
      <c r="GY9" s="174"/>
      <c r="GZ9" s="174"/>
      <c r="HA9" s="174"/>
      <c r="HB9" s="174"/>
      <c r="HC9" s="174"/>
      <c r="HD9" s="174"/>
      <c r="HE9" s="174"/>
      <c r="HF9" s="174"/>
      <c r="HG9" s="174"/>
      <c r="HH9" s="174"/>
      <c r="HI9" s="174"/>
      <c r="HJ9" s="174"/>
      <c r="HK9" s="174"/>
      <c r="HL9" s="174"/>
      <c r="HM9" s="174"/>
      <c r="HN9" s="174"/>
      <c r="HO9" s="174"/>
      <c r="HP9" s="174"/>
      <c r="HQ9" s="174"/>
      <c r="HR9" s="174"/>
      <c r="HS9" s="174"/>
      <c r="HT9" s="174"/>
      <c r="HU9" s="174"/>
      <c r="HV9" s="174"/>
      <c r="HW9" s="174"/>
      <c r="HX9" s="174"/>
      <c r="HY9" s="174"/>
      <c r="HZ9" s="174"/>
      <c r="IA9" s="174"/>
      <c r="IB9" s="174"/>
      <c r="IC9" s="174"/>
      <c r="ID9" s="174"/>
      <c r="IE9" s="174"/>
      <c r="IF9" s="174"/>
      <c r="IG9" s="174"/>
      <c r="IH9" s="174"/>
      <c r="II9" s="174"/>
      <c r="IJ9" s="174"/>
      <c r="IK9" s="174"/>
      <c r="IL9" s="174"/>
      <c r="IM9" s="174"/>
      <c r="IN9" s="174"/>
      <c r="IO9" s="174"/>
      <c r="IP9" s="174"/>
      <c r="IQ9" s="174"/>
      <c r="IR9" s="174"/>
      <c r="IS9" s="174"/>
      <c r="IT9" s="174"/>
      <c r="IU9" s="174"/>
      <c r="IV9" s="174"/>
    </row>
    <row r="11" ht="22.5" customHeight="1" spans="1:256">
      <c r="A11" s="146" t="s">
        <v>291</v>
      </c>
      <c r="B11" s="146" t="s">
        <v>292</v>
      </c>
      <c r="C11" s="147" t="s">
        <v>293</v>
      </c>
      <c r="D11" s="148"/>
      <c r="E11" s="148"/>
      <c r="F11" s="149"/>
      <c r="G11" s="150" t="s">
        <v>294</v>
      </c>
      <c r="H11" s="151"/>
      <c r="I11" s="151"/>
      <c r="J11" s="151"/>
      <c r="K11" s="151"/>
      <c r="L11" s="151"/>
      <c r="M11" s="151"/>
      <c r="N11" s="151"/>
      <c r="O11" s="151"/>
      <c r="P11" s="151"/>
      <c r="Q11" s="151"/>
      <c r="R11" s="151"/>
      <c r="S11" s="151"/>
      <c r="T11" s="151"/>
      <c r="U11" s="151"/>
      <c r="V11" s="151"/>
      <c r="W11" s="151"/>
      <c r="X11" s="151"/>
      <c r="Y11" s="151"/>
      <c r="Z11" s="151"/>
      <c r="AA11" s="151"/>
      <c r="AB11" s="151"/>
      <c r="AC11" s="151"/>
      <c r="AD11" s="151"/>
      <c r="AE11" s="151"/>
      <c r="AF11" s="151"/>
      <c r="AG11" s="151"/>
      <c r="AH11" s="151"/>
      <c r="AI11" s="151"/>
      <c r="AJ11" s="151"/>
      <c r="AK11" s="151"/>
      <c r="AL11" s="151"/>
      <c r="AM11" s="151"/>
      <c r="AN11" s="151"/>
      <c r="AO11" s="151"/>
      <c r="AP11" s="151"/>
      <c r="AQ11" s="151"/>
      <c r="AR11" s="151"/>
      <c r="AS11" s="151"/>
      <c r="AT11" s="151"/>
      <c r="AU11" s="151"/>
      <c r="AV11" s="151"/>
      <c r="AW11" s="151"/>
      <c r="AX11" s="151"/>
      <c r="AY11" s="151"/>
      <c r="AZ11" s="151"/>
      <c r="BA11" s="151"/>
      <c r="BB11" s="151"/>
      <c r="BC11" s="151"/>
      <c r="BD11" s="151"/>
      <c r="BE11" s="151"/>
      <c r="BF11" s="151"/>
      <c r="BG11" s="151"/>
      <c r="BH11" s="151"/>
      <c r="BI11" s="151"/>
      <c r="BJ11" s="151"/>
      <c r="BK11" s="151"/>
      <c r="BL11" s="151"/>
      <c r="BM11" s="151"/>
      <c r="BN11" s="151"/>
      <c r="BO11" s="151"/>
      <c r="BP11" s="151"/>
      <c r="BQ11" s="151"/>
      <c r="BR11" s="151"/>
      <c r="BS11" s="151"/>
      <c r="BT11" s="151"/>
      <c r="BU11" s="151"/>
      <c r="BV11" s="151"/>
      <c r="BW11" s="151"/>
      <c r="BX11" s="151"/>
      <c r="BY11" s="151"/>
      <c r="BZ11" s="151"/>
      <c r="CA11" s="151"/>
      <c r="CB11" s="151"/>
      <c r="CC11" s="151"/>
      <c r="CD11" s="151"/>
      <c r="CE11" s="151"/>
      <c r="CF11" s="151"/>
      <c r="CG11" s="151"/>
      <c r="CH11" s="151"/>
      <c r="CI11" s="151"/>
      <c r="CJ11" s="151"/>
      <c r="CK11" s="151"/>
      <c r="CL11" s="151"/>
      <c r="CM11" s="151"/>
      <c r="CN11" s="151"/>
      <c r="CO11" s="151"/>
      <c r="CP11" s="151"/>
      <c r="CQ11" s="151"/>
      <c r="CR11" s="151"/>
      <c r="CS11" s="151"/>
      <c r="CT11" s="151"/>
      <c r="CU11" s="151"/>
      <c r="CV11" s="151"/>
      <c r="CW11" s="151"/>
      <c r="CX11" s="151"/>
      <c r="CY11" s="151"/>
      <c r="CZ11" s="151"/>
      <c r="DA11" s="151"/>
      <c r="DB11" s="151"/>
      <c r="DC11" s="151"/>
      <c r="DD11" s="151"/>
      <c r="DE11" s="151"/>
      <c r="DF11" s="151"/>
      <c r="DG11" s="151"/>
      <c r="DH11" s="151"/>
      <c r="DI11" s="151"/>
      <c r="DJ11" s="151"/>
      <c r="DK11" s="151"/>
      <c r="DL11" s="151"/>
      <c r="DM11" s="151"/>
      <c r="DN11" s="151"/>
      <c r="DO11" s="151"/>
      <c r="DP11" s="151"/>
      <c r="DQ11" s="151"/>
      <c r="DR11" s="151"/>
      <c r="DS11" s="151"/>
      <c r="DT11" s="151"/>
      <c r="DU11" s="151"/>
      <c r="DV11" s="151"/>
      <c r="DW11" s="151"/>
      <c r="DX11" s="151"/>
      <c r="DY11" s="151"/>
      <c r="DZ11" s="151"/>
      <c r="EA11" s="151"/>
      <c r="EB11" s="151"/>
      <c r="EC11" s="151"/>
      <c r="ED11" s="151"/>
      <c r="EE11" s="151"/>
      <c r="EF11" s="151"/>
      <c r="EG11" s="151"/>
      <c r="EH11" s="151"/>
      <c r="EI11" s="151"/>
      <c r="EJ11" s="151"/>
      <c r="EK11" s="151"/>
      <c r="EL11" s="151"/>
      <c r="EM11" s="151"/>
      <c r="EN11" s="151"/>
      <c r="EO11" s="151"/>
      <c r="EP11" s="151"/>
      <c r="EQ11" s="151"/>
      <c r="ER11" s="151"/>
      <c r="ES11" s="151"/>
      <c r="ET11" s="151"/>
      <c r="EU11" s="151"/>
      <c r="EV11" s="151"/>
      <c r="EW11" s="151"/>
      <c r="EX11" s="151"/>
      <c r="EY11" s="151"/>
      <c r="EZ11" s="151"/>
      <c r="FA11" s="151"/>
      <c r="FB11" s="151"/>
      <c r="FC11" s="151"/>
      <c r="FD11" s="151"/>
      <c r="FE11" s="151"/>
      <c r="FF11" s="151"/>
      <c r="FG11" s="151"/>
      <c r="FH11" s="151"/>
      <c r="FI11" s="151"/>
      <c r="FJ11" s="151"/>
      <c r="FK11" s="151"/>
      <c r="FL11" s="151"/>
      <c r="FM11" s="151"/>
      <c r="FN11" s="151"/>
      <c r="FO11" s="151"/>
      <c r="FP11" s="151"/>
      <c r="FQ11" s="151"/>
      <c r="FR11" s="151"/>
      <c r="FS11" s="151"/>
      <c r="FT11" s="151"/>
      <c r="FU11" s="151"/>
      <c r="FV11" s="151"/>
      <c r="FW11" s="151"/>
      <c r="FX11" s="151"/>
      <c r="FY11" s="151"/>
      <c r="FZ11" s="151"/>
      <c r="GA11" s="151"/>
      <c r="GB11" s="151"/>
      <c r="GC11" s="151"/>
      <c r="GD11" s="151"/>
      <c r="GE11" s="151"/>
      <c r="GF11" s="151"/>
      <c r="GG11" s="151"/>
      <c r="GH11" s="151"/>
      <c r="GI11" s="151"/>
      <c r="GJ11" s="151"/>
      <c r="GK11" s="151"/>
      <c r="GL11" s="151"/>
      <c r="GM11" s="151"/>
      <c r="GN11" s="151"/>
      <c r="GO11" s="151"/>
      <c r="GP11" s="151"/>
      <c r="GQ11" s="151"/>
      <c r="GR11" s="151"/>
      <c r="GS11" s="151"/>
      <c r="GT11" s="151"/>
      <c r="GU11" s="151"/>
      <c r="GV11" s="151"/>
      <c r="GW11" s="151"/>
      <c r="GX11" s="151"/>
      <c r="GY11" s="151"/>
      <c r="GZ11" s="151"/>
      <c r="HA11" s="151"/>
      <c r="HB11" s="151"/>
      <c r="HC11" s="151"/>
      <c r="HD11" s="151"/>
      <c r="HE11" s="151"/>
      <c r="HF11" s="151"/>
      <c r="HG11" s="151"/>
      <c r="HH11" s="151"/>
      <c r="HI11" s="151"/>
      <c r="HJ11" s="151"/>
      <c r="HK11" s="151"/>
      <c r="HL11" s="151"/>
      <c r="HM11" s="151"/>
      <c r="HN11" s="151"/>
      <c r="HO11" s="151"/>
      <c r="HP11" s="151"/>
      <c r="HQ11" s="151"/>
      <c r="HR11" s="151"/>
      <c r="HS11" s="151"/>
      <c r="HT11" s="151"/>
      <c r="HU11" s="151"/>
      <c r="HV11" s="151"/>
      <c r="HW11" s="151"/>
      <c r="HX11" s="151"/>
      <c r="HY11" s="151"/>
      <c r="HZ11" s="151"/>
      <c r="IA11" s="151"/>
      <c r="IB11" s="151"/>
      <c r="IC11" s="151"/>
      <c r="ID11" s="151"/>
      <c r="IE11" s="151"/>
      <c r="IF11" s="151"/>
      <c r="IG11" s="151"/>
      <c r="IH11" s="151"/>
      <c r="II11" s="151"/>
      <c r="IJ11" s="151"/>
      <c r="IK11" s="151"/>
      <c r="IL11" s="151"/>
      <c r="IM11" s="151"/>
      <c r="IN11" s="151"/>
      <c r="IO11" s="151"/>
      <c r="IP11" s="151"/>
      <c r="IQ11" s="151"/>
      <c r="IR11" s="151"/>
      <c r="IS11" s="151"/>
      <c r="IT11" s="151"/>
      <c r="IU11" s="151"/>
      <c r="IV11" s="151"/>
    </row>
    <row r="12" spans="1:7">
      <c r="A12" s="152"/>
      <c r="B12" s="153"/>
      <c r="C12" s="154"/>
      <c r="D12" s="155"/>
      <c r="E12" s="155"/>
      <c r="F12" s="155"/>
      <c r="G12" s="156">
        <f>A12*COUNT(C12)</f>
        <v>0</v>
      </c>
    </row>
    <row r="13" spans="1:7">
      <c r="A13" s="152"/>
      <c r="B13" s="153"/>
      <c r="C13" s="154"/>
      <c r="D13" s="155"/>
      <c r="E13" s="155"/>
      <c r="F13" s="155"/>
      <c r="G13" s="156">
        <f t="shared" ref="G13:G50" si="0">A13*COUNT(C13)</f>
        <v>0</v>
      </c>
    </row>
    <row r="14" spans="1:7">
      <c r="A14" s="152"/>
      <c r="B14" s="153"/>
      <c r="C14" s="154"/>
      <c r="D14" s="155"/>
      <c r="E14" s="155"/>
      <c r="F14" s="155"/>
      <c r="G14" s="156">
        <f t="shared" si="0"/>
        <v>0</v>
      </c>
    </row>
    <row r="15" spans="1:7">
      <c r="A15" s="152"/>
      <c r="B15" s="153"/>
      <c r="C15" s="154"/>
      <c r="D15" s="155"/>
      <c r="E15" s="155"/>
      <c r="F15" s="155"/>
      <c r="G15" s="156">
        <f t="shared" si="0"/>
        <v>0</v>
      </c>
    </row>
    <row r="16" spans="1:7">
      <c r="A16" s="152"/>
      <c r="B16" s="153"/>
      <c r="C16" s="154"/>
      <c r="D16" s="155"/>
      <c r="E16" s="155"/>
      <c r="F16" s="155"/>
      <c r="G16" s="156">
        <f t="shared" si="0"/>
        <v>0</v>
      </c>
    </row>
    <row r="17" spans="1:7">
      <c r="A17" s="152"/>
      <c r="B17" s="153"/>
      <c r="C17" s="154"/>
      <c r="D17" s="155"/>
      <c r="E17" s="155"/>
      <c r="F17" s="155"/>
      <c r="G17" s="156">
        <f t="shared" si="0"/>
        <v>0</v>
      </c>
    </row>
    <row r="18" spans="1:7">
      <c r="A18" s="152"/>
      <c r="B18" s="153"/>
      <c r="C18" s="154"/>
      <c r="D18" s="155"/>
      <c r="E18" s="155"/>
      <c r="F18" s="155"/>
      <c r="G18" s="156">
        <f t="shared" si="0"/>
        <v>0</v>
      </c>
    </row>
    <row r="19" spans="1:7">
      <c r="A19" s="152"/>
      <c r="B19" s="153"/>
      <c r="C19" s="154"/>
      <c r="D19" s="155"/>
      <c r="E19" s="155"/>
      <c r="F19" s="155"/>
      <c r="G19" s="156">
        <f t="shared" si="0"/>
        <v>0</v>
      </c>
    </row>
    <row r="20" spans="1:7">
      <c r="A20" s="152"/>
      <c r="B20" s="153"/>
      <c r="C20" s="154"/>
      <c r="D20" s="155"/>
      <c r="E20" s="155"/>
      <c r="F20" s="155"/>
      <c r="G20" s="156">
        <f t="shared" si="0"/>
        <v>0</v>
      </c>
    </row>
    <row r="21" spans="1:7">
      <c r="A21" s="152"/>
      <c r="B21" s="153"/>
      <c r="C21" s="154"/>
      <c r="D21" s="155"/>
      <c r="E21" s="155"/>
      <c r="F21" s="155"/>
      <c r="G21" s="156">
        <f t="shared" si="0"/>
        <v>0</v>
      </c>
    </row>
    <row r="22" spans="1:7">
      <c r="A22" s="152"/>
      <c r="B22" s="153"/>
      <c r="C22" s="154"/>
      <c r="D22" s="155"/>
      <c r="E22" s="155"/>
      <c r="F22" s="155"/>
      <c r="G22" s="156">
        <f t="shared" si="0"/>
        <v>0</v>
      </c>
    </row>
    <row r="23" spans="1:7">
      <c r="A23" s="152"/>
      <c r="B23" s="153"/>
      <c r="C23" s="154"/>
      <c r="D23" s="155"/>
      <c r="E23" s="155"/>
      <c r="F23" s="155"/>
      <c r="G23" s="156">
        <f t="shared" si="0"/>
        <v>0</v>
      </c>
    </row>
    <row r="24" spans="1:7">
      <c r="A24" s="152"/>
      <c r="B24" s="153"/>
      <c r="C24" s="154"/>
      <c r="D24" s="155"/>
      <c r="E24" s="155"/>
      <c r="F24" s="155"/>
      <c r="G24" s="156">
        <f t="shared" si="0"/>
        <v>0</v>
      </c>
    </row>
    <row r="25" spans="1:7">
      <c r="A25" s="152"/>
      <c r="B25" s="153"/>
      <c r="C25" s="154"/>
      <c r="D25" s="155"/>
      <c r="E25" s="155"/>
      <c r="F25" s="155"/>
      <c r="G25" s="156">
        <f t="shared" si="0"/>
        <v>0</v>
      </c>
    </row>
    <row r="26" spans="1:7">
      <c r="A26" s="152"/>
      <c r="B26" s="153"/>
      <c r="C26" s="154"/>
      <c r="D26" s="155"/>
      <c r="E26" s="155"/>
      <c r="F26" s="155"/>
      <c r="G26" s="156">
        <f t="shared" si="0"/>
        <v>0</v>
      </c>
    </row>
    <row r="27" spans="1:7">
      <c r="A27" s="152"/>
      <c r="B27" s="153"/>
      <c r="C27" s="154"/>
      <c r="D27" s="155"/>
      <c r="E27" s="155"/>
      <c r="F27" s="155"/>
      <c r="G27" s="156">
        <f t="shared" si="0"/>
        <v>0</v>
      </c>
    </row>
    <row r="28" spans="1:7">
      <c r="A28" s="152"/>
      <c r="B28" s="153"/>
      <c r="C28" s="154"/>
      <c r="D28" s="155"/>
      <c r="E28" s="155"/>
      <c r="F28" s="155"/>
      <c r="G28" s="156">
        <f t="shared" si="0"/>
        <v>0</v>
      </c>
    </row>
    <row r="29" spans="1:7">
      <c r="A29" s="152"/>
      <c r="B29" s="153"/>
      <c r="C29" s="154"/>
      <c r="D29" s="155"/>
      <c r="E29" s="155"/>
      <c r="F29" s="155"/>
      <c r="G29" s="156">
        <f t="shared" si="0"/>
        <v>0</v>
      </c>
    </row>
    <row r="30" spans="1:7">
      <c r="A30" s="152"/>
      <c r="B30" s="153"/>
      <c r="C30" s="154"/>
      <c r="D30" s="155"/>
      <c r="E30" s="155"/>
      <c r="F30" s="155"/>
      <c r="G30" s="156">
        <f t="shared" si="0"/>
        <v>0</v>
      </c>
    </row>
    <row r="31" spans="1:7">
      <c r="A31" s="152"/>
      <c r="B31" s="153"/>
      <c r="C31" s="154"/>
      <c r="D31" s="155"/>
      <c r="E31" s="155"/>
      <c r="F31" s="155"/>
      <c r="G31" s="156">
        <f t="shared" si="0"/>
        <v>0</v>
      </c>
    </row>
    <row r="32" spans="1:7">
      <c r="A32" s="152"/>
      <c r="B32" s="153"/>
      <c r="C32" s="154"/>
      <c r="D32" s="155"/>
      <c r="E32" s="155"/>
      <c r="F32" s="155"/>
      <c r="G32" s="156">
        <f t="shared" si="0"/>
        <v>0</v>
      </c>
    </row>
    <row r="33" spans="1:7">
      <c r="A33" s="152"/>
      <c r="B33" s="153"/>
      <c r="C33" s="154"/>
      <c r="D33" s="155"/>
      <c r="E33" s="155"/>
      <c r="F33" s="155"/>
      <c r="G33" s="156">
        <f t="shared" si="0"/>
        <v>0</v>
      </c>
    </row>
    <row r="34" spans="1:7">
      <c r="A34" s="152"/>
      <c r="B34" s="153"/>
      <c r="C34" s="154"/>
      <c r="D34" s="155"/>
      <c r="E34" s="155"/>
      <c r="F34" s="155"/>
      <c r="G34" s="156">
        <f t="shared" si="0"/>
        <v>0</v>
      </c>
    </row>
    <row r="35" spans="1:7">
      <c r="A35" s="152"/>
      <c r="B35" s="153"/>
      <c r="C35" s="154"/>
      <c r="D35" s="155"/>
      <c r="E35" s="155"/>
      <c r="F35" s="155"/>
      <c r="G35" s="156">
        <f t="shared" si="0"/>
        <v>0</v>
      </c>
    </row>
    <row r="36" spans="1:7">
      <c r="A36" s="152"/>
      <c r="B36" s="153"/>
      <c r="C36" s="154"/>
      <c r="D36" s="155"/>
      <c r="E36" s="155"/>
      <c r="F36" s="155"/>
      <c r="G36" s="156">
        <f t="shared" si="0"/>
        <v>0</v>
      </c>
    </row>
    <row r="37" spans="1:7">
      <c r="A37" s="152"/>
      <c r="B37" s="153"/>
      <c r="C37" s="154"/>
      <c r="D37" s="155"/>
      <c r="E37" s="155"/>
      <c r="F37" s="155"/>
      <c r="G37" s="156">
        <f t="shared" si="0"/>
        <v>0</v>
      </c>
    </row>
    <row r="38" spans="1:7">
      <c r="A38" s="152"/>
      <c r="B38" s="153"/>
      <c r="C38" s="154"/>
      <c r="D38" s="155"/>
      <c r="E38" s="155"/>
      <c r="F38" s="155"/>
      <c r="G38" s="156">
        <f t="shared" si="0"/>
        <v>0</v>
      </c>
    </row>
    <row r="39" spans="1:7">
      <c r="A39" s="152"/>
      <c r="B39" s="153"/>
      <c r="C39" s="154"/>
      <c r="D39" s="155"/>
      <c r="E39" s="155"/>
      <c r="F39" s="155"/>
      <c r="G39" s="156">
        <f t="shared" si="0"/>
        <v>0</v>
      </c>
    </row>
    <row r="40" spans="1:7">
      <c r="A40" s="152"/>
      <c r="B40" s="153"/>
      <c r="C40" s="154"/>
      <c r="D40" s="155"/>
      <c r="E40" s="155"/>
      <c r="F40" s="155"/>
      <c r="G40" s="156">
        <f t="shared" si="0"/>
        <v>0</v>
      </c>
    </row>
    <row r="41" spans="1:7">
      <c r="A41" s="152"/>
      <c r="B41" s="153"/>
      <c r="C41" s="154"/>
      <c r="D41" s="155"/>
      <c r="E41" s="155"/>
      <c r="F41" s="155"/>
      <c r="G41" s="156">
        <f t="shared" si="0"/>
        <v>0</v>
      </c>
    </row>
    <row r="42" spans="1:7">
      <c r="A42" s="152"/>
      <c r="B42" s="153"/>
      <c r="C42" s="154"/>
      <c r="D42" s="155"/>
      <c r="E42" s="155"/>
      <c r="F42" s="155"/>
      <c r="G42" s="156">
        <f t="shared" si="0"/>
        <v>0</v>
      </c>
    </row>
    <row r="43" spans="1:7">
      <c r="A43" s="152"/>
      <c r="B43" s="153"/>
      <c r="C43" s="154"/>
      <c r="D43" s="155"/>
      <c r="E43" s="155"/>
      <c r="F43" s="155"/>
      <c r="G43" s="156">
        <f t="shared" si="0"/>
        <v>0</v>
      </c>
    </row>
    <row r="44" spans="1:7">
      <c r="A44" s="152"/>
      <c r="B44" s="153"/>
      <c r="C44" s="154"/>
      <c r="D44" s="155"/>
      <c r="E44" s="155"/>
      <c r="F44" s="155"/>
      <c r="G44" s="156">
        <f t="shared" si="0"/>
        <v>0</v>
      </c>
    </row>
    <row r="45" spans="1:7">
      <c r="A45" s="152"/>
      <c r="B45" s="153"/>
      <c r="C45" s="154"/>
      <c r="D45" s="155"/>
      <c r="E45" s="155"/>
      <c r="F45" s="155"/>
      <c r="G45" s="156">
        <f t="shared" si="0"/>
        <v>0</v>
      </c>
    </row>
    <row r="46" spans="1:7">
      <c r="A46" s="152"/>
      <c r="B46" s="153"/>
      <c r="C46" s="154"/>
      <c r="D46" s="155"/>
      <c r="E46" s="155"/>
      <c r="F46" s="155"/>
      <c r="G46" s="156">
        <f t="shared" si="0"/>
        <v>0</v>
      </c>
    </row>
    <row r="47" spans="1:7">
      <c r="A47" s="152"/>
      <c r="B47" s="153"/>
      <c r="C47" s="154"/>
      <c r="D47" s="155"/>
      <c r="E47" s="155"/>
      <c r="F47" s="155"/>
      <c r="G47" s="156">
        <f t="shared" si="0"/>
        <v>0</v>
      </c>
    </row>
    <row r="48" spans="1:7">
      <c r="A48" s="152"/>
      <c r="B48" s="153"/>
      <c r="C48" s="154"/>
      <c r="D48" s="155"/>
      <c r="E48" s="155"/>
      <c r="F48" s="155"/>
      <c r="G48" s="156">
        <f t="shared" si="0"/>
        <v>0</v>
      </c>
    </row>
    <row r="49" spans="1:7">
      <c r="A49" s="152"/>
      <c r="B49" s="153"/>
      <c r="C49" s="154"/>
      <c r="D49" s="155"/>
      <c r="E49" s="155"/>
      <c r="F49" s="155"/>
      <c r="G49" s="156">
        <f t="shared" si="0"/>
        <v>0</v>
      </c>
    </row>
    <row r="50" spans="1:7">
      <c r="A50" s="152"/>
      <c r="B50" s="153"/>
      <c r="C50" s="154"/>
      <c r="D50" s="155"/>
      <c r="E50" s="155"/>
      <c r="F50" s="155"/>
      <c r="G50" s="156">
        <f t="shared" si="0"/>
        <v>0</v>
      </c>
    </row>
    <row r="51" spans="1:7">
      <c r="A51" s="157"/>
      <c r="B51" s="157"/>
      <c r="C51" s="157"/>
      <c r="D51" s="157"/>
      <c r="E51" s="157"/>
      <c r="F51" s="157"/>
      <c r="G51" s="158"/>
    </row>
    <row r="52" ht="12" spans="1:7">
      <c r="A52" s="159" t="s">
        <v>223</v>
      </c>
      <c r="E52" s="160" t="s">
        <v>295</v>
      </c>
      <c r="F52" s="160"/>
      <c r="G52" s="161">
        <f>SUM(G12:G50)</f>
        <v>0</v>
      </c>
    </row>
    <row r="53" spans="1:2">
      <c r="A53" s="119" t="s">
        <v>296</v>
      </c>
      <c r="B53" s="162"/>
    </row>
    <row r="55" ht="12" spans="1:256">
      <c r="A55" s="163" t="s">
        <v>297</v>
      </c>
      <c r="B55" s="163"/>
      <c r="C55" s="163"/>
      <c r="D55" s="164"/>
      <c r="E55" s="164"/>
      <c r="F55" s="164"/>
      <c r="G55" s="164"/>
      <c r="H55" s="164"/>
      <c r="I55" s="164"/>
      <c r="J55" s="164"/>
      <c r="K55" s="164"/>
      <c r="L55" s="164"/>
      <c r="M55" s="164"/>
      <c r="N55" s="164"/>
      <c r="O55" s="164"/>
      <c r="P55" s="164"/>
      <c r="Q55" s="164"/>
      <c r="R55" s="164"/>
      <c r="S55" s="164"/>
      <c r="T55" s="164"/>
      <c r="U55" s="164"/>
      <c r="V55" s="164"/>
      <c r="W55" s="164"/>
      <c r="X55" s="164"/>
      <c r="Y55" s="164"/>
      <c r="Z55" s="164"/>
      <c r="AA55" s="164"/>
      <c r="AB55" s="164"/>
      <c r="AC55" s="164"/>
      <c r="AD55" s="164"/>
      <c r="AE55" s="164"/>
      <c r="AF55" s="164"/>
      <c r="AG55" s="164"/>
      <c r="AH55" s="164"/>
      <c r="AI55" s="164"/>
      <c r="AJ55" s="164"/>
      <c r="AK55" s="164"/>
      <c r="AL55" s="164"/>
      <c r="AM55" s="164"/>
      <c r="AN55" s="164"/>
      <c r="AO55" s="164"/>
      <c r="AP55" s="164"/>
      <c r="AQ55" s="164"/>
      <c r="AR55" s="164"/>
      <c r="AS55" s="164"/>
      <c r="AT55" s="164"/>
      <c r="AU55" s="164"/>
      <c r="AV55" s="164"/>
      <c r="AW55" s="164"/>
      <c r="AX55" s="164"/>
      <c r="AY55" s="164"/>
      <c r="AZ55" s="164"/>
      <c r="BA55" s="164"/>
      <c r="BB55" s="164"/>
      <c r="BC55" s="164"/>
      <c r="BD55" s="164"/>
      <c r="BE55" s="164"/>
      <c r="BF55" s="164"/>
      <c r="BG55" s="164"/>
      <c r="BH55" s="164"/>
      <c r="BI55" s="164"/>
      <c r="BJ55" s="164"/>
      <c r="BK55" s="164"/>
      <c r="BL55" s="164"/>
      <c r="BM55" s="164"/>
      <c r="BN55" s="164"/>
      <c r="BO55" s="164"/>
      <c r="BP55" s="164"/>
      <c r="BQ55" s="164"/>
      <c r="BR55" s="164"/>
      <c r="BS55" s="164"/>
      <c r="BT55" s="164"/>
      <c r="BU55" s="164"/>
      <c r="BV55" s="164"/>
      <c r="BW55" s="164"/>
      <c r="BX55" s="164"/>
      <c r="BY55" s="164"/>
      <c r="BZ55" s="164"/>
      <c r="CA55" s="164"/>
      <c r="CB55" s="164"/>
      <c r="CC55" s="164"/>
      <c r="CD55" s="164"/>
      <c r="CE55" s="164"/>
      <c r="CF55" s="164"/>
      <c r="CG55" s="164"/>
      <c r="CH55" s="164"/>
      <c r="CI55" s="164"/>
      <c r="CJ55" s="164"/>
      <c r="CK55" s="164"/>
      <c r="CL55" s="164"/>
      <c r="CM55" s="164"/>
      <c r="CN55" s="164"/>
      <c r="CO55" s="164"/>
      <c r="CP55" s="164"/>
      <c r="CQ55" s="164"/>
      <c r="CR55" s="164"/>
      <c r="CS55" s="164"/>
      <c r="CT55" s="164"/>
      <c r="CU55" s="164"/>
      <c r="CV55" s="164"/>
      <c r="CW55" s="164"/>
      <c r="CX55" s="164"/>
      <c r="CY55" s="164"/>
      <c r="CZ55" s="164"/>
      <c r="DA55" s="164"/>
      <c r="DB55" s="164"/>
      <c r="DC55" s="164"/>
      <c r="DD55" s="164"/>
      <c r="DE55" s="164"/>
      <c r="DF55" s="164"/>
      <c r="DG55" s="164"/>
      <c r="DH55" s="164"/>
      <c r="DI55" s="164"/>
      <c r="DJ55" s="164"/>
      <c r="DK55" s="164"/>
      <c r="DL55" s="164"/>
      <c r="DM55" s="164"/>
      <c r="DN55" s="164"/>
      <c r="DO55" s="164"/>
      <c r="DP55" s="164"/>
      <c r="DQ55" s="164"/>
      <c r="DR55" s="164"/>
      <c r="DS55" s="164"/>
      <c r="DT55" s="164"/>
      <c r="DU55" s="164"/>
      <c r="DV55" s="164"/>
      <c r="DW55" s="164"/>
      <c r="DX55" s="164"/>
      <c r="DY55" s="164"/>
      <c r="DZ55" s="164"/>
      <c r="EA55" s="164"/>
      <c r="EB55" s="164"/>
      <c r="EC55" s="164"/>
      <c r="ED55" s="164"/>
      <c r="EE55" s="164"/>
      <c r="EF55" s="164"/>
      <c r="EG55" s="164"/>
      <c r="EH55" s="164"/>
      <c r="EI55" s="164"/>
      <c r="EJ55" s="164"/>
      <c r="EK55" s="164"/>
      <c r="EL55" s="164"/>
      <c r="EM55" s="164"/>
      <c r="EN55" s="164"/>
      <c r="EO55" s="164"/>
      <c r="EP55" s="164"/>
      <c r="EQ55" s="164"/>
      <c r="ER55" s="164"/>
      <c r="ES55" s="164"/>
      <c r="ET55" s="164"/>
      <c r="EU55" s="164"/>
      <c r="EV55" s="164"/>
      <c r="EW55" s="164"/>
      <c r="EX55" s="164"/>
      <c r="EY55" s="164"/>
      <c r="EZ55" s="164"/>
      <c r="FA55" s="164"/>
      <c r="FB55" s="164"/>
      <c r="FC55" s="164"/>
      <c r="FD55" s="164"/>
      <c r="FE55" s="164"/>
      <c r="FF55" s="164"/>
      <c r="FG55" s="164"/>
      <c r="FH55" s="164"/>
      <c r="FI55" s="164"/>
      <c r="FJ55" s="164"/>
      <c r="FK55" s="164"/>
      <c r="FL55" s="164"/>
      <c r="FM55" s="164"/>
      <c r="FN55" s="164"/>
      <c r="FO55" s="164"/>
      <c r="FP55" s="164"/>
      <c r="FQ55" s="164"/>
      <c r="FR55" s="164"/>
      <c r="FS55" s="164"/>
      <c r="FT55" s="164"/>
      <c r="FU55" s="164"/>
      <c r="FV55" s="164"/>
      <c r="FW55" s="164"/>
      <c r="FX55" s="164"/>
      <c r="FY55" s="164"/>
      <c r="FZ55" s="164"/>
      <c r="GA55" s="164"/>
      <c r="GB55" s="164"/>
      <c r="GC55" s="164"/>
      <c r="GD55" s="164"/>
      <c r="GE55" s="164"/>
      <c r="GF55" s="164"/>
      <c r="GG55" s="164"/>
      <c r="GH55" s="164"/>
      <c r="GI55" s="164"/>
      <c r="GJ55" s="164"/>
      <c r="GK55" s="164"/>
      <c r="GL55" s="164"/>
      <c r="GM55" s="164"/>
      <c r="GN55" s="164"/>
      <c r="GO55" s="164"/>
      <c r="GP55" s="164"/>
      <c r="GQ55" s="164"/>
      <c r="GR55" s="164"/>
      <c r="GS55" s="164"/>
      <c r="GT55" s="164"/>
      <c r="GU55" s="164"/>
      <c r="GV55" s="164"/>
      <c r="GW55" s="164"/>
      <c r="GX55" s="164"/>
      <c r="GY55" s="164"/>
      <c r="GZ55" s="164"/>
      <c r="HA55" s="164"/>
      <c r="HB55" s="164"/>
      <c r="HC55" s="164"/>
      <c r="HD55" s="164"/>
      <c r="HE55" s="164"/>
      <c r="HF55" s="164"/>
      <c r="HG55" s="164"/>
      <c r="HH55" s="164"/>
      <c r="HI55" s="164"/>
      <c r="HJ55" s="164"/>
      <c r="HK55" s="164"/>
      <c r="HL55" s="164"/>
      <c r="HM55" s="164"/>
      <c r="HN55" s="164"/>
      <c r="HO55" s="164"/>
      <c r="HP55" s="164"/>
      <c r="HQ55" s="164"/>
      <c r="HR55" s="164"/>
      <c r="HS55" s="164"/>
      <c r="HT55" s="164"/>
      <c r="HU55" s="164"/>
      <c r="HV55" s="164"/>
      <c r="HW55" s="164"/>
      <c r="HX55" s="164"/>
      <c r="HY55" s="164"/>
      <c r="HZ55" s="164"/>
      <c r="IA55" s="164"/>
      <c r="IB55" s="164"/>
      <c r="IC55" s="164"/>
      <c r="ID55" s="164"/>
      <c r="IE55" s="164"/>
      <c r="IF55" s="164"/>
      <c r="IG55" s="164"/>
      <c r="IH55" s="164"/>
      <c r="II55" s="164"/>
      <c r="IJ55" s="164"/>
      <c r="IK55" s="164"/>
      <c r="IL55" s="164"/>
      <c r="IM55" s="164"/>
      <c r="IN55" s="164"/>
      <c r="IO55" s="164"/>
      <c r="IP55" s="164"/>
      <c r="IQ55" s="164"/>
      <c r="IR55" s="164"/>
      <c r="IS55" s="164"/>
      <c r="IT55" s="164"/>
      <c r="IU55" s="164"/>
      <c r="IV55" s="164"/>
    </row>
    <row r="56" spans="1:7">
      <c r="A56" s="165"/>
      <c r="B56" s="166"/>
      <c r="C56" s="166"/>
      <c r="D56" s="166"/>
      <c r="E56" s="166"/>
      <c r="F56" s="166"/>
      <c r="G56" s="167"/>
    </row>
    <row r="57" spans="1:7">
      <c r="A57" s="168"/>
      <c r="B57" s="131"/>
      <c r="C57" s="131"/>
      <c r="D57" s="131"/>
      <c r="E57" s="131"/>
      <c r="F57" s="131"/>
      <c r="G57" s="134"/>
    </row>
    <row r="58" ht="12" spans="1:7">
      <c r="A58" s="169" t="s">
        <v>298</v>
      </c>
      <c r="B58" s="170"/>
      <c r="C58" s="171"/>
      <c r="D58" s="172" t="s">
        <v>299</v>
      </c>
      <c r="E58" s="170"/>
      <c r="F58" s="172" t="s">
        <v>300</v>
      </c>
      <c r="G58" s="173"/>
    </row>
  </sheetData>
  <mergeCells count="5">
    <mergeCell ref="A6:B6"/>
    <mergeCell ref="C6:D6"/>
    <mergeCell ref="F6:G6"/>
    <mergeCell ref="C11:F11"/>
    <mergeCell ref="E52:F52"/>
  </mergeCells>
  <dataValidations count="2">
    <dataValidation type="list" allowBlank="1" showInputMessage="1" showErrorMessage="1" sqref="G11">
      <formula1>"5000，2700，1800，600"</formula1>
    </dataValidation>
    <dataValidation type="list" allowBlank="1" showInputMessage="1" showErrorMessage="1" sqref="G12:G51">
      <formula1>"5000,2700,1800,600"</formula1>
    </dataValidation>
  </dataValidations>
  <pageMargins left="0.699305555555556" right="0.699305555555556" top="0.75" bottom="0.75" header="0.3" footer="0.3"/>
  <pageSetup paperSize="9" fitToHeight="0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  <pageSetUpPr fitToPage="1"/>
  </sheetPr>
  <dimension ref="A1:IN107"/>
  <sheetViews>
    <sheetView view="pageBreakPreview" zoomScaleNormal="100" zoomScaleSheetLayoutView="100" workbookViewId="0">
      <pane xSplit="4" ySplit="4" topLeftCell="E5" activePane="bottomRight" state="frozen"/>
      <selection/>
      <selection pane="topRight"/>
      <selection pane="bottomLeft"/>
      <selection pane="bottomRight" activeCell="P23" sqref="P23"/>
    </sheetView>
  </sheetViews>
  <sheetFormatPr defaultColWidth="9" defaultRowHeight="12.75"/>
  <cols>
    <col min="1" max="1" width="2.8" style="6" customWidth="1"/>
    <col min="2" max="2" width="6.4" style="6" customWidth="1"/>
    <col min="3" max="3" width="11.6" style="7" customWidth="1"/>
    <col min="4" max="4" width="15.6" style="7" customWidth="1"/>
    <col min="5" max="5" width="6.8" style="7" customWidth="1"/>
    <col min="6" max="6" width="27.8" style="8" customWidth="1"/>
    <col min="7" max="7" width="10.2" style="9" customWidth="1"/>
    <col min="8" max="8" width="9.2" style="9" customWidth="1"/>
    <col min="9" max="9" width="11.2" style="8" customWidth="1"/>
    <col min="10" max="10" width="13.2" style="10" customWidth="1"/>
    <col min="11" max="11" width="13" style="8" customWidth="1"/>
    <col min="12" max="12" width="18.2" style="11" customWidth="1"/>
    <col min="13" max="14" width="9" style="11"/>
    <col min="15" max="15" width="9" style="12"/>
    <col min="16" max="16" width="10.2" style="13" customWidth="1"/>
    <col min="17" max="18" width="10.2" style="14" customWidth="1"/>
    <col min="19" max="16384" width="9" style="8"/>
  </cols>
  <sheetData>
    <row r="1" s="1" customFormat="1" ht="20.25" customHeight="1" spans="1:15">
      <c r="A1" s="15"/>
      <c r="B1" s="16" t="s">
        <v>1</v>
      </c>
      <c r="C1" s="16"/>
      <c r="D1" s="17">
        <v>95203162</v>
      </c>
      <c r="E1" s="17"/>
      <c r="F1" s="18" t="str">
        <f>"Adidas 2017年"&amp;H2&amp;L2&amp;J2&amp;"订单汇总表"</f>
        <v>Adidas 2017年订单汇总表</v>
      </c>
      <c r="G1" s="18"/>
      <c r="H1" s="18"/>
      <c r="I1" s="18"/>
      <c r="J1" s="18"/>
      <c r="K1" s="60" t="s">
        <v>301</v>
      </c>
      <c r="L1" s="61" t="s">
        <v>302</v>
      </c>
      <c r="M1" s="2"/>
      <c r="N1" s="62"/>
      <c r="O1" s="63"/>
    </row>
    <row r="2" s="2" customFormat="1" customHeight="1" spans="1:15">
      <c r="A2" s="19"/>
      <c r="B2" s="20" t="s">
        <v>13</v>
      </c>
      <c r="C2" s="20"/>
      <c r="D2" s="21" t="s">
        <v>9</v>
      </c>
      <c r="E2" s="21"/>
      <c r="F2" s="21"/>
      <c r="G2" s="22" t="s">
        <v>303</v>
      </c>
      <c r="H2" s="23"/>
      <c r="I2" s="64" t="s">
        <v>304</v>
      </c>
      <c r="J2" s="65"/>
      <c r="K2" s="64" t="s">
        <v>305</v>
      </c>
      <c r="L2" s="65"/>
      <c r="N2" s="66"/>
      <c r="O2" s="67" t="s">
        <v>306</v>
      </c>
    </row>
    <row r="3" s="3" customFormat="1" ht="15.75" spans="1:15">
      <c r="A3" s="24"/>
      <c r="B3" s="25" t="s">
        <v>307</v>
      </c>
      <c r="C3" s="26"/>
      <c r="D3" s="26"/>
      <c r="E3" s="26"/>
      <c r="F3" s="26"/>
      <c r="G3" s="26"/>
      <c r="H3" s="26"/>
      <c r="I3" s="68"/>
      <c r="J3" s="69" t="s">
        <v>308</v>
      </c>
      <c r="K3" s="69"/>
      <c r="L3" s="70"/>
      <c r="M3" s="71" t="s">
        <v>309</v>
      </c>
      <c r="N3" s="72"/>
      <c r="O3" s="73" t="s">
        <v>310</v>
      </c>
    </row>
    <row r="4" s="4" customFormat="1" ht="25.5" spans="1:248">
      <c r="A4" s="27" t="s">
        <v>311</v>
      </c>
      <c r="B4" s="28" t="s">
        <v>312</v>
      </c>
      <c r="C4" s="29" t="s">
        <v>313</v>
      </c>
      <c r="D4" s="30" t="s">
        <v>314</v>
      </c>
      <c r="E4" s="30" t="s">
        <v>315</v>
      </c>
      <c r="F4" s="31" t="s">
        <v>316</v>
      </c>
      <c r="G4" s="32"/>
      <c r="H4" s="29" t="s">
        <v>317</v>
      </c>
      <c r="I4" s="74" t="s">
        <v>318</v>
      </c>
      <c r="J4" s="75" t="s">
        <v>319</v>
      </c>
      <c r="K4" s="76" t="s">
        <v>320</v>
      </c>
      <c r="L4" s="77" t="s">
        <v>321</v>
      </c>
      <c r="M4" s="78">
        <f ca="1">TODAY()</f>
        <v>43244</v>
      </c>
      <c r="O4" s="79" t="s">
        <v>322</v>
      </c>
      <c r="HM4" s="116"/>
      <c r="HN4" s="116"/>
      <c r="HO4" s="116"/>
      <c r="HP4" s="116"/>
      <c r="HQ4" s="116"/>
      <c r="HR4" s="116"/>
      <c r="HS4" s="116"/>
      <c r="HT4" s="116"/>
      <c r="HU4" s="116"/>
      <c r="HV4" s="116"/>
      <c r="HW4" s="116"/>
      <c r="HX4" s="116"/>
      <c r="HY4" s="116"/>
      <c r="HZ4" s="116"/>
      <c r="IA4" s="116"/>
      <c r="IB4" s="116"/>
      <c r="IC4" s="116"/>
      <c r="ID4" s="116"/>
      <c r="IE4" s="116"/>
      <c r="IF4" s="116"/>
      <c r="IG4" s="116"/>
      <c r="IH4" s="116"/>
      <c r="II4" s="116"/>
      <c r="IJ4" s="116"/>
      <c r="IK4" s="116"/>
      <c r="IL4" s="116"/>
      <c r="IM4" s="116"/>
      <c r="IN4" s="116"/>
    </row>
    <row r="5" spans="1:15">
      <c r="A5" s="6">
        <v>1</v>
      </c>
      <c r="B5" s="33"/>
      <c r="C5" s="34"/>
      <c r="D5" s="35"/>
      <c r="E5" s="35"/>
      <c r="F5" s="36"/>
      <c r="G5" s="37"/>
      <c r="H5" s="34"/>
      <c r="I5" s="80"/>
      <c r="J5" s="81"/>
      <c r="K5" s="82"/>
      <c r="L5" s="83"/>
      <c r="O5" s="12" t="s">
        <v>323</v>
      </c>
    </row>
    <row r="6" spans="1:15">
      <c r="A6" s="6">
        <v>2</v>
      </c>
      <c r="B6" s="33"/>
      <c r="C6" s="34"/>
      <c r="D6" s="35"/>
      <c r="E6" s="35"/>
      <c r="F6" s="36"/>
      <c r="G6" s="37"/>
      <c r="H6" s="34"/>
      <c r="I6" s="80"/>
      <c r="J6" s="81"/>
      <c r="K6" s="82"/>
      <c r="L6" s="83"/>
      <c r="O6" s="12" t="s">
        <v>324</v>
      </c>
    </row>
    <row r="7" spans="1:15">
      <c r="A7" s="6">
        <v>3</v>
      </c>
      <c r="B7" s="33"/>
      <c r="C7" s="34"/>
      <c r="D7" s="35"/>
      <c r="E7" s="35"/>
      <c r="F7" s="36"/>
      <c r="G7" s="37"/>
      <c r="H7" s="34"/>
      <c r="I7" s="80"/>
      <c r="J7" s="81"/>
      <c r="K7" s="82"/>
      <c r="L7" s="83"/>
      <c r="O7" s="12" t="s">
        <v>325</v>
      </c>
    </row>
    <row r="8" spans="1:15">
      <c r="A8" s="6">
        <v>4</v>
      </c>
      <c r="B8" s="33"/>
      <c r="C8" s="34"/>
      <c r="D8" s="35"/>
      <c r="E8" s="35"/>
      <c r="F8" s="36"/>
      <c r="G8" s="37"/>
      <c r="H8" s="34"/>
      <c r="I8" s="80"/>
      <c r="J8" s="81"/>
      <c r="K8" s="82"/>
      <c r="L8" s="83"/>
      <c r="O8" s="8"/>
    </row>
    <row r="9" spans="1:15">
      <c r="A9" s="6">
        <v>5</v>
      </c>
      <c r="B9" s="33"/>
      <c r="C9" s="34"/>
      <c r="D9" s="35"/>
      <c r="E9" s="35"/>
      <c r="F9" s="36"/>
      <c r="G9" s="37"/>
      <c r="H9" s="34"/>
      <c r="I9" s="80"/>
      <c r="J9" s="81"/>
      <c r="K9" s="82"/>
      <c r="L9" s="83"/>
      <c r="O9" s="8"/>
    </row>
    <row r="10" spans="1:13">
      <c r="A10" s="6">
        <v>6</v>
      </c>
      <c r="B10" s="33"/>
      <c r="C10" s="34"/>
      <c r="D10" s="35"/>
      <c r="E10" s="35"/>
      <c r="F10" s="36"/>
      <c r="G10" s="37"/>
      <c r="H10" s="34"/>
      <c r="I10" s="80"/>
      <c r="J10" s="81"/>
      <c r="K10" s="82"/>
      <c r="L10" s="83"/>
      <c r="M10" s="11" t="s">
        <v>304</v>
      </c>
    </row>
    <row r="11" spans="1:12">
      <c r="A11" s="6">
        <v>7</v>
      </c>
      <c r="B11" s="33"/>
      <c r="C11" s="34"/>
      <c r="D11" s="35"/>
      <c r="E11" s="35"/>
      <c r="F11" s="36"/>
      <c r="G11" s="37"/>
      <c r="H11" s="34"/>
      <c r="I11" s="84"/>
      <c r="J11" s="81"/>
      <c r="K11" s="82"/>
      <c r="L11" s="83"/>
    </row>
    <row r="12" spans="1:12">
      <c r="A12" s="6">
        <v>8</v>
      </c>
      <c r="B12" s="33"/>
      <c r="C12" s="34"/>
      <c r="D12" s="35"/>
      <c r="E12" s="35"/>
      <c r="F12" s="36"/>
      <c r="G12" s="37"/>
      <c r="H12" s="34"/>
      <c r="I12" s="84"/>
      <c r="J12" s="81"/>
      <c r="K12" s="82"/>
      <c r="L12" s="83"/>
    </row>
    <row r="13" spans="1:12">
      <c r="A13" s="6">
        <v>9</v>
      </c>
      <c r="B13" s="33"/>
      <c r="C13" s="34"/>
      <c r="D13" s="35"/>
      <c r="E13" s="35"/>
      <c r="F13" s="36"/>
      <c r="G13" s="37"/>
      <c r="H13" s="34"/>
      <c r="I13" s="84"/>
      <c r="J13" s="81"/>
      <c r="K13" s="82"/>
      <c r="L13" s="83"/>
    </row>
    <row r="14" spans="1:12">
      <c r="A14" s="6">
        <v>10</v>
      </c>
      <c r="B14" s="33"/>
      <c r="C14" s="34"/>
      <c r="D14" s="35"/>
      <c r="E14" s="35"/>
      <c r="F14" s="36"/>
      <c r="G14" s="37"/>
      <c r="H14" s="34"/>
      <c r="I14" s="84"/>
      <c r="J14" s="81"/>
      <c r="K14" s="82"/>
      <c r="L14" s="83"/>
    </row>
    <row r="15" spans="1:12">
      <c r="A15" s="6">
        <v>11</v>
      </c>
      <c r="B15" s="33"/>
      <c r="C15" s="34"/>
      <c r="D15" s="35"/>
      <c r="E15" s="35"/>
      <c r="F15" s="36"/>
      <c r="G15" s="37"/>
      <c r="H15" s="34"/>
      <c r="I15" s="84"/>
      <c r="J15" s="81"/>
      <c r="K15" s="82"/>
      <c r="L15" s="83"/>
    </row>
    <row r="16" spans="1:12">
      <c r="A16" s="6">
        <v>12</v>
      </c>
      <c r="B16" s="33"/>
      <c r="C16" s="34"/>
      <c r="D16" s="35"/>
      <c r="E16" s="35"/>
      <c r="F16" s="36"/>
      <c r="G16" s="37"/>
      <c r="H16" s="34"/>
      <c r="I16" s="84"/>
      <c r="J16" s="81"/>
      <c r="K16" s="82"/>
      <c r="L16" s="83"/>
    </row>
    <row r="17" spans="1:12">
      <c r="A17" s="6">
        <v>13</v>
      </c>
      <c r="B17" s="38"/>
      <c r="C17" s="39"/>
      <c r="D17" s="35"/>
      <c r="E17" s="35"/>
      <c r="F17" s="36"/>
      <c r="G17" s="37"/>
      <c r="H17" s="34"/>
      <c r="I17" s="84"/>
      <c r="J17" s="81"/>
      <c r="K17" s="82"/>
      <c r="L17" s="83"/>
    </row>
    <row r="18" spans="1:12">
      <c r="A18" s="6">
        <v>14</v>
      </c>
      <c r="B18" s="33"/>
      <c r="C18" s="34"/>
      <c r="D18" s="35"/>
      <c r="E18" s="35"/>
      <c r="F18" s="36"/>
      <c r="G18" s="37"/>
      <c r="H18" s="34"/>
      <c r="I18" s="84"/>
      <c r="J18" s="81"/>
      <c r="K18" s="82"/>
      <c r="L18" s="83"/>
    </row>
    <row r="19" spans="1:12">
      <c r="A19" s="6">
        <v>15</v>
      </c>
      <c r="B19" s="33"/>
      <c r="C19" s="34"/>
      <c r="D19" s="35"/>
      <c r="E19" s="35"/>
      <c r="F19" s="36"/>
      <c r="G19" s="37"/>
      <c r="H19" s="34"/>
      <c r="I19" s="84"/>
      <c r="J19" s="81"/>
      <c r="K19" s="82"/>
      <c r="L19" s="83"/>
    </row>
    <row r="20" spans="1:12">
      <c r="A20" s="6">
        <v>16</v>
      </c>
      <c r="B20" s="33"/>
      <c r="C20" s="34"/>
      <c r="D20" s="40"/>
      <c r="E20" s="40"/>
      <c r="F20" s="36"/>
      <c r="G20" s="37"/>
      <c r="H20" s="34"/>
      <c r="I20" s="84"/>
      <c r="J20" s="81"/>
      <c r="K20" s="82"/>
      <c r="L20" s="83"/>
    </row>
    <row r="21" spans="1:12">
      <c r="A21" s="6">
        <v>17</v>
      </c>
      <c r="B21" s="33"/>
      <c r="C21" s="34"/>
      <c r="D21" s="40"/>
      <c r="E21" s="40"/>
      <c r="F21" s="36"/>
      <c r="G21" s="37"/>
      <c r="H21" s="34"/>
      <c r="I21" s="84"/>
      <c r="J21" s="81"/>
      <c r="K21" s="82"/>
      <c r="L21" s="83"/>
    </row>
    <row r="22" spans="1:12">
      <c r="A22" s="6">
        <v>18</v>
      </c>
      <c r="B22" s="33"/>
      <c r="C22" s="34"/>
      <c r="D22" s="40"/>
      <c r="E22" s="40"/>
      <c r="F22" s="36"/>
      <c r="G22" s="37"/>
      <c r="H22" s="34"/>
      <c r="I22" s="84"/>
      <c r="J22" s="81"/>
      <c r="K22" s="82"/>
      <c r="L22" s="83"/>
    </row>
    <row r="23" spans="1:12">
      <c r="A23" s="6">
        <v>19</v>
      </c>
      <c r="B23" s="33"/>
      <c r="C23" s="34"/>
      <c r="D23" s="40"/>
      <c r="E23" s="40"/>
      <c r="F23" s="36"/>
      <c r="G23" s="37"/>
      <c r="H23" s="34"/>
      <c r="I23" s="84"/>
      <c r="J23" s="81"/>
      <c r="K23" s="82"/>
      <c r="L23" s="83"/>
    </row>
    <row r="24" spans="1:12">
      <c r="A24" s="6">
        <v>20</v>
      </c>
      <c r="B24" s="33"/>
      <c r="C24" s="34"/>
      <c r="D24" s="40"/>
      <c r="E24" s="40"/>
      <c r="F24" s="36"/>
      <c r="G24" s="37"/>
      <c r="H24" s="34"/>
      <c r="I24" s="84"/>
      <c r="J24" s="81"/>
      <c r="K24" s="82"/>
      <c r="L24" s="83"/>
    </row>
    <row r="25" spans="1:12">
      <c r="A25" s="6">
        <v>21</v>
      </c>
      <c r="B25" s="33"/>
      <c r="C25" s="34"/>
      <c r="D25" s="40"/>
      <c r="E25" s="40"/>
      <c r="F25" s="36"/>
      <c r="G25" s="37"/>
      <c r="H25" s="34"/>
      <c r="I25" s="84"/>
      <c r="J25" s="85"/>
      <c r="K25" s="82"/>
      <c r="L25" s="83"/>
    </row>
    <row r="26" s="5" customFormat="1" spans="1:15">
      <c r="A26" s="6">
        <v>22</v>
      </c>
      <c r="B26" s="33"/>
      <c r="C26" s="34"/>
      <c r="D26" s="40"/>
      <c r="E26" s="40"/>
      <c r="F26" s="36"/>
      <c r="G26" s="37"/>
      <c r="H26" s="34"/>
      <c r="I26" s="84"/>
      <c r="J26" s="86"/>
      <c r="K26" s="87"/>
      <c r="L26" s="88"/>
      <c r="O26" s="89"/>
    </row>
    <row r="27" s="5" customFormat="1" spans="1:15">
      <c r="A27" s="6">
        <v>23</v>
      </c>
      <c r="B27" s="33"/>
      <c r="C27" s="34"/>
      <c r="D27" s="41"/>
      <c r="E27" s="41"/>
      <c r="F27" s="36"/>
      <c r="G27" s="37"/>
      <c r="H27" s="34"/>
      <c r="I27" s="90"/>
      <c r="J27" s="86"/>
      <c r="K27" s="91"/>
      <c r="L27" s="92"/>
      <c r="O27" s="89"/>
    </row>
    <row r="28" spans="1:12">
      <c r="A28" s="6">
        <v>24</v>
      </c>
      <c r="B28" s="33"/>
      <c r="C28" s="34"/>
      <c r="D28" s="40"/>
      <c r="E28" s="40"/>
      <c r="F28" s="36"/>
      <c r="G28" s="37"/>
      <c r="H28" s="34"/>
      <c r="I28" s="93"/>
      <c r="J28" s="94"/>
      <c r="K28" s="95"/>
      <c r="L28" s="96"/>
    </row>
    <row r="29" spans="1:12">
      <c r="A29" s="6">
        <v>25</v>
      </c>
      <c r="B29" s="33"/>
      <c r="C29" s="34"/>
      <c r="D29" s="40"/>
      <c r="E29" s="40"/>
      <c r="F29" s="36"/>
      <c r="G29" s="37"/>
      <c r="H29" s="34"/>
      <c r="I29" s="93"/>
      <c r="J29" s="94"/>
      <c r="K29" s="95"/>
      <c r="L29" s="96"/>
    </row>
    <row r="30" spans="1:12">
      <c r="A30" s="6">
        <v>26</v>
      </c>
      <c r="B30" s="33"/>
      <c r="C30" s="34"/>
      <c r="D30" s="40"/>
      <c r="E30" s="40"/>
      <c r="F30" s="36"/>
      <c r="G30" s="37"/>
      <c r="H30" s="34"/>
      <c r="I30" s="93"/>
      <c r="J30" s="94"/>
      <c r="K30" s="95"/>
      <c r="L30" s="96"/>
    </row>
    <row r="31" spans="1:12">
      <c r="A31" s="6">
        <v>27</v>
      </c>
      <c r="B31" s="33"/>
      <c r="C31" s="34"/>
      <c r="D31" s="40"/>
      <c r="E31" s="40"/>
      <c r="F31" s="36"/>
      <c r="G31" s="37"/>
      <c r="H31" s="34"/>
      <c r="I31" s="93"/>
      <c r="J31" s="94"/>
      <c r="K31" s="95"/>
      <c r="L31" s="96"/>
    </row>
    <row r="32" spans="1:12">
      <c r="A32" s="6">
        <v>28</v>
      </c>
      <c r="B32" s="33"/>
      <c r="C32" s="34"/>
      <c r="D32" s="40"/>
      <c r="E32" s="40"/>
      <c r="F32" s="36"/>
      <c r="G32" s="37"/>
      <c r="H32" s="34"/>
      <c r="I32" s="93"/>
      <c r="J32" s="94"/>
      <c r="K32" s="95"/>
      <c r="L32" s="96"/>
    </row>
    <row r="33" spans="1:12">
      <c r="A33" s="6">
        <v>29</v>
      </c>
      <c r="B33" s="33"/>
      <c r="C33" s="34"/>
      <c r="D33" s="40"/>
      <c r="E33" s="40"/>
      <c r="F33" s="36"/>
      <c r="G33" s="37"/>
      <c r="H33" s="34"/>
      <c r="I33" s="93"/>
      <c r="J33" s="94"/>
      <c r="K33" s="95"/>
      <c r="L33" s="96"/>
    </row>
    <row r="34" ht="13.5" spans="1:12">
      <c r="A34" s="6">
        <v>30</v>
      </c>
      <c r="B34" s="42"/>
      <c r="C34" s="43"/>
      <c r="D34" s="44"/>
      <c r="E34" s="44"/>
      <c r="F34" s="45"/>
      <c r="G34" s="46"/>
      <c r="H34" s="43"/>
      <c r="I34" s="97"/>
      <c r="J34" s="98"/>
      <c r="K34" s="99"/>
      <c r="L34" s="100"/>
    </row>
    <row r="35" ht="13.5" spans="2:12">
      <c r="B35" s="47"/>
      <c r="F35" s="48" t="s">
        <v>17</v>
      </c>
      <c r="G35" s="49" t="s">
        <v>18</v>
      </c>
      <c r="H35" s="49" t="s">
        <v>19</v>
      </c>
      <c r="I35" s="50" t="s">
        <v>20</v>
      </c>
      <c r="J35" s="101"/>
      <c r="K35" s="102"/>
      <c r="L35" s="102"/>
    </row>
    <row r="36" spans="2:12">
      <c r="B36" s="50"/>
      <c r="F36" s="51">
        <f>$K36*F38</f>
        <v>0</v>
      </c>
      <c r="G36" s="51">
        <f>$K36*G38</f>
        <v>0</v>
      </c>
      <c r="H36" s="51">
        <f>$K36*H38</f>
        <v>0</v>
      </c>
      <c r="I36" s="51">
        <f>$K36*I38</f>
        <v>0</v>
      </c>
      <c r="J36" s="103" t="s">
        <v>326</v>
      </c>
      <c r="K36" s="104">
        <f>SUM(J$4:J35)</f>
        <v>0</v>
      </c>
      <c r="L36" s="104"/>
    </row>
    <row r="37" spans="2:12">
      <c r="B37" s="50" t="s">
        <v>327</v>
      </c>
      <c r="E37" s="7">
        <f>COUNTA($E$5:$E35)</f>
        <v>0</v>
      </c>
      <c r="F37" s="51">
        <f>COUNTIF($E$5:$E35,F35)</f>
        <v>0</v>
      </c>
      <c r="G37" s="51">
        <f>COUNTIF($E$5:$E35,G35)</f>
        <v>0</v>
      </c>
      <c r="H37" s="51">
        <f>COUNTIF($E$5:$E35,H35)</f>
        <v>0</v>
      </c>
      <c r="I37" s="51">
        <f>COUNTIF($E$5:$E35,I35)</f>
        <v>0</v>
      </c>
      <c r="J37" s="105"/>
      <c r="K37" s="106"/>
      <c r="L37" s="106"/>
    </row>
    <row r="38" spans="2:12">
      <c r="B38" s="50" t="s">
        <v>328</v>
      </c>
      <c r="E38" s="52"/>
      <c r="F38" s="53">
        <f>IF($E37=0,0,F37/$E37)</f>
        <v>0</v>
      </c>
      <c r="G38" s="53">
        <f>IF($E37=0,0,G37/$E37)</f>
        <v>0</v>
      </c>
      <c r="H38" s="53">
        <f>IF($E37=0,0,H37/$E37)</f>
        <v>0</v>
      </c>
      <c r="I38" s="53">
        <f>IF($E37=0,0,I37/$E37)</f>
        <v>0</v>
      </c>
      <c r="J38" s="103"/>
      <c r="K38" s="107"/>
      <c r="L38" s="107"/>
    </row>
    <row r="39" spans="10:10">
      <c r="J39" s="103"/>
    </row>
    <row r="40" ht="15.75" spans="2:11">
      <c r="B40" s="8"/>
      <c r="C40" s="54" t="s">
        <v>329</v>
      </c>
      <c r="D40" s="55"/>
      <c r="E40" s="55"/>
      <c r="F40" s="56"/>
      <c r="G40" s="57"/>
      <c r="H40" s="57"/>
      <c r="I40" s="55"/>
      <c r="J40" s="55"/>
      <c r="K40" s="6"/>
    </row>
    <row r="41" spans="6:11">
      <c r="F41" s="58"/>
      <c r="G41" s="59"/>
      <c r="H41" s="59"/>
      <c r="I41" s="6"/>
      <c r="K41" s="6"/>
    </row>
    <row r="47" spans="20:23">
      <c r="T47" s="108"/>
      <c r="U47" s="109"/>
      <c r="V47" s="14"/>
      <c r="W47" s="1"/>
    </row>
    <row r="48" spans="20:23">
      <c r="T48" s="108"/>
      <c r="U48" s="109"/>
      <c r="V48" s="14"/>
      <c r="W48" s="2"/>
    </row>
    <row r="49" spans="20:23">
      <c r="T49" s="108"/>
      <c r="U49" s="109"/>
      <c r="V49" s="14"/>
      <c r="W49" s="3"/>
    </row>
    <row r="50" spans="20:23">
      <c r="T50" s="13"/>
      <c r="U50" s="109"/>
      <c r="V50" s="14"/>
      <c r="W50" s="4"/>
    </row>
    <row r="51" spans="20:22">
      <c r="T51" s="13"/>
      <c r="U51" s="109"/>
      <c r="V51" s="14"/>
    </row>
    <row r="52" spans="20:22">
      <c r="T52" s="13"/>
      <c r="U52" s="110"/>
      <c r="V52" s="14"/>
    </row>
    <row r="53" spans="20:22">
      <c r="T53" s="108"/>
      <c r="U53" s="109"/>
      <c r="V53" s="111"/>
    </row>
    <row r="54" spans="20:22">
      <c r="T54" s="108"/>
      <c r="U54" s="109"/>
      <c r="V54" s="14"/>
    </row>
    <row r="55" spans="20:22">
      <c r="T55" s="108"/>
      <c r="U55" s="109"/>
      <c r="V55" s="14"/>
    </row>
    <row r="56" spans="20:22">
      <c r="T56" s="112"/>
      <c r="U56" s="113"/>
      <c r="V56" s="14"/>
    </row>
    <row r="57" spans="20:22">
      <c r="T57" s="112"/>
      <c r="U57" s="113"/>
      <c r="V57" s="112"/>
    </row>
    <row r="58" spans="20:22">
      <c r="T58" s="13"/>
      <c r="U58" s="109"/>
      <c r="V58" s="14"/>
    </row>
    <row r="59" spans="20:22">
      <c r="T59" s="114"/>
      <c r="U59" s="109"/>
      <c r="V59" s="14"/>
    </row>
    <row r="60" spans="20:22">
      <c r="T60" s="108"/>
      <c r="U60" s="14"/>
      <c r="V60" s="14"/>
    </row>
    <row r="61" spans="20:22">
      <c r="T61" s="108"/>
      <c r="U61" s="14"/>
      <c r="V61" s="14"/>
    </row>
    <row r="62" spans="18:22">
      <c r="R62" s="115"/>
      <c r="T62" s="13"/>
      <c r="U62" s="14"/>
      <c r="V62" s="14"/>
    </row>
    <row r="63" spans="20:22">
      <c r="T63" s="108"/>
      <c r="U63" s="14"/>
      <c r="V63" s="14"/>
    </row>
    <row r="64" spans="16:22">
      <c r="P64" s="108"/>
      <c r="T64" s="108"/>
      <c r="U64" s="14"/>
      <c r="V64" s="14"/>
    </row>
    <row r="65" spans="20:22">
      <c r="T65" s="108"/>
      <c r="U65" s="14"/>
      <c r="V65" s="14"/>
    </row>
    <row r="66" spans="20:22">
      <c r="T66" s="108"/>
      <c r="U66" s="14"/>
      <c r="V66" s="14"/>
    </row>
    <row r="67" spans="20:22">
      <c r="T67" s="108"/>
      <c r="U67" s="14"/>
      <c r="V67" s="14"/>
    </row>
    <row r="68" spans="20:22">
      <c r="T68" s="108"/>
      <c r="U68" s="14"/>
      <c r="V68" s="14"/>
    </row>
    <row r="69" spans="17:22">
      <c r="Q69" s="109"/>
      <c r="T69" s="108"/>
      <c r="U69" s="14"/>
      <c r="V69" s="14"/>
    </row>
    <row r="70" spans="17:22">
      <c r="Q70" s="109"/>
      <c r="T70" s="108"/>
      <c r="U70" s="14"/>
      <c r="V70" s="14"/>
    </row>
    <row r="71" spans="20:22">
      <c r="T71" s="108"/>
      <c r="U71" s="14"/>
      <c r="V71" s="14"/>
    </row>
    <row r="72" spans="20:23">
      <c r="T72" s="13"/>
      <c r="U72" s="14"/>
      <c r="V72" s="14"/>
      <c r="W72" s="5"/>
    </row>
    <row r="73" spans="20:23">
      <c r="T73" s="108"/>
      <c r="U73" s="14"/>
      <c r="V73" s="14"/>
      <c r="W73" s="5"/>
    </row>
    <row r="74" spans="20:22">
      <c r="T74" s="108"/>
      <c r="U74" s="14"/>
      <c r="V74" s="14"/>
    </row>
    <row r="75" spans="20:22">
      <c r="T75" s="108"/>
      <c r="U75" s="112"/>
      <c r="V75" s="112"/>
    </row>
    <row r="76" spans="20:22">
      <c r="T76" s="112"/>
      <c r="U76" s="14"/>
      <c r="V76" s="14"/>
    </row>
    <row r="77" spans="20:22">
      <c r="T77" s="108"/>
      <c r="U77" s="14"/>
      <c r="V77" s="14"/>
    </row>
    <row r="78" spans="20:22">
      <c r="T78" s="108"/>
      <c r="U78" s="14"/>
      <c r="V78" s="14"/>
    </row>
    <row r="79" spans="20:22">
      <c r="T79" s="108"/>
      <c r="U79" s="14"/>
      <c r="V79" s="14"/>
    </row>
    <row r="80" spans="20:22">
      <c r="T80" s="108"/>
      <c r="U80" s="14"/>
      <c r="V80" s="14"/>
    </row>
    <row r="81" spans="20:22">
      <c r="T81" s="108"/>
      <c r="U81" s="14"/>
      <c r="V81" s="14"/>
    </row>
    <row r="82" spans="20:22">
      <c r="T82" s="108"/>
      <c r="U82" s="14"/>
      <c r="V82" s="14"/>
    </row>
    <row r="83" spans="20:22">
      <c r="T83" s="108"/>
      <c r="U83" s="109"/>
      <c r="V83" s="14"/>
    </row>
    <row r="84" spans="20:22">
      <c r="T84" s="108"/>
      <c r="U84" s="14"/>
      <c r="V84" s="14"/>
    </row>
    <row r="85" spans="20:22">
      <c r="T85" s="108"/>
      <c r="U85" s="14"/>
      <c r="V85" s="14"/>
    </row>
    <row r="86" spans="20:22">
      <c r="T86" s="13"/>
      <c r="U86" s="109"/>
      <c r="V86" s="14"/>
    </row>
    <row r="87" spans="20:22">
      <c r="T87" s="13"/>
      <c r="U87" s="14"/>
      <c r="V87" s="14"/>
    </row>
    <row r="88" spans="20:22">
      <c r="T88" s="13"/>
      <c r="U88" s="14"/>
      <c r="V88" s="14"/>
    </row>
    <row r="89" spans="20:22">
      <c r="T89" s="13"/>
      <c r="U89" s="14"/>
      <c r="V89" s="14"/>
    </row>
    <row r="90" spans="20:22">
      <c r="T90" s="13"/>
      <c r="U90" s="109"/>
      <c r="V90" s="14"/>
    </row>
    <row r="91" spans="20:22">
      <c r="T91" s="13"/>
      <c r="U91" s="14"/>
      <c r="V91" s="14"/>
    </row>
    <row r="92" spans="20:22">
      <c r="T92" s="13"/>
      <c r="U92" s="14"/>
      <c r="V92" s="14"/>
    </row>
    <row r="93" spans="20:22">
      <c r="T93" s="13"/>
      <c r="U93" s="14"/>
      <c r="V93" s="14"/>
    </row>
    <row r="94" spans="20:22">
      <c r="T94" s="112"/>
      <c r="U94" s="14"/>
      <c r="V94" s="14"/>
    </row>
    <row r="95" spans="20:22">
      <c r="T95" s="13"/>
      <c r="U95" s="14"/>
      <c r="V95" s="14"/>
    </row>
    <row r="96" spans="20:22">
      <c r="T96" s="13"/>
      <c r="U96" s="14"/>
      <c r="V96" s="14"/>
    </row>
    <row r="97" spans="20:22">
      <c r="T97" s="13"/>
      <c r="U97" s="14"/>
      <c r="V97" s="14"/>
    </row>
    <row r="98" spans="20:22">
      <c r="T98" s="13"/>
      <c r="U98" s="14"/>
      <c r="V98" s="14"/>
    </row>
    <row r="99" spans="20:22">
      <c r="T99" s="13"/>
      <c r="U99" s="14"/>
      <c r="V99" s="14"/>
    </row>
    <row r="100" spans="20:22">
      <c r="T100" s="13"/>
      <c r="U100" s="14"/>
      <c r="V100" s="14"/>
    </row>
    <row r="101" spans="20:22">
      <c r="T101" s="13"/>
      <c r="U101" s="14"/>
      <c r="V101" s="14"/>
    </row>
    <row r="102" spans="20:22">
      <c r="T102" s="13"/>
      <c r="U102" s="14"/>
      <c r="V102" s="14"/>
    </row>
    <row r="103" spans="20:22">
      <c r="T103" s="13"/>
      <c r="U103" s="14"/>
      <c r="V103" s="14"/>
    </row>
    <row r="104" spans="20:22">
      <c r="T104" s="13"/>
      <c r="U104" s="14"/>
      <c r="V104" s="14"/>
    </row>
    <row r="105" spans="20:22">
      <c r="T105" s="13"/>
      <c r="U105" s="14"/>
      <c r="V105" s="14"/>
    </row>
    <row r="106" spans="20:22">
      <c r="T106" s="13"/>
      <c r="U106" s="14"/>
      <c r="V106" s="14"/>
    </row>
    <row r="107" spans="20:22">
      <c r="T107" s="13"/>
      <c r="U107" s="14"/>
      <c r="V107" s="14"/>
    </row>
  </sheetData>
  <sheetProtection formatCells="0" formatColumns="0" formatRows="0" insertRows="0" insertColumns="0" deleteRows="0" sort="0" autoFilter="0" pivotTables="0"/>
  <protectedRanges>
    <protectedRange password="DAF7" sqref="F4" name="Range1_9_1_1_1_3" securityDescriptor=""/>
    <protectedRange password="DAF7" sqref="I4" name="Range1_6_1_1_1_1_1_3" securityDescriptor=""/>
    <protectedRange password="DAF7" sqref="G4:H4" name="Range1_1_1_1_1_2_2" securityDescriptor=""/>
    <protectedRange password="DAF7" sqref="B4:C4 F4" name="Range1_9_1_1_1_2_2" securityDescriptor=""/>
    <protectedRange password="DAF7" sqref="I4" name="Range1_6_1_1_1_1_1_2_2" securityDescriptor=""/>
  </protectedRanges>
  <mergeCells count="41">
    <mergeCell ref="B1:C1"/>
    <mergeCell ref="D1:E1"/>
    <mergeCell ref="B2:C2"/>
    <mergeCell ref="D2:F2"/>
    <mergeCell ref="B3:I3"/>
    <mergeCell ref="J3:L3"/>
    <mergeCell ref="F4:G4"/>
    <mergeCell ref="F5:G5"/>
    <mergeCell ref="F6:G6"/>
    <mergeCell ref="F7:G7"/>
    <mergeCell ref="F8:G8"/>
    <mergeCell ref="F9:G9"/>
    <mergeCell ref="F10:G10"/>
    <mergeCell ref="F11:G11"/>
    <mergeCell ref="F12:G12"/>
    <mergeCell ref="F13:G13"/>
    <mergeCell ref="F14:G14"/>
    <mergeCell ref="F15:G15"/>
    <mergeCell ref="F16:G16"/>
    <mergeCell ref="F17:G17"/>
    <mergeCell ref="F18:G18"/>
    <mergeCell ref="F19:G19"/>
    <mergeCell ref="F20:G20"/>
    <mergeCell ref="F21:G21"/>
    <mergeCell ref="F22:G22"/>
    <mergeCell ref="F23:G23"/>
    <mergeCell ref="F24:G24"/>
    <mergeCell ref="F25:G25"/>
    <mergeCell ref="F26:G26"/>
    <mergeCell ref="F27:G27"/>
    <mergeCell ref="F28:G28"/>
    <mergeCell ref="F29:G29"/>
    <mergeCell ref="F30:G30"/>
    <mergeCell ref="F31:G31"/>
    <mergeCell ref="F32:G32"/>
    <mergeCell ref="F33:G33"/>
    <mergeCell ref="F34:G34"/>
    <mergeCell ref="K35:L35"/>
    <mergeCell ref="K36:L36"/>
    <mergeCell ref="K37:L37"/>
    <mergeCell ref="K38:L38"/>
  </mergeCells>
  <conditionalFormatting sqref="L1">
    <cfRule type="notContainsBlanks" dxfId="1" priority="4" stopIfTrue="1">
      <formula>LEN(TRIM(L1))&gt;0</formula>
    </cfRule>
  </conditionalFormatting>
  <conditionalFormatting sqref="H2">
    <cfRule type="notContainsBlanks" dxfId="1" priority="6" stopIfTrue="1">
      <formula>LEN(TRIM(H2))&gt;0</formula>
    </cfRule>
    <cfRule type="notContainsBlanks" dxfId="1" priority="3" stopIfTrue="1">
      <formula>LEN(TRIM(H2))&gt;0</formula>
    </cfRule>
  </conditionalFormatting>
  <conditionalFormatting sqref="J2">
    <cfRule type="notContainsBlanks" dxfId="1" priority="2" stopIfTrue="1">
      <formula>LEN(TRIM(J2))&gt;0</formula>
    </cfRule>
  </conditionalFormatting>
  <conditionalFormatting sqref="L2">
    <cfRule type="notContainsBlanks" dxfId="1" priority="5" stopIfTrue="1">
      <formula>LEN(TRIM(L2))&gt;0</formula>
    </cfRule>
  </conditionalFormatting>
  <conditionalFormatting sqref="E37:I37 F36:I36 F38:I38">
    <cfRule type="cellIs" dxfId="3" priority="1" stopIfTrue="1" operator="equal">
      <formula>0</formula>
    </cfRule>
  </conditionalFormatting>
  <dataValidations count="5">
    <dataValidation type="list" allowBlank="1" showInputMessage="1" showErrorMessage="1" sqref="L1">
      <formula1>"普通发票,6%增票,17%增票"</formula1>
    </dataValidation>
    <dataValidation type="list" allowBlank="1" showInputMessage="1" showErrorMessage="1" sqref="H2">
      <formula1>"01月,02月,03月,04月,05月,06月,07月,08月,09月,10月,11月,12月"</formula1>
    </dataValidation>
    <dataValidation type="list" allowBlank="1" showInputMessage="1" showErrorMessage="1" sqref="J2">
      <formula1>"新开店,增补,OOH"</formula1>
    </dataValidation>
    <dataValidation type="list" allowBlank="1" showInputMessage="1" showErrorMessage="1" prompt="修改/增减请到 O 列" sqref="L2">
      <formula1>$O:$O</formula1>
    </dataValidation>
    <dataValidation type="list" allowBlank="1" showInputMessage="1" showErrorMessage="1" sqref="E5:E34">
      <formula1>"北区,西区,东区,南区"</formula1>
    </dataValidation>
  </dataValidations>
  <printOptions horizontalCentered="1"/>
  <pageMargins left="0" right="0" top="0.354166666666667" bottom="0.15625" header="0.196527777777778" footer="0.118055555555556"/>
  <pageSetup paperSize="9" fitToHeight="0" orientation="landscape"/>
  <headerFooter>
    <oddFooter>&amp;R&amp;P/&amp;N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Company>adidas Group</Company>
  <Application>Microsoft Macintosh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PO V4</vt:lpstr>
      <vt:lpstr>RFQ</vt:lpstr>
      <vt:lpstr>户外高空确认</vt:lpstr>
      <vt:lpstr>Summary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win7</dc:creator>
  <cp:lastModifiedBy>yyf20</cp:lastModifiedBy>
  <dcterms:created xsi:type="dcterms:W3CDTF">2011-02-17T07:59:00Z</dcterms:created>
  <cp:lastPrinted>2017-05-03T02:17:00Z</cp:lastPrinted>
  <dcterms:modified xsi:type="dcterms:W3CDTF">2018-05-24T03:19:54Z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2052-10.1.0.7245</vt:lpwstr>
  </property>
</Properties>
</file>