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sdev\rareproj\STM32CubeIdeWorkspace\adafruit_LCD\doc\"/>
    </mc:Choice>
  </mc:AlternateContent>
  <xr:revisionPtr revIDLastSave="0" documentId="13_ncr:1_{026F6A4D-507C-4830-B523-4AE640749BF3}" xr6:coauthVersionLast="47" xr6:coauthVersionMax="47" xr10:uidLastSave="{00000000-0000-0000-0000-000000000000}"/>
  <bookViews>
    <workbookView xWindow="2175" yWindow="150" windowWidth="15225" windowHeight="9780" activeTab="1" xr2:uid="{2BEC6E78-202E-443F-91DA-B68D259C7585}"/>
  </bookViews>
  <sheets>
    <sheet name="Sheet1" sheetId="1" r:id="rId1"/>
    <sheet name="Sheet3" sheetId="3" r:id="rId2"/>
    <sheet name="timercal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N6" i="3"/>
  <c r="N5" i="3"/>
  <c r="K8" i="3"/>
  <c r="K9" i="3" s="1"/>
  <c r="K11" i="3" s="1"/>
  <c r="K12" i="3" s="1"/>
  <c r="K5" i="3"/>
  <c r="E10" i="3"/>
  <c r="E9" i="3"/>
  <c r="E8" i="3"/>
  <c r="E7" i="3"/>
  <c r="E5" i="3"/>
  <c r="E4" i="3"/>
  <c r="C7" i="1"/>
  <c r="C6" i="1"/>
  <c r="Q9" i="1"/>
  <c r="P9" i="1"/>
  <c r="P8" i="1"/>
  <c r="P6" i="1"/>
  <c r="P5" i="1"/>
  <c r="L6" i="2"/>
  <c r="N6" i="2" s="1"/>
  <c r="I8" i="1"/>
  <c r="I7" i="1"/>
  <c r="P14" i="1"/>
  <c r="I5" i="1"/>
  <c r="K24" i="1"/>
  <c r="K25" i="1" s="1"/>
  <c r="I7" i="2" l="1"/>
  <c r="P15" i="1"/>
  <c r="P16" i="1" s="1"/>
  <c r="P18" i="1" s="1"/>
  <c r="P19" i="1" s="1"/>
  <c r="L8" i="2"/>
  <c r="N8" i="2" s="1"/>
  <c r="P8" i="2" s="1"/>
  <c r="R8" i="2" s="1"/>
  <c r="I11" i="2"/>
  <c r="I13" i="2" s="1"/>
  <c r="M16" i="1"/>
  <c r="M15" i="1"/>
  <c r="K13" i="1"/>
  <c r="N8" i="1"/>
  <c r="N7" i="1"/>
  <c r="N6" i="1"/>
  <c r="N5" i="1"/>
  <c r="N4" i="1"/>
  <c r="K16" i="1" l="1"/>
  <c r="K17" i="1" s="1"/>
  <c r="K18" i="1" s="1"/>
  <c r="K19" i="1" s="1"/>
  <c r="K20" i="1" s="1"/>
  <c r="K21" i="1" s="1"/>
</calcChain>
</file>

<file path=xl/sharedStrings.xml><?xml version="1.0" encoding="utf-8"?>
<sst xmlns="http://schemas.openxmlformats.org/spreadsheetml/2006/main" count="42" uniqueCount="30">
  <si>
    <t>frame freq</t>
  </si>
  <si>
    <t>clock</t>
  </si>
  <si>
    <t>MHz</t>
  </si>
  <si>
    <t>period</t>
  </si>
  <si>
    <t>ns</t>
  </si>
  <si>
    <t>us</t>
  </si>
  <si>
    <t>ms</t>
  </si>
  <si>
    <t>fps</t>
  </si>
  <si>
    <t>apb1 clock</t>
  </si>
  <si>
    <t>timer 4</t>
  </si>
  <si>
    <t>counter period</t>
  </si>
  <si>
    <t>prescaler+1</t>
  </si>
  <si>
    <t>prescale 0</t>
  </si>
  <si>
    <t>freq</t>
  </si>
  <si>
    <t>kHz</t>
  </si>
  <si>
    <t>Hz</t>
  </si>
  <si>
    <t>pulse duration</t>
  </si>
  <si>
    <t>pulse compare</t>
  </si>
  <si>
    <t>pulse width</t>
  </si>
  <si>
    <t>pulse bit time</t>
  </si>
  <si>
    <t>us bittime</t>
  </si>
  <si>
    <t>kB</t>
  </si>
  <si>
    <t>MB</t>
  </si>
  <si>
    <t>pclk</t>
  </si>
  <si>
    <t>sdio</t>
  </si>
  <si>
    <t>div</t>
  </si>
  <si>
    <t xml:space="preserve">res </t>
  </si>
  <si>
    <t>khz</t>
  </si>
  <si>
    <t>kb/sec</t>
  </si>
  <si>
    <t>Mb/sec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</si>
</sst>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F1D0-3F08-478A-A3EA-D94123F038AB}">
  <dimension ref="C4:Q25"/>
  <sheetViews>
    <sheetView topLeftCell="B1" workbookViewId="0">
      <selection activeCell="C8" sqref="C8"/>
    </sheetView>
  </sheetViews>
  <sheetFormatPr defaultRowHeight="15" x14ac:dyDescent="0.25"/>
  <sheetData>
    <row r="4" spans="3:17" x14ac:dyDescent="0.25">
      <c r="L4">
        <v>14801442</v>
      </c>
      <c r="M4">
        <v>2589282</v>
      </c>
      <c r="N4">
        <f>M4/L4*100</f>
        <v>17.493444219826689</v>
      </c>
    </row>
    <row r="5" spans="3:17" x14ac:dyDescent="0.25">
      <c r="C5">
        <v>24</v>
      </c>
      <c r="I5">
        <f>400+16</f>
        <v>416</v>
      </c>
      <c r="L5">
        <v>1002151</v>
      </c>
      <c r="M5">
        <v>130051</v>
      </c>
      <c r="N5">
        <f>M5/L5*100</f>
        <v>12.977186072757499</v>
      </c>
      <c r="P5">
        <f>1/400</f>
        <v>2.5000000000000001E-3</v>
      </c>
    </row>
    <row r="6" spans="3:17" x14ac:dyDescent="0.25">
      <c r="C6">
        <f>5*60+24</f>
        <v>324</v>
      </c>
      <c r="I6">
        <v>240</v>
      </c>
      <c r="L6">
        <v>569477</v>
      </c>
      <c r="M6">
        <v>12365</v>
      </c>
      <c r="N6">
        <f>M6/L6*100</f>
        <v>2.171290499879714</v>
      </c>
      <c r="P6">
        <f>P5*1000</f>
        <v>2.5</v>
      </c>
      <c r="Q6" t="s">
        <v>2</v>
      </c>
    </row>
    <row r="7" spans="3:17" x14ac:dyDescent="0.25">
      <c r="C7">
        <f>C6*C5</f>
        <v>7776</v>
      </c>
      <c r="I7">
        <f>I5*I6+16</f>
        <v>99856</v>
      </c>
      <c r="L7">
        <v>22907</v>
      </c>
      <c r="M7">
        <v>6202</v>
      </c>
      <c r="N7">
        <f>M7/L7*100</f>
        <v>27.074693325184441</v>
      </c>
      <c r="P7">
        <v>3</v>
      </c>
    </row>
    <row r="8" spans="3:17" x14ac:dyDescent="0.25">
      <c r="I8">
        <f>I7/8</f>
        <v>12482</v>
      </c>
      <c r="L8">
        <v>2378</v>
      </c>
      <c r="M8">
        <v>1453</v>
      </c>
      <c r="N8">
        <f>M8/L8*100</f>
        <v>61.101766190075693</v>
      </c>
      <c r="P8">
        <f>1/300</f>
        <v>3.3333333333333335E-3</v>
      </c>
    </row>
    <row r="9" spans="3:17" x14ac:dyDescent="0.25">
      <c r="P9">
        <f>P8/2</f>
        <v>1.6666666666666668E-3</v>
      </c>
      <c r="Q9">
        <f>P9*1000</f>
        <v>1.6666666666666667</v>
      </c>
    </row>
    <row r="10" spans="3:17" x14ac:dyDescent="0.25">
      <c r="I10" t="s">
        <v>0</v>
      </c>
      <c r="K10">
        <v>20</v>
      </c>
    </row>
    <row r="11" spans="3:17" x14ac:dyDescent="0.25">
      <c r="I11" t="s">
        <v>1</v>
      </c>
      <c r="K11">
        <v>2</v>
      </c>
      <c r="L11" t="s">
        <v>2</v>
      </c>
    </row>
    <row r="12" spans="3:17" x14ac:dyDescent="0.25">
      <c r="I12" t="s">
        <v>3</v>
      </c>
      <c r="K12">
        <v>444</v>
      </c>
      <c r="L12" t="s">
        <v>4</v>
      </c>
    </row>
    <row r="13" spans="3:17" x14ac:dyDescent="0.25">
      <c r="K13">
        <f>1/K12</f>
        <v>2.2522522522522522E-3</v>
      </c>
    </row>
    <row r="14" spans="3:17" x14ac:dyDescent="0.25">
      <c r="K14">
        <v>3</v>
      </c>
      <c r="L14" t="s">
        <v>2</v>
      </c>
      <c r="M14">
        <v>2.25</v>
      </c>
      <c r="P14">
        <f>1/K14</f>
        <v>0.33333333333333331</v>
      </c>
      <c r="Q14" t="s">
        <v>20</v>
      </c>
    </row>
    <row r="15" spans="3:17" x14ac:dyDescent="0.25">
      <c r="M15">
        <f>1/M14</f>
        <v>0.44444444444444442</v>
      </c>
      <c r="P15">
        <f>P14*I7</f>
        <v>33285.333333333328</v>
      </c>
    </row>
    <row r="16" spans="3:17" x14ac:dyDescent="0.25">
      <c r="K16">
        <f>K12*I7</f>
        <v>44336064</v>
      </c>
      <c r="M16">
        <f>M15/2</f>
        <v>0.22222222222222221</v>
      </c>
      <c r="P16">
        <f>P15/1000</f>
        <v>33.285333333333327</v>
      </c>
      <c r="Q16" t="s">
        <v>6</v>
      </c>
    </row>
    <row r="17" spans="11:17" x14ac:dyDescent="0.25">
      <c r="K17">
        <f>K16/1000</f>
        <v>44336.063999999998</v>
      </c>
      <c r="L17" t="s">
        <v>5</v>
      </c>
    </row>
    <row r="18" spans="11:17" x14ac:dyDescent="0.25">
      <c r="K18">
        <f>K17/1000</f>
        <v>44.336064</v>
      </c>
      <c r="L18" t="s">
        <v>6</v>
      </c>
      <c r="P18">
        <f>1/P16</f>
        <v>3.0043262297708706E-2</v>
      </c>
    </row>
    <row r="19" spans="11:17" x14ac:dyDescent="0.25">
      <c r="K19">
        <f>1000/K18</f>
        <v>22.55500172500653</v>
      </c>
      <c r="L19" t="s">
        <v>7</v>
      </c>
      <c r="P19">
        <f>P18*1000</f>
        <v>30.043262297708708</v>
      </c>
      <c r="Q19" t="s">
        <v>7</v>
      </c>
    </row>
    <row r="20" spans="11:17" x14ac:dyDescent="0.25">
      <c r="K20">
        <f>1/K19</f>
        <v>4.4336064000000001E-2</v>
      </c>
    </row>
    <row r="21" spans="11:17" x14ac:dyDescent="0.25">
      <c r="K21">
        <f>K20*1000</f>
        <v>44.336064</v>
      </c>
    </row>
    <row r="23" spans="11:17" x14ac:dyDescent="0.25">
      <c r="K23">
        <v>45</v>
      </c>
    </row>
    <row r="24" spans="11:17" x14ac:dyDescent="0.25">
      <c r="K24">
        <f>1/K23</f>
        <v>2.2222222222222223E-2</v>
      </c>
    </row>
    <row r="25" spans="11:17" x14ac:dyDescent="0.25">
      <c r="K25">
        <f>K24*1000</f>
        <v>22.222222222222221</v>
      </c>
      <c r="L2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2AF5-903D-4E97-B111-92C4A1B6B465}">
  <dimension ref="B2:N12"/>
  <sheetViews>
    <sheetView tabSelected="1" workbookViewId="0">
      <selection activeCell="B5" sqref="B5"/>
    </sheetView>
  </sheetViews>
  <sheetFormatPr defaultRowHeight="15" x14ac:dyDescent="0.25"/>
  <sheetData>
    <row r="2" spans="2:14" x14ac:dyDescent="0.25">
      <c r="E2">
        <v>400</v>
      </c>
    </row>
    <row r="3" spans="2:14" x14ac:dyDescent="0.25">
      <c r="B3">
        <v>6.5</v>
      </c>
      <c r="E3">
        <v>240</v>
      </c>
    </row>
    <row r="4" spans="2:14" x14ac:dyDescent="0.25">
      <c r="B4">
        <v>40000</v>
      </c>
      <c r="C4">
        <f>B4*B3/1200</f>
        <v>216.66666666666666</v>
      </c>
      <c r="E4">
        <f>E2*E3</f>
        <v>96000</v>
      </c>
      <c r="J4" t="s">
        <v>23</v>
      </c>
      <c r="K4">
        <v>48</v>
      </c>
      <c r="N4">
        <v>12000</v>
      </c>
    </row>
    <row r="5" spans="2:14" x14ac:dyDescent="0.25">
      <c r="E5">
        <f>E4/8</f>
        <v>12000</v>
      </c>
      <c r="J5" t="s">
        <v>24</v>
      </c>
      <c r="K5">
        <f>K4*3/8</f>
        <v>18</v>
      </c>
      <c r="N5">
        <f>N4*24</f>
        <v>288000</v>
      </c>
    </row>
    <row r="6" spans="2:14" x14ac:dyDescent="0.25">
      <c r="E6">
        <v>7777</v>
      </c>
      <c r="N6">
        <f>N5/1024</f>
        <v>281.25</v>
      </c>
    </row>
    <row r="7" spans="2:14" x14ac:dyDescent="0.25">
      <c r="E7">
        <f>E6*E5</f>
        <v>93324000</v>
      </c>
      <c r="J7" t="s">
        <v>25</v>
      </c>
      <c r="K7">
        <v>3</v>
      </c>
    </row>
    <row r="8" spans="2:14" x14ac:dyDescent="0.25">
      <c r="E8">
        <f>E7/1024</f>
        <v>91136.71875</v>
      </c>
      <c r="F8" t="s">
        <v>21</v>
      </c>
      <c r="J8" t="s">
        <v>26</v>
      </c>
      <c r="K8">
        <f>K4/(K7+2)</f>
        <v>9.6</v>
      </c>
    </row>
    <row r="9" spans="2:14" x14ac:dyDescent="0.25">
      <c r="E9">
        <f>E8/1024</f>
        <v>89.000701904296875</v>
      </c>
      <c r="F9" t="s">
        <v>22</v>
      </c>
      <c r="K9">
        <f>K8*1000</f>
        <v>9600</v>
      </c>
      <c r="L9" t="s">
        <v>27</v>
      </c>
    </row>
    <row r="10" spans="2:14" x14ac:dyDescent="0.25">
      <c r="E10">
        <f>E9*8</f>
        <v>712.005615234375</v>
      </c>
    </row>
    <row r="11" spans="2:14" x14ac:dyDescent="0.25">
      <c r="K11">
        <f>K9/12</f>
        <v>800</v>
      </c>
      <c r="L11" t="s">
        <v>28</v>
      </c>
    </row>
    <row r="12" spans="2:14" x14ac:dyDescent="0.25">
      <c r="K12">
        <f>K11/1024</f>
        <v>0.78125</v>
      </c>
      <c r="L12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9F0C7-30A4-434B-95A8-705781A74B7E}">
  <dimension ref="G3:R13"/>
  <sheetViews>
    <sheetView topLeftCell="A2" workbookViewId="0">
      <selection activeCell="I9" sqref="I9"/>
    </sheetView>
  </sheetViews>
  <sheetFormatPr defaultRowHeight="15" x14ac:dyDescent="0.25"/>
  <cols>
    <col min="7" max="7" width="20.28515625" customWidth="1"/>
  </cols>
  <sheetData>
    <row r="3" spans="7:18" x14ac:dyDescent="0.25">
      <c r="G3" t="s">
        <v>9</v>
      </c>
    </row>
    <row r="4" spans="7:18" x14ac:dyDescent="0.25">
      <c r="G4" t="s">
        <v>8</v>
      </c>
      <c r="I4">
        <v>48</v>
      </c>
      <c r="J4" t="s">
        <v>2</v>
      </c>
    </row>
    <row r="6" spans="7:18" x14ac:dyDescent="0.25">
      <c r="G6" t="s">
        <v>11</v>
      </c>
      <c r="I6">
        <v>367</v>
      </c>
      <c r="K6" t="s">
        <v>13</v>
      </c>
      <c r="L6">
        <f>I4/I6</f>
        <v>0.13079019073569481</v>
      </c>
      <c r="M6" t="s">
        <v>2</v>
      </c>
      <c r="N6">
        <f>L6/1000</f>
        <v>1.307901907356948E-4</v>
      </c>
      <c r="O6" t="s">
        <v>14</v>
      </c>
    </row>
    <row r="7" spans="7:18" x14ac:dyDescent="0.25">
      <c r="G7" t="s">
        <v>12</v>
      </c>
      <c r="I7">
        <f>I6-1</f>
        <v>366</v>
      </c>
    </row>
    <row r="8" spans="7:18" x14ac:dyDescent="0.25">
      <c r="G8" t="s">
        <v>10</v>
      </c>
      <c r="I8">
        <v>65394</v>
      </c>
      <c r="K8" t="s">
        <v>13</v>
      </c>
      <c r="L8">
        <f>L6/(I8+1)</f>
        <v>2.0000029166709199E-6</v>
      </c>
      <c r="M8" t="s">
        <v>2</v>
      </c>
      <c r="N8">
        <f>L8*1000</f>
        <v>2.00000291667092E-3</v>
      </c>
      <c r="O8" t="s">
        <v>14</v>
      </c>
      <c r="P8">
        <f>N8*1000</f>
        <v>2.0000029166709199</v>
      </c>
      <c r="Q8" t="s">
        <v>15</v>
      </c>
      <c r="R8">
        <f>P8*1000</f>
        <v>2000.0029166709198</v>
      </c>
    </row>
    <row r="10" spans="7:18" x14ac:dyDescent="0.25">
      <c r="G10" t="s">
        <v>16</v>
      </c>
      <c r="I10">
        <v>1</v>
      </c>
      <c r="J10" t="s">
        <v>5</v>
      </c>
    </row>
    <row r="11" spans="7:18" x14ac:dyDescent="0.25">
      <c r="G11" t="s">
        <v>19</v>
      </c>
      <c r="I11">
        <f>1/L6</f>
        <v>7.6458333333333339</v>
      </c>
      <c r="J11" t="s">
        <v>5</v>
      </c>
    </row>
    <row r="12" spans="7:18" x14ac:dyDescent="0.25">
      <c r="G12" t="s">
        <v>17</v>
      </c>
      <c r="I12">
        <v>131</v>
      </c>
    </row>
    <row r="13" spans="7:18" x14ac:dyDescent="0.25">
      <c r="G13" t="s">
        <v>18</v>
      </c>
      <c r="I13">
        <f>I12*I11</f>
        <v>1001.6041666666667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timercalc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Dosa, Sandor</dc:creator>
  <cp:lastModifiedBy>Dosa, Sandor</cp:lastModifiedBy>
  <dcterms:created xsi:type="dcterms:W3CDTF">2023-01-30T09:05:33Z</dcterms:created>
  <dcterms:modified xsi:type="dcterms:W3CDTF">2023-02-13T08:09:35Z</dcterms:modified>
</cp:coreProperties>
</file>