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yu/Desktop/BHH_upper_bound/"/>
    </mc:Choice>
  </mc:AlternateContent>
  <xr:revisionPtr revIDLastSave="0" documentId="13_ncr:1_{4FDB6B91-5119-5745-9173-E045762E4681}" xr6:coauthVersionLast="47" xr6:coauthVersionMax="47" xr10:uidLastSave="{00000000-0000-0000-0000-000000000000}"/>
  <bookViews>
    <workbookView xWindow="3540" yWindow="500" windowWidth="21740" windowHeight="16020" xr2:uid="{78B3DD89-42DD-FF46-A49A-DDA7A939F5AB}"/>
  </bookViews>
  <sheets>
    <sheet name="1000 (local)" sheetId="1" r:id="rId1"/>
    <sheet name="10000 (local)" sheetId="2" r:id="rId2"/>
    <sheet name="100000 (local)" sheetId="3" r:id="rId3"/>
    <sheet name="1000000 (USC CARC)" sheetId="4" r:id="rId4"/>
    <sheet name="10000000 (USC CARC)" sheetId="5" r:id="rId5"/>
    <sheet name="Best Resul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5" l="1"/>
  <c r="D13" i="5"/>
  <c r="D10" i="5"/>
  <c r="D11" i="5"/>
  <c r="D151" i="5"/>
  <c r="D137" i="5"/>
  <c r="D9" i="5"/>
  <c r="D8" i="5"/>
  <c r="D7" i="5"/>
  <c r="D6" i="5"/>
  <c r="D5" i="5"/>
  <c r="D4" i="5"/>
  <c r="D3" i="5"/>
  <c r="D2" i="5"/>
  <c r="F14" i="5"/>
  <c r="E14" i="5"/>
  <c r="G14" i="5" s="1"/>
  <c r="C14" i="5"/>
  <c r="B14" i="5"/>
  <c r="F13" i="5"/>
  <c r="E13" i="5"/>
  <c r="G13" i="5" s="1"/>
  <c r="C13" i="5"/>
  <c r="B13" i="5"/>
  <c r="F12" i="5"/>
  <c r="E12" i="5"/>
  <c r="G12" i="5" s="1"/>
  <c r="C12" i="5"/>
  <c r="B12" i="5"/>
  <c r="F28" i="5"/>
  <c r="E28" i="5"/>
  <c r="G28" i="5" s="1"/>
  <c r="C28" i="5"/>
  <c r="B28" i="5"/>
  <c r="F27" i="5"/>
  <c r="E27" i="5"/>
  <c r="G27" i="5" s="1"/>
  <c r="C27" i="5"/>
  <c r="B27" i="5"/>
  <c r="F26" i="5"/>
  <c r="E26" i="5"/>
  <c r="G26" i="5" s="1"/>
  <c r="C26" i="5"/>
  <c r="B26" i="5"/>
  <c r="D24" i="5"/>
  <c r="D23" i="5"/>
  <c r="D22" i="5"/>
  <c r="D21" i="5"/>
  <c r="D20" i="5"/>
  <c r="D19" i="5"/>
  <c r="D18" i="5"/>
  <c r="D17" i="5"/>
  <c r="D16" i="5"/>
  <c r="D39" i="5"/>
  <c r="D38" i="5"/>
  <c r="D37" i="5"/>
  <c r="D36" i="5"/>
  <c r="D35" i="5"/>
  <c r="D34" i="5"/>
  <c r="D33" i="5"/>
  <c r="D32" i="5"/>
  <c r="D31" i="5"/>
  <c r="D30" i="5"/>
  <c r="F42" i="5"/>
  <c r="E42" i="5"/>
  <c r="G42" i="5" s="1"/>
  <c r="C42" i="5"/>
  <c r="B42" i="5"/>
  <c r="F41" i="5"/>
  <c r="E41" i="5"/>
  <c r="G41" i="5" s="1"/>
  <c r="C41" i="5"/>
  <c r="B41" i="5"/>
  <c r="F40" i="5"/>
  <c r="E40" i="5"/>
  <c r="G40" i="5" s="1"/>
  <c r="C40" i="5"/>
  <c r="B40" i="5"/>
  <c r="D149" i="5"/>
  <c r="D150" i="5"/>
  <c r="D159" i="5"/>
  <c r="D160" i="5"/>
  <c r="B82" i="5"/>
  <c r="E6" i="7"/>
  <c r="D6" i="7"/>
  <c r="D132" i="5"/>
  <c r="D91" i="5"/>
  <c r="D90" i="5"/>
  <c r="D92" i="5"/>
  <c r="D93" i="5"/>
  <c r="D94" i="5"/>
  <c r="D95" i="5"/>
  <c r="D77" i="5"/>
  <c r="D78" i="5"/>
  <c r="D79" i="5"/>
  <c r="D80" i="5"/>
  <c r="D81" i="5"/>
  <c r="G24" i="1"/>
  <c r="G24" i="2"/>
  <c r="G24" i="3"/>
  <c r="F25" i="4"/>
  <c r="F24" i="4"/>
  <c r="F23" i="4"/>
  <c r="F22" i="4"/>
  <c r="E25" i="4"/>
  <c r="E24" i="4"/>
  <c r="G24" i="4" s="1"/>
  <c r="E23" i="4"/>
  <c r="E22" i="4"/>
  <c r="C25" i="4"/>
  <c r="B25" i="4"/>
  <c r="C24" i="4"/>
  <c r="B24" i="4"/>
  <c r="B23" i="4"/>
  <c r="C23" i="4"/>
  <c r="C22" i="4"/>
  <c r="B22" i="4"/>
  <c r="D21" i="4"/>
  <c r="D14" i="5" l="1"/>
  <c r="D12" i="5"/>
  <c r="D42" i="5"/>
  <c r="D27" i="5"/>
  <c r="D28" i="5"/>
  <c r="D26" i="5"/>
  <c r="D41" i="5"/>
  <c r="D40" i="5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161" i="5"/>
  <c r="D162" i="5"/>
  <c r="D163" i="5"/>
  <c r="D164" i="5"/>
  <c r="D165" i="5"/>
  <c r="F182" i="5"/>
  <c r="E182" i="5"/>
  <c r="G182" i="5" s="1"/>
  <c r="C182" i="5"/>
  <c r="B182" i="5"/>
  <c r="F181" i="5"/>
  <c r="E181" i="5"/>
  <c r="G181" i="5" s="1"/>
  <c r="C181" i="5"/>
  <c r="B181" i="5"/>
  <c r="F180" i="5"/>
  <c r="E180" i="5"/>
  <c r="G180" i="5" s="1"/>
  <c r="C180" i="5"/>
  <c r="B180" i="5"/>
  <c r="F168" i="5"/>
  <c r="E168" i="5"/>
  <c r="G168" i="5" s="1"/>
  <c r="C168" i="5"/>
  <c r="B168" i="5"/>
  <c r="F167" i="5"/>
  <c r="E167" i="5"/>
  <c r="G167" i="5" s="1"/>
  <c r="C167" i="5"/>
  <c r="B167" i="5"/>
  <c r="F166" i="5"/>
  <c r="E166" i="5"/>
  <c r="G166" i="5" s="1"/>
  <c r="C166" i="5"/>
  <c r="B166" i="5"/>
  <c r="D146" i="5"/>
  <c r="D147" i="5"/>
  <c r="D148" i="5"/>
  <c r="F154" i="5"/>
  <c r="E154" i="5"/>
  <c r="G154" i="5" s="1"/>
  <c r="C154" i="5"/>
  <c r="B154" i="5"/>
  <c r="F153" i="5"/>
  <c r="E153" i="5"/>
  <c r="G153" i="5" s="1"/>
  <c r="C153" i="5"/>
  <c r="B153" i="5"/>
  <c r="F152" i="5"/>
  <c r="E152" i="5"/>
  <c r="G152" i="5" s="1"/>
  <c r="C152" i="5"/>
  <c r="B152" i="5"/>
  <c r="D133" i="5"/>
  <c r="D134" i="5"/>
  <c r="D135" i="5"/>
  <c r="D136" i="5"/>
  <c r="F140" i="5"/>
  <c r="E140" i="5"/>
  <c r="G140" i="5" s="1"/>
  <c r="C140" i="5"/>
  <c r="B140" i="5"/>
  <c r="F139" i="5"/>
  <c r="E139" i="5"/>
  <c r="G139" i="5" s="1"/>
  <c r="C139" i="5"/>
  <c r="B139" i="5"/>
  <c r="F138" i="5"/>
  <c r="E138" i="5"/>
  <c r="G138" i="5" s="1"/>
  <c r="C138" i="5"/>
  <c r="B138" i="5"/>
  <c r="D76" i="5"/>
  <c r="D105" i="5"/>
  <c r="D106" i="5"/>
  <c r="D107" i="5"/>
  <c r="D108" i="5"/>
  <c r="D109" i="5"/>
  <c r="D119" i="5"/>
  <c r="D120" i="5"/>
  <c r="D121" i="5"/>
  <c r="D122" i="5"/>
  <c r="D123" i="5"/>
  <c r="F126" i="5"/>
  <c r="E126" i="5"/>
  <c r="G126" i="5" s="1"/>
  <c r="C126" i="5"/>
  <c r="B126" i="5"/>
  <c r="F125" i="5"/>
  <c r="E125" i="5"/>
  <c r="G125" i="5" s="1"/>
  <c r="C125" i="5"/>
  <c r="B125" i="5"/>
  <c r="F124" i="5"/>
  <c r="E124" i="5"/>
  <c r="G124" i="5" s="1"/>
  <c r="C124" i="5"/>
  <c r="B124" i="5"/>
  <c r="F112" i="5"/>
  <c r="E112" i="5"/>
  <c r="G112" i="5" s="1"/>
  <c r="C112" i="5"/>
  <c r="B112" i="5"/>
  <c r="F111" i="5"/>
  <c r="E111" i="5"/>
  <c r="G111" i="5" s="1"/>
  <c r="C111" i="5"/>
  <c r="B111" i="5"/>
  <c r="F110" i="5"/>
  <c r="E110" i="5"/>
  <c r="G110" i="5" s="1"/>
  <c r="C110" i="5"/>
  <c r="B110" i="5"/>
  <c r="F98" i="5"/>
  <c r="E98" i="5"/>
  <c r="G98" i="5" s="1"/>
  <c r="C98" i="5"/>
  <c r="B98" i="5"/>
  <c r="F97" i="5"/>
  <c r="E97" i="5"/>
  <c r="G97" i="5" s="1"/>
  <c r="C97" i="5"/>
  <c r="B97" i="5"/>
  <c r="F96" i="5"/>
  <c r="E96" i="5"/>
  <c r="G96" i="5" s="1"/>
  <c r="C96" i="5"/>
  <c r="B96" i="5"/>
  <c r="F84" i="5"/>
  <c r="E84" i="5"/>
  <c r="G84" i="5" s="1"/>
  <c r="C84" i="5"/>
  <c r="B84" i="5"/>
  <c r="F83" i="5"/>
  <c r="E83" i="5"/>
  <c r="G83" i="5" s="1"/>
  <c r="C83" i="5"/>
  <c r="B83" i="5"/>
  <c r="F82" i="5"/>
  <c r="E82" i="5"/>
  <c r="G82" i="5" s="1"/>
  <c r="C82" i="5"/>
  <c r="D47" i="5"/>
  <c r="D48" i="5"/>
  <c r="D49" i="5"/>
  <c r="D50" i="5"/>
  <c r="D51" i="5"/>
  <c r="D52" i="5"/>
  <c r="D53" i="5"/>
  <c r="F56" i="5"/>
  <c r="E56" i="5"/>
  <c r="G56" i="5" s="1"/>
  <c r="C56" i="5"/>
  <c r="B56" i="5"/>
  <c r="F55" i="5"/>
  <c r="E55" i="5"/>
  <c r="G55" i="5" s="1"/>
  <c r="C55" i="5"/>
  <c r="B55" i="5"/>
  <c r="F54" i="5"/>
  <c r="E54" i="5"/>
  <c r="G54" i="5" s="1"/>
  <c r="C54" i="5"/>
  <c r="B54" i="5"/>
  <c r="C69" i="5"/>
  <c r="E69" i="5"/>
  <c r="G69" i="5" s="1"/>
  <c r="F69" i="5"/>
  <c r="B69" i="5"/>
  <c r="F68" i="5"/>
  <c r="E68" i="5"/>
  <c r="G68" i="5" s="1"/>
  <c r="C68" i="5"/>
  <c r="B68" i="5"/>
  <c r="D101" i="5"/>
  <c r="D102" i="5"/>
  <c r="D65" i="5"/>
  <c r="D66" i="5"/>
  <c r="D67" i="5"/>
  <c r="D175" i="5"/>
  <c r="D176" i="5"/>
  <c r="D177" i="5"/>
  <c r="D178" i="5"/>
  <c r="D179" i="5"/>
  <c r="F70" i="5"/>
  <c r="E70" i="5"/>
  <c r="G70" i="5" s="1"/>
  <c r="C70" i="5"/>
  <c r="B70" i="5"/>
  <c r="D63" i="5"/>
  <c r="D64" i="5"/>
  <c r="D72" i="5"/>
  <c r="D73" i="5"/>
  <c r="D74" i="5"/>
  <c r="D75" i="5"/>
  <c r="D86" i="5"/>
  <c r="D87" i="5"/>
  <c r="D88" i="5"/>
  <c r="D89" i="5"/>
  <c r="D100" i="5"/>
  <c r="D103" i="5"/>
  <c r="D104" i="5"/>
  <c r="D114" i="5"/>
  <c r="D115" i="5"/>
  <c r="D116" i="5"/>
  <c r="D117" i="5"/>
  <c r="D118" i="5"/>
  <c r="D128" i="5"/>
  <c r="D129" i="5"/>
  <c r="D130" i="5"/>
  <c r="D131" i="5"/>
  <c r="D142" i="5"/>
  <c r="D143" i="5"/>
  <c r="D144" i="5"/>
  <c r="D145" i="5"/>
  <c r="D156" i="5"/>
  <c r="D157" i="5"/>
  <c r="D158" i="5"/>
  <c r="D170" i="5"/>
  <c r="D171" i="5"/>
  <c r="D172" i="5"/>
  <c r="D173" i="5"/>
  <c r="D174" i="5"/>
  <c r="D44" i="5"/>
  <c r="D45" i="5"/>
  <c r="D46" i="5"/>
  <c r="D59" i="5"/>
  <c r="D60" i="5"/>
  <c r="D61" i="5"/>
  <c r="D62" i="5"/>
  <c r="D58" i="5"/>
  <c r="F25" i="3"/>
  <c r="E25" i="3"/>
  <c r="C25" i="3"/>
  <c r="B25" i="3"/>
  <c r="F24" i="3"/>
  <c r="E24" i="3"/>
  <c r="C24" i="3"/>
  <c r="B24" i="3"/>
  <c r="F23" i="3"/>
  <c r="E23" i="3"/>
  <c r="C23" i="3"/>
  <c r="B23" i="3"/>
  <c r="F22" i="3"/>
  <c r="E22" i="3"/>
  <c r="C22" i="3"/>
  <c r="B22" i="3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C25" i="1"/>
  <c r="E25" i="1"/>
  <c r="F25" i="1"/>
  <c r="B25" i="1"/>
  <c r="F22" i="1"/>
  <c r="E22" i="1"/>
  <c r="C22" i="1"/>
  <c r="B22" i="1"/>
  <c r="F24" i="1"/>
  <c r="E24" i="1"/>
  <c r="C24" i="1"/>
  <c r="B24" i="1"/>
  <c r="B23" i="1"/>
  <c r="C23" i="1"/>
  <c r="E23" i="1"/>
  <c r="F23" i="1"/>
  <c r="D25" i="4" l="1"/>
  <c r="D22" i="4"/>
  <c r="D23" i="4"/>
  <c r="D24" i="4"/>
  <c r="D180" i="5"/>
  <c r="D181" i="5"/>
  <c r="D182" i="5"/>
  <c r="D168" i="5"/>
  <c r="D166" i="5"/>
  <c r="D167" i="5"/>
  <c r="D154" i="5"/>
  <c r="D152" i="5"/>
  <c r="D153" i="5"/>
  <c r="D139" i="5"/>
  <c r="D138" i="5"/>
  <c r="D140" i="5"/>
  <c r="D125" i="5"/>
  <c r="D124" i="5"/>
  <c r="D126" i="5"/>
  <c r="D111" i="5"/>
  <c r="D110" i="5"/>
  <c r="D112" i="5"/>
  <c r="D96" i="5"/>
  <c r="D98" i="5"/>
  <c r="D97" i="5"/>
  <c r="D83" i="5"/>
  <c r="D82" i="5"/>
  <c r="D84" i="5"/>
  <c r="D54" i="5"/>
  <c r="D55" i="5"/>
  <c r="D56" i="5"/>
  <c r="D68" i="5"/>
  <c r="D69" i="5"/>
  <c r="D70" i="5"/>
  <c r="F6" i="7"/>
</calcChain>
</file>

<file path=xl/sharedStrings.xml><?xml version="1.0" encoding="utf-8"?>
<sst xmlns="http://schemas.openxmlformats.org/spreadsheetml/2006/main" count="100" uniqueCount="16">
  <si>
    <t>Number of Nodes</t>
  </si>
  <si>
    <t>Time to build tree (sec)</t>
  </si>
  <si>
    <t>Total saving (LB)</t>
  </si>
  <si>
    <t>Total saving (UB)</t>
  </si>
  <si>
    <t>AVERAGE</t>
  </si>
  <si>
    <t>BEST</t>
  </si>
  <si>
    <t>WORST</t>
  </si>
  <si>
    <t>STDEV</t>
  </si>
  <si>
    <t>Best beta2</t>
  </si>
  <si>
    <t>h</t>
  </si>
  <si>
    <t>Days spent (day)</t>
  </si>
  <si>
    <t>Time spent (sec)</t>
  </si>
  <si>
    <t>main_5</t>
  </si>
  <si>
    <t>main_8</t>
  </si>
  <si>
    <t>main_3</t>
  </si>
  <si>
    <t>Time to calculate bound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</si>
</sst>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000000"/>
      <name val="Menlo"/>
      <family val="2"/>
    </font>
    <font>
      <sz val="11"/>
      <color rgb="FF000000"/>
      <name val="Menlo"/>
      <family val="2"/>
    </font>
    <font>
      <sz val="11"/>
      <color theme="1"/>
      <name val="Calibri"/>
      <family val="2"/>
      <scheme val="minor"/>
    </font>
    <font>
      <sz val="11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2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4528-6A00-3345-8BAF-AD9CC149800A}">
  <dimension ref="A1:G25"/>
  <sheetViews>
    <sheetView tabSelected="1" workbookViewId="0"/>
  </sheetViews>
  <sheetFormatPr baseColWidth="10" defaultColWidth="20.83203125" defaultRowHeight="16"/>
  <cols>
    <col min="1" max="16384" width="20.83203125" style="1"/>
  </cols>
  <sheetData>
    <row r="1" spans="1:7">
      <c r="A1" s="1" t="s">
        <v>0</v>
      </c>
      <c r="B1" s="1" t="s">
        <v>1</v>
      </c>
      <c r="C1" s="3" t="s">
        <v>15</v>
      </c>
      <c r="D1" s="3" t="s">
        <v>11</v>
      </c>
      <c r="E1" s="1" t="s">
        <v>2</v>
      </c>
      <c r="F1" s="1" t="s">
        <v>3</v>
      </c>
      <c r="G1" s="1" t="s">
        <v>8</v>
      </c>
    </row>
    <row r="2" spans="1:7">
      <c r="A2" s="1">
        <v>1000</v>
      </c>
      <c r="B2" s="2">
        <v>21.03</v>
      </c>
      <c r="C2" s="2">
        <v>21.58</v>
      </c>
      <c r="D2" s="2">
        <f>B2+C2</f>
        <v>42.61</v>
      </c>
      <c r="E2" s="2">
        <v>6.4290252858608803E-5</v>
      </c>
      <c r="F2" s="2">
        <v>6.4290252858608898E-5</v>
      </c>
    </row>
    <row r="3" spans="1:7">
      <c r="A3" s="1">
        <v>1000</v>
      </c>
      <c r="B3" s="2">
        <v>18.77</v>
      </c>
      <c r="C3" s="2">
        <v>20.72</v>
      </c>
      <c r="D3" s="2">
        <f t="shared" ref="D3:D25" si="0">B3+C3</f>
        <v>39.489999999999995</v>
      </c>
      <c r="E3" s="2">
        <v>9.4483706884656695E-5</v>
      </c>
      <c r="F3" s="2">
        <v>9.4483706884656803E-5</v>
      </c>
    </row>
    <row r="4" spans="1:7">
      <c r="A4" s="1">
        <v>1000</v>
      </c>
      <c r="B4" s="2">
        <v>19.420000000000002</v>
      </c>
      <c r="C4" s="2">
        <v>22.36</v>
      </c>
      <c r="D4" s="2">
        <f t="shared" si="0"/>
        <v>41.78</v>
      </c>
      <c r="E4" s="2">
        <v>8.9357193330785102E-5</v>
      </c>
      <c r="F4" s="2">
        <v>8.9357193330785197E-5</v>
      </c>
    </row>
    <row r="5" spans="1:7">
      <c r="A5" s="1">
        <v>1000</v>
      </c>
      <c r="B5" s="2">
        <v>18.350000000000001</v>
      </c>
      <c r="C5" s="2">
        <v>19.63</v>
      </c>
      <c r="D5" s="2">
        <f t="shared" si="0"/>
        <v>37.980000000000004</v>
      </c>
      <c r="E5" s="2">
        <v>5.9297546256700902E-5</v>
      </c>
      <c r="F5" s="2">
        <v>5.9297546256700902E-5</v>
      </c>
    </row>
    <row r="6" spans="1:7">
      <c r="A6" s="1">
        <v>1000</v>
      </c>
      <c r="B6" s="2">
        <v>20.63</v>
      </c>
      <c r="C6" s="2">
        <v>21.84</v>
      </c>
      <c r="D6" s="2">
        <f t="shared" si="0"/>
        <v>42.47</v>
      </c>
      <c r="E6" s="2">
        <v>9.0331940952957207E-5</v>
      </c>
      <c r="F6" s="2">
        <v>9.0331940952957302E-5</v>
      </c>
    </row>
    <row r="7" spans="1:7">
      <c r="A7" s="1">
        <v>1000</v>
      </c>
      <c r="B7" s="2">
        <v>18.88</v>
      </c>
      <c r="C7" s="2">
        <v>20.61</v>
      </c>
      <c r="D7" s="2">
        <f t="shared" si="0"/>
        <v>39.489999999999995</v>
      </c>
      <c r="E7" s="2">
        <v>6.3820476622804005E-5</v>
      </c>
      <c r="F7" s="2">
        <v>6.3820476622804099E-5</v>
      </c>
    </row>
    <row r="8" spans="1:7">
      <c r="A8" s="1">
        <v>1000</v>
      </c>
      <c r="B8" s="2">
        <v>19.8</v>
      </c>
      <c r="C8" s="2">
        <v>22.75</v>
      </c>
      <c r="D8" s="2">
        <f t="shared" si="0"/>
        <v>42.55</v>
      </c>
      <c r="E8" s="2">
        <v>1.2774558359636E-4</v>
      </c>
      <c r="F8">
        <v>1.2774558359636101E-4</v>
      </c>
    </row>
    <row r="9" spans="1:7">
      <c r="A9" s="1">
        <v>1000</v>
      </c>
      <c r="B9" s="2">
        <v>21.56</v>
      </c>
      <c r="C9" s="2">
        <v>26.02</v>
      </c>
      <c r="D9" s="2">
        <f t="shared" si="0"/>
        <v>47.58</v>
      </c>
      <c r="E9" s="2">
        <v>4.9414670796760198E-5</v>
      </c>
      <c r="F9">
        <v>4.9414670796760198E-5</v>
      </c>
    </row>
    <row r="10" spans="1:7">
      <c r="A10" s="1">
        <v>1000</v>
      </c>
      <c r="B10" s="2">
        <v>20.37</v>
      </c>
      <c r="C10" s="2">
        <v>21.47</v>
      </c>
      <c r="D10" s="2">
        <f t="shared" si="0"/>
        <v>41.84</v>
      </c>
      <c r="E10" s="2">
        <v>2.69868611837006E-5</v>
      </c>
      <c r="F10">
        <v>2.69868611837006E-5</v>
      </c>
    </row>
    <row r="11" spans="1:7">
      <c r="A11" s="1">
        <v>1000</v>
      </c>
      <c r="B11" s="2">
        <v>19.489999999999998</v>
      </c>
      <c r="C11" s="2">
        <v>22.82</v>
      </c>
      <c r="D11" s="2">
        <f t="shared" si="0"/>
        <v>42.31</v>
      </c>
      <c r="E11">
        <v>3.3841976748956303E-5</v>
      </c>
      <c r="F11">
        <v>3.3841976748956303E-5</v>
      </c>
    </row>
    <row r="12" spans="1:7">
      <c r="A12" s="1">
        <v>1000</v>
      </c>
      <c r="B12" s="2">
        <v>21.3</v>
      </c>
      <c r="C12" s="2">
        <v>22.8</v>
      </c>
      <c r="D12" s="2">
        <f t="shared" si="0"/>
        <v>44.1</v>
      </c>
      <c r="E12" s="5">
        <v>5.5203228382156702E-6</v>
      </c>
      <c r="F12" s="5">
        <v>5.5203228382156702E-6</v>
      </c>
    </row>
    <row r="13" spans="1:7">
      <c r="A13" s="1">
        <v>1000</v>
      </c>
      <c r="B13" s="2">
        <v>19.66</v>
      </c>
      <c r="C13" s="2">
        <v>23.72</v>
      </c>
      <c r="D13" s="2">
        <f t="shared" si="0"/>
        <v>43.379999999999995</v>
      </c>
      <c r="E13" s="2">
        <v>1.2194318543397299E-4</v>
      </c>
      <c r="F13" s="2">
        <v>1.21943185433974E-4</v>
      </c>
    </row>
    <row r="14" spans="1:7">
      <c r="A14" s="1">
        <v>1000</v>
      </c>
      <c r="B14" s="2">
        <v>19.09</v>
      </c>
      <c r="C14" s="2">
        <v>20.86</v>
      </c>
      <c r="D14" s="2">
        <f t="shared" si="0"/>
        <v>39.950000000000003</v>
      </c>
      <c r="E14" s="2">
        <v>8.5133196070606799E-5</v>
      </c>
      <c r="F14" s="2">
        <v>8.5133196070607002E-5</v>
      </c>
    </row>
    <row r="15" spans="1:7">
      <c r="A15" s="1">
        <v>1000</v>
      </c>
      <c r="B15" s="2">
        <v>18.75</v>
      </c>
      <c r="C15" s="2">
        <v>21.74</v>
      </c>
      <c r="D15" s="2">
        <f t="shared" si="0"/>
        <v>40.489999999999995</v>
      </c>
      <c r="E15" s="2">
        <v>8.0107458557142206E-5</v>
      </c>
      <c r="F15" s="2">
        <v>8.0107458557142301E-5</v>
      </c>
    </row>
    <row r="16" spans="1:7">
      <c r="A16" s="1">
        <v>1000</v>
      </c>
      <c r="B16">
        <v>19.16</v>
      </c>
      <c r="C16" s="2">
        <v>23.44</v>
      </c>
      <c r="D16" s="2">
        <f t="shared" si="0"/>
        <v>42.6</v>
      </c>
      <c r="E16" s="2">
        <v>1.11386535527122E-4</v>
      </c>
      <c r="F16" s="2">
        <v>1.11386535527122E-4</v>
      </c>
    </row>
    <row r="17" spans="1:7">
      <c r="A17" s="1">
        <v>1000</v>
      </c>
      <c r="B17" s="2">
        <v>21.18</v>
      </c>
      <c r="C17" s="2">
        <v>24.42</v>
      </c>
      <c r="D17" s="2">
        <f t="shared" si="0"/>
        <v>45.6</v>
      </c>
      <c r="E17" s="2">
        <v>1.28042925661551E-4</v>
      </c>
      <c r="F17" s="2">
        <v>1.28042925661551E-4</v>
      </c>
    </row>
    <row r="18" spans="1:7">
      <c r="A18" s="1">
        <v>1000</v>
      </c>
      <c r="B18" s="2">
        <v>19.14</v>
      </c>
      <c r="C18" s="2">
        <v>20.92</v>
      </c>
      <c r="D18" s="2">
        <f t="shared" si="0"/>
        <v>40.06</v>
      </c>
      <c r="E18" s="2">
        <v>8.9441676687726605E-5</v>
      </c>
      <c r="F18" s="2">
        <v>8.9441676687726605E-5</v>
      </c>
    </row>
    <row r="19" spans="1:7">
      <c r="A19" s="1">
        <v>1000</v>
      </c>
      <c r="B19" s="2">
        <v>20.9</v>
      </c>
      <c r="C19" s="2">
        <v>21.85</v>
      </c>
      <c r="D19" s="2">
        <f t="shared" si="0"/>
        <v>42.75</v>
      </c>
      <c r="E19" s="2">
        <v>2.0476861571146399E-5</v>
      </c>
      <c r="F19" s="2">
        <v>2.0476861571146399E-5</v>
      </c>
    </row>
    <row r="20" spans="1:7">
      <c r="A20" s="1">
        <v>1000</v>
      </c>
      <c r="B20" s="2">
        <v>20.53</v>
      </c>
      <c r="C20" s="2">
        <v>21.58</v>
      </c>
      <c r="D20" s="2">
        <f t="shared" si="0"/>
        <v>42.11</v>
      </c>
      <c r="E20" s="2">
        <v>7.9397336045218506E-5</v>
      </c>
      <c r="F20">
        <v>7.9397336045218506E-5</v>
      </c>
    </row>
    <row r="21" spans="1:7">
      <c r="A21" s="1">
        <v>1000</v>
      </c>
      <c r="B21" s="2">
        <v>21.59</v>
      </c>
      <c r="C21" s="2">
        <v>21.75</v>
      </c>
      <c r="D21" s="2">
        <f t="shared" si="0"/>
        <v>43.34</v>
      </c>
      <c r="E21" s="2">
        <v>1.7807649040713699E-5</v>
      </c>
      <c r="F21">
        <v>1.7807649040713699E-5</v>
      </c>
    </row>
    <row r="22" spans="1:7">
      <c r="A22" s="1" t="s">
        <v>6</v>
      </c>
      <c r="B22" s="1">
        <f>MAX(B2:B21)</f>
        <v>21.59</v>
      </c>
      <c r="C22" s="1">
        <f>MAX(C2:C21)</f>
        <v>26.02</v>
      </c>
      <c r="D22" s="3">
        <f t="shared" si="0"/>
        <v>47.61</v>
      </c>
      <c r="E22" s="1">
        <f>MIN(E2:E21)</f>
        <v>5.5203228382156702E-6</v>
      </c>
      <c r="F22" s="1">
        <f>MIN(F2:F21)</f>
        <v>5.5203228382156702E-6</v>
      </c>
    </row>
    <row r="23" spans="1:7">
      <c r="A23" s="1" t="s">
        <v>4</v>
      </c>
      <c r="B23" s="1">
        <f>AVERAGE(B2:B21)</f>
        <v>19.979999999999997</v>
      </c>
      <c r="C23" s="1">
        <f>AVERAGE(C2:C21)</f>
        <v>22.144000000000005</v>
      </c>
      <c r="D23" s="3">
        <f t="shared" si="0"/>
        <v>42.124000000000002</v>
      </c>
      <c r="E23" s="1">
        <f>AVERAGE(E2:E21)</f>
        <v>7.1941367833285296E-5</v>
      </c>
      <c r="F23" s="1">
        <f>AVERAGE(F2:F21)</f>
        <v>7.1941367833285418E-5</v>
      </c>
    </row>
    <row r="24" spans="1:7">
      <c r="A24" s="1" t="s">
        <v>5</v>
      </c>
      <c r="B24" s="1">
        <f>MIN(B2:B21)</f>
        <v>18.350000000000001</v>
      </c>
      <c r="C24" s="1">
        <f>MIN(C2:C21)</f>
        <v>19.63</v>
      </c>
      <c r="D24" s="3">
        <f t="shared" si="0"/>
        <v>37.980000000000004</v>
      </c>
      <c r="E24" s="4">
        <f>MAX(E2:E21)</f>
        <v>1.28042925661551E-4</v>
      </c>
      <c r="F24" s="1">
        <f>MAX(F2:F21)</f>
        <v>1.28042925661551E-4</v>
      </c>
      <c r="G24" s="4">
        <f xml:space="preserve"> 0.921160266 - E24</f>
        <v>0.92103222307433841</v>
      </c>
    </row>
    <row r="25" spans="1:7">
      <c r="A25" s="1" t="s">
        <v>7</v>
      </c>
      <c r="B25" s="1">
        <f>STDEV(B2:B21)</f>
        <v>1.0462816366341781</v>
      </c>
      <c r="C25" s="1">
        <f t="shared" ref="C25:F25" si="1">STDEV(C2:C21)</f>
        <v>1.4708372123600757</v>
      </c>
      <c r="D25" s="3">
        <f t="shared" si="0"/>
        <v>2.5171188489942535</v>
      </c>
      <c r="E25" s="1">
        <f t="shared" si="1"/>
        <v>3.7222608646832313E-5</v>
      </c>
      <c r="F25" s="1">
        <f t="shared" si="1"/>
        <v>3.7222608646832475E-5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8761-0B98-CB47-BC8E-EE211429E686}">
  <dimension ref="A1:G25"/>
  <sheetViews>
    <sheetView workbookViewId="0">
      <selection activeCell="C1" sqref="C1"/>
    </sheetView>
  </sheetViews>
  <sheetFormatPr baseColWidth="10" defaultColWidth="20.83203125" defaultRowHeight="16"/>
  <cols>
    <col min="1" max="16384" width="20.83203125" style="1"/>
  </cols>
  <sheetData>
    <row r="1" spans="1:7">
      <c r="A1" s="1" t="s">
        <v>0</v>
      </c>
      <c r="B1" s="1" t="s">
        <v>1</v>
      </c>
      <c r="C1" s="3" t="s">
        <v>15</v>
      </c>
      <c r="D1" s="3" t="s">
        <v>11</v>
      </c>
      <c r="E1" s="1" t="s">
        <v>2</v>
      </c>
      <c r="F1" s="1" t="s">
        <v>3</v>
      </c>
      <c r="G1" s="1" t="s">
        <v>8</v>
      </c>
    </row>
    <row r="2" spans="1:7">
      <c r="A2" s="1">
        <v>10000</v>
      </c>
      <c r="B2" s="2">
        <v>170.97</v>
      </c>
      <c r="C2" s="2">
        <v>178.23</v>
      </c>
      <c r="D2" s="2">
        <f>B2+C2</f>
        <v>349.2</v>
      </c>
      <c r="E2" s="2">
        <v>1.0104224496924399E-3</v>
      </c>
      <c r="F2" s="2">
        <v>1.0104224496924499E-3</v>
      </c>
    </row>
    <row r="3" spans="1:7">
      <c r="A3" s="1">
        <v>10000</v>
      </c>
      <c r="B3" s="2">
        <v>166.98</v>
      </c>
      <c r="C3" s="2">
        <v>210.77</v>
      </c>
      <c r="D3" s="2">
        <f t="shared" ref="D3:D25" si="0">B3+C3</f>
        <v>377.75</v>
      </c>
      <c r="E3" s="2">
        <v>7.97981388252851E-4</v>
      </c>
      <c r="F3" s="2">
        <v>7.9798138825286401E-4</v>
      </c>
    </row>
    <row r="4" spans="1:7">
      <c r="A4" s="1">
        <v>10000</v>
      </c>
      <c r="B4" s="2">
        <v>177.31</v>
      </c>
      <c r="C4" s="2">
        <v>184.67</v>
      </c>
      <c r="D4" s="2">
        <f t="shared" si="0"/>
        <v>361.98</v>
      </c>
      <c r="E4" s="2">
        <v>7.1376873641054597E-4</v>
      </c>
      <c r="F4" s="2">
        <v>7.1376873641055801E-4</v>
      </c>
    </row>
    <row r="5" spans="1:7">
      <c r="A5" s="1">
        <v>10000</v>
      </c>
      <c r="B5" s="2">
        <v>171.68</v>
      </c>
      <c r="C5" s="2">
        <v>176.76</v>
      </c>
      <c r="D5" s="2">
        <f t="shared" si="0"/>
        <v>348.44</v>
      </c>
      <c r="E5" s="2">
        <v>1.1119874123657601E-3</v>
      </c>
      <c r="F5" s="2">
        <v>1.11198741236578E-3</v>
      </c>
    </row>
    <row r="6" spans="1:7">
      <c r="A6" s="1">
        <v>10000</v>
      </c>
      <c r="B6" s="2">
        <v>166.79</v>
      </c>
      <c r="C6" s="2">
        <v>178.71</v>
      </c>
      <c r="D6" s="2">
        <f t="shared" si="0"/>
        <v>345.5</v>
      </c>
      <c r="E6" s="2">
        <v>9.6815570474943096E-4</v>
      </c>
      <c r="F6" s="2">
        <v>9.6815570474944495E-4</v>
      </c>
    </row>
    <row r="7" spans="1:7">
      <c r="A7" s="1">
        <v>10000</v>
      </c>
      <c r="B7" s="2">
        <v>166.76</v>
      </c>
      <c r="C7" s="2">
        <v>170.4</v>
      </c>
      <c r="D7" s="2">
        <f t="shared" si="0"/>
        <v>337.15999999999997</v>
      </c>
      <c r="E7" s="2">
        <v>1.21909796862194E-3</v>
      </c>
      <c r="F7" s="2">
        <v>1.2190979686219599E-3</v>
      </c>
    </row>
    <row r="8" spans="1:7">
      <c r="A8" s="1">
        <v>10000</v>
      </c>
      <c r="B8" s="2">
        <v>168.46</v>
      </c>
      <c r="C8" s="2">
        <v>182.67</v>
      </c>
      <c r="D8" s="2">
        <f t="shared" si="0"/>
        <v>351.13</v>
      </c>
      <c r="E8" s="2">
        <v>9.6934088785899895E-4</v>
      </c>
      <c r="F8" s="2">
        <v>9.6934088785901598E-4</v>
      </c>
    </row>
    <row r="9" spans="1:7">
      <c r="A9" s="1">
        <v>10000</v>
      </c>
      <c r="B9" s="2">
        <v>174.6</v>
      </c>
      <c r="C9" s="2">
        <v>185.2</v>
      </c>
      <c r="D9" s="2">
        <f t="shared" si="0"/>
        <v>359.79999999999995</v>
      </c>
      <c r="E9" s="2">
        <v>8.1758375281575199E-4</v>
      </c>
      <c r="F9" s="2">
        <v>8.1758375281576403E-4</v>
      </c>
    </row>
    <row r="10" spans="1:7">
      <c r="A10" s="1">
        <v>10000</v>
      </c>
      <c r="B10" s="2">
        <v>176.63</v>
      </c>
      <c r="C10" s="2">
        <v>203.31</v>
      </c>
      <c r="D10" s="2">
        <f t="shared" si="0"/>
        <v>379.94</v>
      </c>
      <c r="E10" s="2">
        <v>8.7172680617863402E-4</v>
      </c>
      <c r="F10" s="2">
        <v>8.71726806178648E-4</v>
      </c>
    </row>
    <row r="11" spans="1:7">
      <c r="A11" s="1">
        <v>10000</v>
      </c>
      <c r="B11" s="2">
        <v>177.3</v>
      </c>
      <c r="C11" s="2">
        <v>202.19</v>
      </c>
      <c r="D11" s="2">
        <f t="shared" si="0"/>
        <v>379.49</v>
      </c>
      <c r="E11" s="2">
        <v>7.7476149685581604E-4</v>
      </c>
      <c r="F11" s="2">
        <v>7.7476149685582699E-4</v>
      </c>
    </row>
    <row r="12" spans="1:7">
      <c r="A12" s="1">
        <v>10000</v>
      </c>
      <c r="B12" s="2">
        <v>174.1</v>
      </c>
      <c r="C12" s="2">
        <v>198.6</v>
      </c>
      <c r="D12" s="2">
        <f t="shared" si="0"/>
        <v>372.7</v>
      </c>
      <c r="E12" s="2">
        <v>8.1318390907549997E-4</v>
      </c>
      <c r="F12" s="2">
        <v>8.1318390907551396E-4</v>
      </c>
    </row>
    <row r="13" spans="1:7">
      <c r="A13" s="1">
        <v>10000</v>
      </c>
      <c r="B13" s="2">
        <v>169.12</v>
      </c>
      <c r="C13" s="2">
        <v>192.4</v>
      </c>
      <c r="D13" s="2">
        <f t="shared" si="0"/>
        <v>361.52</v>
      </c>
      <c r="E13" s="2">
        <v>8.5252560434312299E-4</v>
      </c>
      <c r="F13" s="2">
        <v>8.5252560434313698E-4</v>
      </c>
    </row>
    <row r="14" spans="1:7">
      <c r="A14" s="1">
        <v>10000</v>
      </c>
      <c r="B14" s="2">
        <v>171.23</v>
      </c>
      <c r="C14" s="2">
        <v>195.23</v>
      </c>
      <c r="D14" s="2">
        <f t="shared" si="0"/>
        <v>366.46</v>
      </c>
      <c r="E14" s="2">
        <v>1.0801114318447101E-3</v>
      </c>
      <c r="F14" s="2">
        <v>1.08011143184473E-3</v>
      </c>
    </row>
    <row r="15" spans="1:7">
      <c r="A15" s="1">
        <v>10000</v>
      </c>
      <c r="B15" s="2">
        <v>168.43</v>
      </c>
      <c r="C15" s="2">
        <v>190.99</v>
      </c>
      <c r="D15" s="2">
        <f t="shared" si="0"/>
        <v>359.42</v>
      </c>
      <c r="E15" s="2">
        <v>6.6901960486764097E-4</v>
      </c>
      <c r="F15" s="2">
        <v>6.6901960486765301E-4</v>
      </c>
    </row>
    <row r="16" spans="1:7">
      <c r="A16" s="1">
        <v>10000</v>
      </c>
      <c r="B16" s="2">
        <v>168.08</v>
      </c>
      <c r="C16" s="2">
        <v>188.13</v>
      </c>
      <c r="D16" s="2">
        <f t="shared" si="0"/>
        <v>356.21000000000004</v>
      </c>
      <c r="E16" s="2">
        <v>8.3042479557362105E-4</v>
      </c>
      <c r="F16" s="2">
        <v>8.30424795573632E-4</v>
      </c>
    </row>
    <row r="17" spans="1:7">
      <c r="A17" s="1">
        <v>10000</v>
      </c>
      <c r="B17" s="2">
        <v>171.7</v>
      </c>
      <c r="C17" s="2">
        <v>177.07</v>
      </c>
      <c r="D17" s="2">
        <f t="shared" si="0"/>
        <v>348.77</v>
      </c>
      <c r="E17" s="2">
        <v>6.7844459642910397E-4</v>
      </c>
      <c r="F17" s="2">
        <v>6.7844459642911405E-4</v>
      </c>
    </row>
    <row r="18" spans="1:7">
      <c r="A18" s="1">
        <v>10000</v>
      </c>
      <c r="B18" s="2">
        <v>174.01</v>
      </c>
      <c r="C18" s="2">
        <v>182.49</v>
      </c>
      <c r="D18" s="2">
        <f t="shared" si="0"/>
        <v>356.5</v>
      </c>
      <c r="E18" s="2">
        <v>8.6605195518295504E-4</v>
      </c>
      <c r="F18" s="2">
        <v>8.6605195518296805E-4</v>
      </c>
    </row>
    <row r="19" spans="1:7">
      <c r="A19" s="1">
        <v>10000</v>
      </c>
      <c r="B19" s="2">
        <v>171.2</v>
      </c>
      <c r="C19" s="2">
        <v>180.18</v>
      </c>
      <c r="D19" s="2">
        <f t="shared" si="0"/>
        <v>351.38</v>
      </c>
      <c r="E19" s="2">
        <v>1.07651997020552E-3</v>
      </c>
      <c r="F19" s="2">
        <v>1.07651997020554E-3</v>
      </c>
    </row>
    <row r="20" spans="1:7">
      <c r="A20" s="1">
        <v>10000</v>
      </c>
      <c r="B20" s="2">
        <v>172.86</v>
      </c>
      <c r="C20" s="2">
        <v>180.26</v>
      </c>
      <c r="D20" s="2">
        <f t="shared" si="0"/>
        <v>353.12</v>
      </c>
      <c r="E20" s="2">
        <v>8.7249757389187496E-4</v>
      </c>
      <c r="F20" s="2">
        <v>8.7249757389188699E-4</v>
      </c>
    </row>
    <row r="21" spans="1:7">
      <c r="A21" s="1">
        <v>10000</v>
      </c>
      <c r="B21" s="2">
        <v>169.62</v>
      </c>
      <c r="C21" s="2">
        <v>174.72</v>
      </c>
      <c r="D21" s="2">
        <f t="shared" si="0"/>
        <v>344.34000000000003</v>
      </c>
      <c r="E21" s="2">
        <v>9.6317700061118695E-4</v>
      </c>
      <c r="F21" s="2">
        <v>9.6317700061120299E-4</v>
      </c>
    </row>
    <row r="22" spans="1:7">
      <c r="A22" s="1" t="s">
        <v>6</v>
      </c>
      <c r="B22" s="1">
        <f>MAX(B2:B21)</f>
        <v>177.31</v>
      </c>
      <c r="C22" s="1">
        <f>MAX(C2:C21)</f>
        <v>210.77</v>
      </c>
      <c r="D22" s="3">
        <f t="shared" si="0"/>
        <v>388.08000000000004</v>
      </c>
      <c r="E22" s="1">
        <f>MIN(E2:E21)</f>
        <v>6.6901960486764097E-4</v>
      </c>
      <c r="F22" s="1">
        <f>MIN(F2:F21)</f>
        <v>6.6901960486765301E-4</v>
      </c>
    </row>
    <row r="23" spans="1:7">
      <c r="A23" s="1" t="s">
        <v>4</v>
      </c>
      <c r="B23" s="1">
        <f>AVERAGE(B2:B21)</f>
        <v>171.39149999999998</v>
      </c>
      <c r="C23" s="1">
        <f>AVERAGE(C2:C21)</f>
        <v>186.649</v>
      </c>
      <c r="D23" s="3">
        <f t="shared" si="0"/>
        <v>358.04049999999995</v>
      </c>
      <c r="E23" s="1">
        <f>AVERAGE(E2:E21)</f>
        <v>8.9783915229137026E-4</v>
      </c>
      <c r="F23" s="1">
        <f>AVERAGE(F2:F21)</f>
        <v>8.9783915229138479E-4</v>
      </c>
    </row>
    <row r="24" spans="1:7">
      <c r="A24" s="1" t="s">
        <v>5</v>
      </c>
      <c r="B24" s="1">
        <f>MIN(B2:B21)</f>
        <v>166.76</v>
      </c>
      <c r="C24" s="1">
        <f>MIN(C2:C21)</f>
        <v>170.4</v>
      </c>
      <c r="D24" s="3">
        <f t="shared" si="0"/>
        <v>337.15999999999997</v>
      </c>
      <c r="E24" s="4">
        <f>MAX(E2:E21)</f>
        <v>1.21909796862194E-3</v>
      </c>
      <c r="F24" s="1">
        <f>MAX(F2:F21)</f>
        <v>1.2190979686219599E-3</v>
      </c>
      <c r="G24" s="4">
        <f xml:space="preserve"> 0.921160266 - E24</f>
        <v>0.91994116803137804</v>
      </c>
    </row>
    <row r="25" spans="1:7">
      <c r="A25" s="1" t="s">
        <v>7</v>
      </c>
      <c r="B25" s="1">
        <f>STDEV(B2:B21)</f>
        <v>3.4271152131509286</v>
      </c>
      <c r="C25" s="1">
        <f t="shared" ref="C25:F25" si="1">STDEV(C2:C21)</f>
        <v>10.816913607864308</v>
      </c>
      <c r="D25" s="3">
        <f t="shared" si="0"/>
        <v>14.244028821015236</v>
      </c>
      <c r="E25" s="1">
        <f t="shared" si="1"/>
        <v>1.4925279813654191E-4</v>
      </c>
      <c r="F25" s="1">
        <f t="shared" si="1"/>
        <v>1.4925279813654468E-4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F5ED-7153-9B46-99BB-CD990B53A092}">
  <dimension ref="A1:G25"/>
  <sheetViews>
    <sheetView workbookViewId="0">
      <selection activeCell="C1" sqref="C1"/>
    </sheetView>
  </sheetViews>
  <sheetFormatPr baseColWidth="10" defaultColWidth="20.83203125" defaultRowHeight="16"/>
  <cols>
    <col min="1" max="16384" width="20.83203125" style="1"/>
  </cols>
  <sheetData>
    <row r="1" spans="1:7">
      <c r="A1" s="1" t="s">
        <v>0</v>
      </c>
      <c r="B1" s="1" t="s">
        <v>1</v>
      </c>
      <c r="C1" s="3" t="s">
        <v>15</v>
      </c>
      <c r="D1" s="3" t="s">
        <v>11</v>
      </c>
      <c r="E1" s="1" t="s">
        <v>2</v>
      </c>
      <c r="F1" s="1" t="s">
        <v>3</v>
      </c>
      <c r="G1" s="1" t="s">
        <v>8</v>
      </c>
    </row>
    <row r="2" spans="1:7">
      <c r="A2" s="1">
        <v>100000</v>
      </c>
      <c r="B2" s="2">
        <v>1448.66</v>
      </c>
      <c r="C2" s="2">
        <v>1620.11</v>
      </c>
      <c r="D2" s="2">
        <f>B2+C2</f>
        <v>3068.77</v>
      </c>
      <c r="E2" s="2">
        <v>4.2026945638312802E-3</v>
      </c>
      <c r="F2" s="2">
        <v>4.2026945638323201E-3</v>
      </c>
    </row>
    <row r="3" spans="1:7">
      <c r="A3" s="1">
        <v>100000</v>
      </c>
      <c r="B3" s="2">
        <v>1447.07</v>
      </c>
      <c r="C3" s="2">
        <v>1557.56</v>
      </c>
      <c r="D3" s="2">
        <f t="shared" ref="D3:D25" si="0">B3+C3</f>
        <v>3004.63</v>
      </c>
      <c r="E3" s="2">
        <v>3.9756805096279801E-3</v>
      </c>
      <c r="F3" s="2">
        <v>3.9756805096289099E-3</v>
      </c>
    </row>
    <row r="4" spans="1:7">
      <c r="A4" s="1">
        <v>100000</v>
      </c>
      <c r="B4" s="2">
        <v>1463.87</v>
      </c>
      <c r="C4" s="2">
        <v>1740.63</v>
      </c>
      <c r="D4" s="2">
        <f t="shared" si="0"/>
        <v>3204.5</v>
      </c>
      <c r="E4" s="2">
        <v>3.9895970024016797E-3</v>
      </c>
      <c r="F4" s="2">
        <v>3.9895970024025999E-3</v>
      </c>
    </row>
    <row r="5" spans="1:7">
      <c r="A5" s="1">
        <v>100000</v>
      </c>
      <c r="B5" s="2">
        <v>1419.67</v>
      </c>
      <c r="C5" s="2">
        <v>1506.13</v>
      </c>
      <c r="D5" s="2">
        <f t="shared" si="0"/>
        <v>2925.8</v>
      </c>
      <c r="E5" s="2">
        <v>3.9119044257541497E-3</v>
      </c>
      <c r="F5" s="2">
        <v>3.9119044257550197E-3</v>
      </c>
    </row>
    <row r="6" spans="1:7">
      <c r="A6" s="1">
        <v>100000</v>
      </c>
      <c r="B6" s="2">
        <v>1467.1</v>
      </c>
      <c r="C6" s="2">
        <v>1552.56</v>
      </c>
      <c r="D6" s="2">
        <f t="shared" si="0"/>
        <v>3019.66</v>
      </c>
      <c r="E6" s="2">
        <v>3.7649814512197999E-3</v>
      </c>
      <c r="F6" s="2">
        <v>3.7649814512206101E-3</v>
      </c>
    </row>
    <row r="7" spans="1:7">
      <c r="A7" s="1">
        <v>100000</v>
      </c>
      <c r="B7" s="2">
        <v>1449.23</v>
      </c>
      <c r="C7" s="2">
        <v>1545.26</v>
      </c>
      <c r="D7" s="2">
        <f t="shared" si="0"/>
        <v>2994.49</v>
      </c>
      <c r="E7" s="2">
        <v>3.6215695479807999E-3</v>
      </c>
      <c r="F7" s="2">
        <v>3.62156954798161E-3</v>
      </c>
    </row>
    <row r="8" spans="1:7">
      <c r="A8" s="1">
        <v>100000</v>
      </c>
      <c r="B8" s="2">
        <v>1429.19</v>
      </c>
      <c r="C8" s="2">
        <v>1523.27</v>
      </c>
      <c r="D8" s="2">
        <f t="shared" si="0"/>
        <v>2952.46</v>
      </c>
      <c r="E8" s="2">
        <v>4.02700667149222E-3</v>
      </c>
      <c r="F8" s="2">
        <v>4.0270066714931203E-3</v>
      </c>
    </row>
    <row r="9" spans="1:7">
      <c r="A9" s="1">
        <v>100000</v>
      </c>
      <c r="B9" s="2">
        <v>1441.41</v>
      </c>
      <c r="C9" s="2">
        <v>1540.01</v>
      </c>
      <c r="D9" s="2">
        <f t="shared" si="0"/>
        <v>2981.42</v>
      </c>
      <c r="E9" s="2">
        <v>4.0552037414770398E-3</v>
      </c>
      <c r="F9" s="2">
        <v>4.0552037414779904E-3</v>
      </c>
    </row>
    <row r="10" spans="1:7">
      <c r="A10" s="1">
        <v>100000</v>
      </c>
      <c r="B10" s="2">
        <v>1425.04</v>
      </c>
      <c r="C10" s="2">
        <v>1521.54</v>
      </c>
      <c r="D10" s="2">
        <f t="shared" si="0"/>
        <v>2946.58</v>
      </c>
      <c r="E10" s="2">
        <v>4.0118216487221503E-3</v>
      </c>
      <c r="F10" s="2">
        <v>4.0118216487230601E-3</v>
      </c>
    </row>
    <row r="11" spans="1:7">
      <c r="A11" s="1">
        <v>100000</v>
      </c>
      <c r="B11" s="2">
        <v>1424.97</v>
      </c>
      <c r="C11" s="2">
        <v>1571.72</v>
      </c>
      <c r="D11" s="2">
        <f t="shared" si="0"/>
        <v>2996.69</v>
      </c>
      <c r="E11" s="2">
        <v>4.1368922441491398E-3</v>
      </c>
      <c r="F11" s="2">
        <v>4.1368922441501503E-3</v>
      </c>
    </row>
    <row r="12" spans="1:7">
      <c r="A12" s="1">
        <v>100000</v>
      </c>
      <c r="B12" s="2">
        <v>1422.14</v>
      </c>
      <c r="C12" s="2">
        <v>1586.43</v>
      </c>
      <c r="D12" s="2">
        <f t="shared" si="0"/>
        <v>3008.57</v>
      </c>
      <c r="E12" s="2">
        <v>4.0800216335009198E-3</v>
      </c>
      <c r="F12" s="2">
        <v>4.0800216335018904E-3</v>
      </c>
    </row>
    <row r="13" spans="1:7">
      <c r="A13" s="1">
        <v>100000</v>
      </c>
      <c r="B13" s="2">
        <v>1449.92</v>
      </c>
      <c r="C13" s="6">
        <v>1645.96</v>
      </c>
      <c r="D13" s="2">
        <f t="shared" si="0"/>
        <v>3095.88</v>
      </c>
      <c r="E13" s="2">
        <v>4.2304408280870801E-3</v>
      </c>
      <c r="F13" s="2">
        <v>4.2304408280881703E-3</v>
      </c>
    </row>
    <row r="14" spans="1:7">
      <c r="A14" s="1">
        <v>100000</v>
      </c>
      <c r="B14" s="2">
        <v>1466.42</v>
      </c>
      <c r="C14" s="2">
        <v>1721.72</v>
      </c>
      <c r="D14" s="2">
        <f t="shared" si="0"/>
        <v>3188.1400000000003</v>
      </c>
      <c r="E14" s="2">
        <v>3.7564631044721001E-3</v>
      </c>
      <c r="F14" s="2">
        <v>3.7564631044728898E-3</v>
      </c>
    </row>
    <row r="15" spans="1:7">
      <c r="A15" s="1">
        <v>100000</v>
      </c>
      <c r="B15" s="2">
        <v>1459.67</v>
      </c>
      <c r="C15" s="2">
        <v>1637.66</v>
      </c>
      <c r="D15" s="2">
        <f t="shared" si="0"/>
        <v>3097.33</v>
      </c>
      <c r="E15" s="2">
        <v>4.2447581865877196E-3</v>
      </c>
      <c r="F15" s="2">
        <v>4.2447581865888004E-3</v>
      </c>
    </row>
    <row r="16" spans="1:7">
      <c r="A16" s="1">
        <v>100000</v>
      </c>
      <c r="B16" s="6">
        <v>1459.43</v>
      </c>
      <c r="C16" s="2">
        <v>1568.31</v>
      </c>
      <c r="D16" s="2">
        <f t="shared" si="0"/>
        <v>3027.74</v>
      </c>
      <c r="E16" s="2">
        <v>3.9278250119098197E-3</v>
      </c>
      <c r="F16" s="2">
        <v>3.9278250119106801E-3</v>
      </c>
    </row>
    <row r="17" spans="1:7">
      <c r="A17" s="1">
        <v>100000</v>
      </c>
      <c r="B17" s="2">
        <v>1421.16</v>
      </c>
      <c r="C17" s="2">
        <v>1603.95</v>
      </c>
      <c r="D17" s="2">
        <f t="shared" si="0"/>
        <v>3025.11</v>
      </c>
      <c r="E17" s="2">
        <v>4.1467792106452701E-3</v>
      </c>
      <c r="F17" s="2">
        <v>4.1467792106462701E-3</v>
      </c>
    </row>
    <row r="18" spans="1:7">
      <c r="A18" s="1">
        <v>100000</v>
      </c>
      <c r="B18" s="2">
        <v>1469.83</v>
      </c>
      <c r="C18" s="2">
        <v>1727.06</v>
      </c>
      <c r="D18" s="2">
        <f t="shared" si="0"/>
        <v>3196.89</v>
      </c>
      <c r="E18" s="2">
        <v>3.92476807415903E-3</v>
      </c>
      <c r="F18" s="2">
        <v>3.9247680741599702E-3</v>
      </c>
    </row>
    <row r="19" spans="1:7">
      <c r="A19" s="1">
        <v>100000</v>
      </c>
      <c r="B19" s="2">
        <v>1454.8</v>
      </c>
      <c r="C19" s="2">
        <v>1701.47</v>
      </c>
      <c r="D19" s="2">
        <f t="shared" si="0"/>
        <v>3156.27</v>
      </c>
      <c r="E19" s="2">
        <v>4.0656628804578597E-3</v>
      </c>
      <c r="F19" s="2">
        <v>4.0656628804588398E-3</v>
      </c>
    </row>
    <row r="20" spans="1:7">
      <c r="A20" s="1">
        <v>100000</v>
      </c>
      <c r="B20" s="6">
        <v>1463.55</v>
      </c>
      <c r="C20" s="2">
        <v>1868.35</v>
      </c>
      <c r="D20" s="2">
        <f t="shared" si="0"/>
        <v>3331.8999999999996</v>
      </c>
      <c r="E20" s="2">
        <v>4.0595120577392001E-3</v>
      </c>
      <c r="F20" s="2">
        <v>4.0595120577401602E-3</v>
      </c>
    </row>
    <row r="21" spans="1:7">
      <c r="A21" s="1">
        <v>100000</v>
      </c>
      <c r="B21" s="2">
        <v>1437.11</v>
      </c>
      <c r="C21" s="6">
        <v>1625.87</v>
      </c>
      <c r="D21" s="2">
        <f t="shared" si="0"/>
        <v>3062.9799999999996</v>
      </c>
      <c r="E21" s="2">
        <v>4.2730626118426696E-3</v>
      </c>
      <c r="F21" s="2">
        <v>4.2730626118437903E-3</v>
      </c>
    </row>
    <row r="22" spans="1:7">
      <c r="A22" s="1" t="s">
        <v>6</v>
      </c>
      <c r="B22" s="1">
        <f>MAX(B2:B21)</f>
        <v>1469.83</v>
      </c>
      <c r="C22" s="1">
        <f>MAX(C2:C21)</f>
        <v>1868.35</v>
      </c>
      <c r="D22" s="3">
        <f t="shared" si="0"/>
        <v>3338.18</v>
      </c>
      <c r="E22" s="1">
        <f>MIN(E2:E21)</f>
        <v>3.6215695479807999E-3</v>
      </c>
      <c r="F22" s="1">
        <f>MIN(F2:F21)</f>
        <v>3.62156954798161E-3</v>
      </c>
    </row>
    <row r="23" spans="1:7">
      <c r="A23" s="1" t="s">
        <v>4</v>
      </c>
      <c r="B23" s="1">
        <f>AVERAGE(B2:B21)</f>
        <v>1446.0119999999999</v>
      </c>
      <c r="C23" s="1">
        <f>AVERAGE(C2:C21)</f>
        <v>1618.2784999999999</v>
      </c>
      <c r="D23" s="3">
        <f t="shared" si="0"/>
        <v>3064.2905000000001</v>
      </c>
      <c r="E23" s="1">
        <f>AVERAGE(E2:E21)</f>
        <v>4.0203322703028952E-3</v>
      </c>
      <c r="F23" s="1">
        <f>AVERAGE(F2:F21)</f>
        <v>4.0203322703038424E-3</v>
      </c>
    </row>
    <row r="24" spans="1:7">
      <c r="A24" s="1" t="s">
        <v>5</v>
      </c>
      <c r="B24" s="1">
        <f>MIN(B2:B21)</f>
        <v>1419.67</v>
      </c>
      <c r="C24" s="1">
        <f>MIN(C2:C21)</f>
        <v>1506.13</v>
      </c>
      <c r="D24" s="3">
        <f t="shared" si="0"/>
        <v>2925.8</v>
      </c>
      <c r="E24" s="4">
        <f>MAX(E2:E21)</f>
        <v>4.2730626118426696E-3</v>
      </c>
      <c r="F24" s="1">
        <f>MAX(F2:F21)</f>
        <v>4.2730626118437903E-3</v>
      </c>
      <c r="G24" s="4">
        <f xml:space="preserve"> 0.921160266 - E24</f>
        <v>0.91688720338815732</v>
      </c>
    </row>
    <row r="25" spans="1:7">
      <c r="A25" s="1" t="s">
        <v>7</v>
      </c>
      <c r="B25" s="1">
        <f>STDEV(B2:B21)</f>
        <v>17.290000639249907</v>
      </c>
      <c r="C25" s="1">
        <f t="shared" ref="C25:F25" si="1">STDEV(C2:C21)</f>
        <v>93.040074969139823</v>
      </c>
      <c r="D25" s="3">
        <f t="shared" si="0"/>
        <v>110.33007560838973</v>
      </c>
      <c r="E25" s="1">
        <f t="shared" si="1"/>
        <v>1.7105398535361159E-4</v>
      </c>
      <c r="F25" s="1">
        <f t="shared" si="1"/>
        <v>1.7105398535370028E-4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1175-DC99-5040-ACB9-D92E82673993}">
  <dimension ref="A1:G28"/>
  <sheetViews>
    <sheetView workbookViewId="0">
      <selection activeCell="C1" sqref="C1"/>
    </sheetView>
  </sheetViews>
  <sheetFormatPr baseColWidth="10" defaultColWidth="20.83203125" defaultRowHeight="16"/>
  <cols>
    <col min="1" max="16384" width="20.83203125" style="1"/>
  </cols>
  <sheetData>
    <row r="1" spans="1:7">
      <c r="A1" s="1" t="s">
        <v>0</v>
      </c>
      <c r="B1" s="1" t="s">
        <v>1</v>
      </c>
      <c r="C1" s="3" t="s">
        <v>15</v>
      </c>
      <c r="D1" s="3" t="s">
        <v>11</v>
      </c>
      <c r="E1" s="1" t="s">
        <v>2</v>
      </c>
      <c r="F1" s="1" t="s">
        <v>3</v>
      </c>
      <c r="G1" s="1" t="s">
        <v>8</v>
      </c>
    </row>
    <row r="2" spans="1:7">
      <c r="A2" s="1">
        <v>1000000</v>
      </c>
      <c r="B2" s="2">
        <v>33812.89</v>
      </c>
      <c r="C2" s="2">
        <v>4130.57</v>
      </c>
      <c r="D2" s="2">
        <f t="shared" ref="D2:D25" si="0">B2+C2</f>
        <v>37943.46</v>
      </c>
      <c r="E2" s="2">
        <v>9.4477007251618592E-3</v>
      </c>
      <c r="F2" s="2">
        <v>9.44770072518639E-3</v>
      </c>
    </row>
    <row r="3" spans="1:7">
      <c r="A3" s="1">
        <v>1000000</v>
      </c>
      <c r="B3" s="2">
        <v>31090.61</v>
      </c>
      <c r="C3" s="2">
        <v>4199.63</v>
      </c>
      <c r="D3" s="2">
        <f t="shared" si="0"/>
        <v>35290.239999999998</v>
      </c>
      <c r="E3" s="2">
        <v>9.1121503064978994E-3</v>
      </c>
      <c r="F3" s="2">
        <v>9.1121503065214101E-3</v>
      </c>
    </row>
    <row r="4" spans="1:7">
      <c r="A4" s="1">
        <v>1000000</v>
      </c>
      <c r="B4" s="2">
        <v>34542.33</v>
      </c>
      <c r="C4" s="2">
        <v>4421.6099999999997</v>
      </c>
      <c r="D4" s="2">
        <f t="shared" si="0"/>
        <v>38963.94</v>
      </c>
      <c r="E4" s="2">
        <v>9.0691929644814793E-3</v>
      </c>
      <c r="F4" s="2">
        <v>9.0691929645051097E-3</v>
      </c>
    </row>
    <row r="5" spans="1:7">
      <c r="A5" s="1">
        <v>1000000</v>
      </c>
      <c r="B5" s="2">
        <v>33899.79</v>
      </c>
      <c r="C5" s="2">
        <v>4287.34</v>
      </c>
      <c r="D5" s="2">
        <f t="shared" si="0"/>
        <v>38187.130000000005</v>
      </c>
      <c r="E5" s="2">
        <v>9.1454882420185599E-3</v>
      </c>
      <c r="F5" s="2">
        <v>9.1454882420425303E-3</v>
      </c>
    </row>
    <row r="6" spans="1:7">
      <c r="A6" s="1">
        <v>1000000</v>
      </c>
      <c r="B6" s="2">
        <v>33727.35</v>
      </c>
      <c r="C6" s="2">
        <v>4213.0200000000004</v>
      </c>
      <c r="D6" s="2">
        <f t="shared" si="0"/>
        <v>37940.369999999995</v>
      </c>
      <c r="E6" s="2">
        <v>9.4480268029558407E-3</v>
      </c>
      <c r="F6" s="2">
        <v>9.4480268029804495E-3</v>
      </c>
    </row>
    <row r="7" spans="1:7">
      <c r="A7" s="1">
        <v>1000000</v>
      </c>
      <c r="B7" s="2">
        <v>34102.839999999997</v>
      </c>
      <c r="C7" s="2">
        <v>4168.3900000000003</v>
      </c>
      <c r="D7" s="2">
        <f t="shared" si="0"/>
        <v>38271.229999999996</v>
      </c>
      <c r="E7" s="2">
        <v>9.1993874218483599E-3</v>
      </c>
      <c r="F7" s="2">
        <v>9.1993874218722505E-3</v>
      </c>
    </row>
    <row r="8" spans="1:7">
      <c r="A8" s="1">
        <v>1000000</v>
      </c>
      <c r="B8" s="2">
        <v>33757.96</v>
      </c>
      <c r="C8" s="2">
        <v>4168.29</v>
      </c>
      <c r="D8" s="2">
        <f t="shared" si="0"/>
        <v>37926.25</v>
      </c>
      <c r="E8" s="2">
        <v>9.1092269504150693E-3</v>
      </c>
      <c r="F8" s="2">
        <v>9.1092269504388194E-3</v>
      </c>
    </row>
    <row r="9" spans="1:7">
      <c r="A9" s="1">
        <v>1000000</v>
      </c>
      <c r="B9" s="2">
        <v>34013.9</v>
      </c>
      <c r="C9" s="2">
        <v>4079.3</v>
      </c>
      <c r="D9" s="2">
        <f t="shared" si="0"/>
        <v>38093.200000000004</v>
      </c>
      <c r="E9" s="2">
        <v>9.1502797402635404E-3</v>
      </c>
      <c r="F9" s="2">
        <v>9.1502797402874501E-3</v>
      </c>
    </row>
    <row r="10" spans="1:7">
      <c r="A10" s="1">
        <v>1000000</v>
      </c>
      <c r="B10" s="2">
        <v>33975.019999999997</v>
      </c>
      <c r="C10" s="2">
        <v>4070.49</v>
      </c>
      <c r="D10" s="2">
        <f t="shared" si="0"/>
        <v>38045.509999999995</v>
      </c>
      <c r="E10" s="2">
        <v>9.2021395473769699E-3</v>
      </c>
      <c r="F10" s="2">
        <v>9.2021395474011607E-3</v>
      </c>
    </row>
    <row r="11" spans="1:7">
      <c r="A11" s="1">
        <v>1000000</v>
      </c>
      <c r="B11" s="2">
        <v>33616.449999999997</v>
      </c>
      <c r="C11" s="2">
        <v>4302.47</v>
      </c>
      <c r="D11" s="2">
        <f t="shared" si="0"/>
        <v>37918.92</v>
      </c>
      <c r="E11" s="2">
        <v>9.4367311339347507E-3</v>
      </c>
      <c r="F11" s="2">
        <v>9.4367311339593092E-3</v>
      </c>
    </row>
    <row r="12" spans="1:7">
      <c r="A12" s="1">
        <v>1000000</v>
      </c>
      <c r="B12" s="2">
        <v>34322.43</v>
      </c>
      <c r="C12" s="2">
        <v>4278.2</v>
      </c>
      <c r="D12" s="2">
        <f t="shared" si="0"/>
        <v>38600.629999999997</v>
      </c>
      <c r="E12" s="2">
        <v>9.0470223816535699E-3</v>
      </c>
      <c r="F12" s="2">
        <v>9.0470223816769002E-3</v>
      </c>
    </row>
    <row r="13" spans="1:7">
      <c r="A13" s="1">
        <v>1000000</v>
      </c>
      <c r="B13" s="2">
        <v>35120.660000000003</v>
      </c>
      <c r="C13" s="2">
        <v>4387.5600000000004</v>
      </c>
      <c r="D13" s="2">
        <f t="shared" si="0"/>
        <v>39508.22</v>
      </c>
      <c r="E13" s="2">
        <v>9.0207801351115304E-3</v>
      </c>
      <c r="F13" s="2">
        <v>9.0207801351348694E-3</v>
      </c>
    </row>
    <row r="14" spans="1:7">
      <c r="A14" s="1">
        <v>1000000</v>
      </c>
      <c r="B14" s="2">
        <v>32334.23</v>
      </c>
      <c r="C14" s="2">
        <v>4125.5200000000004</v>
      </c>
      <c r="D14" s="2">
        <f t="shared" si="0"/>
        <v>36459.75</v>
      </c>
      <c r="E14" s="2">
        <v>9.1812468260311E-3</v>
      </c>
      <c r="F14" s="2">
        <v>9.1812468260551693E-3</v>
      </c>
    </row>
    <row r="15" spans="1:7">
      <c r="A15" s="1">
        <v>1000000</v>
      </c>
      <c r="B15" s="2">
        <v>34345.15</v>
      </c>
      <c r="C15" s="2">
        <v>4141.0600000000004</v>
      </c>
      <c r="D15" s="2">
        <f t="shared" si="0"/>
        <v>38486.21</v>
      </c>
      <c r="E15" s="2">
        <v>9.0762770910532992E-3</v>
      </c>
      <c r="F15" s="2">
        <v>9.0762770910767405E-3</v>
      </c>
    </row>
    <row r="16" spans="1:7">
      <c r="A16" s="1">
        <v>1000000</v>
      </c>
      <c r="B16" s="2">
        <v>34638.68</v>
      </c>
      <c r="C16" s="2">
        <v>4205.3599999999997</v>
      </c>
      <c r="D16" s="2">
        <f t="shared" si="0"/>
        <v>38844.04</v>
      </c>
      <c r="E16" s="2">
        <v>9.1534654461184403E-3</v>
      </c>
      <c r="F16" s="2">
        <v>9.1534654461424593E-3</v>
      </c>
    </row>
    <row r="17" spans="1:7">
      <c r="A17" s="1">
        <v>1000000</v>
      </c>
      <c r="B17" s="2">
        <v>30827.1</v>
      </c>
      <c r="C17" s="2">
        <v>4192.0600000000004</v>
      </c>
      <c r="D17" s="2">
        <f t="shared" si="0"/>
        <v>35019.159999999996</v>
      </c>
      <c r="E17" s="2">
        <v>9.0133558594736995E-3</v>
      </c>
      <c r="F17" s="2">
        <v>9.0133558594970194E-3</v>
      </c>
    </row>
    <row r="18" spans="1:7">
      <c r="A18" s="1">
        <v>1000000</v>
      </c>
      <c r="B18" s="2">
        <v>31697.360000000001</v>
      </c>
      <c r="C18" s="2">
        <v>4248.5600000000004</v>
      </c>
      <c r="D18" s="2">
        <f t="shared" si="0"/>
        <v>35945.919999999998</v>
      </c>
      <c r="E18" s="2">
        <v>9.1671329012851192E-3</v>
      </c>
      <c r="F18" s="2">
        <v>9.1671329013091295E-3</v>
      </c>
    </row>
    <row r="19" spans="1:7">
      <c r="A19" s="1">
        <v>1000000</v>
      </c>
      <c r="B19" s="2">
        <v>34340.449999999997</v>
      </c>
      <c r="C19" s="2">
        <v>4122.13</v>
      </c>
      <c r="D19" s="2">
        <f t="shared" si="0"/>
        <v>38462.579999999994</v>
      </c>
      <c r="E19" s="2">
        <v>9.0937945003003798E-3</v>
      </c>
      <c r="F19" s="2">
        <v>9.0937945003239599E-3</v>
      </c>
    </row>
    <row r="20" spans="1:7">
      <c r="A20" s="1">
        <v>1000000</v>
      </c>
      <c r="B20" s="2">
        <v>33458.71</v>
      </c>
      <c r="C20" s="2">
        <v>4194.8999999999996</v>
      </c>
      <c r="D20" s="2">
        <f t="shared" si="0"/>
        <v>37653.61</v>
      </c>
      <c r="E20" s="2">
        <v>9.1312217745703004E-3</v>
      </c>
      <c r="F20" s="2">
        <v>9.1312217745938701E-3</v>
      </c>
    </row>
    <row r="21" spans="1:7">
      <c r="A21" s="1">
        <v>1000000</v>
      </c>
      <c r="B21" s="2">
        <v>33052.25</v>
      </c>
      <c r="C21" s="2">
        <v>4225.7</v>
      </c>
      <c r="D21" s="2">
        <f t="shared" si="0"/>
        <v>37277.949999999997</v>
      </c>
      <c r="E21" s="2">
        <v>9.0962428555599502E-3</v>
      </c>
      <c r="F21" s="2">
        <v>9.0962428555836604E-3</v>
      </c>
    </row>
    <row r="22" spans="1:7">
      <c r="A22" s="1" t="s">
        <v>6</v>
      </c>
      <c r="B22" s="1">
        <f>MAX(B2:B21)</f>
        <v>35120.660000000003</v>
      </c>
      <c r="C22" s="1">
        <f>MAX(C2:C21)</f>
        <v>4421.6099999999997</v>
      </c>
      <c r="D22" s="3">
        <f t="shared" si="0"/>
        <v>39542.270000000004</v>
      </c>
      <c r="E22" s="1">
        <f>MIN(E2:E21)</f>
        <v>9.0133558594736995E-3</v>
      </c>
      <c r="F22" s="1">
        <f>MIN(F2:F21)</f>
        <v>9.0133558594970194E-3</v>
      </c>
    </row>
    <row r="23" spans="1:7">
      <c r="A23" s="1" t="s">
        <v>4</v>
      </c>
      <c r="B23" s="1">
        <f>AVERAGE(B2:B21)</f>
        <v>33533.807999999997</v>
      </c>
      <c r="C23" s="1">
        <f>AVERAGE(C2:C21)</f>
        <v>4208.1079999999993</v>
      </c>
      <c r="D23" s="3">
        <f t="shared" si="0"/>
        <v>37741.915999999997</v>
      </c>
      <c r="E23" s="1">
        <f>AVERAGE(E2:E21)</f>
        <v>9.1650431803055859E-3</v>
      </c>
      <c r="F23" s="1">
        <f>AVERAGE(F2:F21)</f>
        <v>9.1650431803294331E-3</v>
      </c>
    </row>
    <row r="24" spans="1:7">
      <c r="A24" s="1" t="s">
        <v>5</v>
      </c>
      <c r="B24" s="1">
        <f>MIN(B2:B21)</f>
        <v>30827.1</v>
      </c>
      <c r="C24" s="1">
        <f>MIN(C2:C21)</f>
        <v>4070.49</v>
      </c>
      <c r="D24" s="3">
        <f t="shared" si="0"/>
        <v>34897.589999999997</v>
      </c>
      <c r="E24" s="4">
        <f>MAX(E2:E21)</f>
        <v>9.4480268029558407E-3</v>
      </c>
      <c r="F24" s="1">
        <f>MAX(F2:F21)</f>
        <v>9.4480268029804495E-3</v>
      </c>
      <c r="G24" s="4">
        <f xml:space="preserve"> 0.921160266 - E24</f>
        <v>0.91171223919704414</v>
      </c>
    </row>
    <row r="25" spans="1:7">
      <c r="A25" s="1" t="s">
        <v>7</v>
      </c>
      <c r="B25" s="1">
        <f>STDEV(B2:B21)</f>
        <v>1171.7440139319099</v>
      </c>
      <c r="C25" s="1">
        <f>STDEV(C2:C21)</f>
        <v>92.842842628650828</v>
      </c>
      <c r="D25" s="3">
        <f t="shared" si="0"/>
        <v>1264.5868565605606</v>
      </c>
      <c r="E25" s="1">
        <f>STDEV(E2:E21)</f>
        <v>1.3159540640253617E-4</v>
      </c>
      <c r="F25" s="1">
        <f>STDEV(F2:F21)</f>
        <v>1.315954064029149E-4</v>
      </c>
    </row>
    <row r="28" spans="1:7">
      <c r="D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5242-EA76-B544-A5F4-11D13354B4BC}">
  <dimension ref="A1:G182"/>
  <sheetViews>
    <sheetView zoomScaleNormal="100" workbookViewId="0">
      <selection activeCell="C1" sqref="C1"/>
    </sheetView>
  </sheetViews>
  <sheetFormatPr baseColWidth="10" defaultColWidth="20.83203125" defaultRowHeight="16"/>
  <cols>
    <col min="1" max="1" width="20.83203125" style="1"/>
    <col min="2" max="3" width="20.83203125" style="12"/>
    <col min="4" max="4" width="20.83203125" style="8"/>
    <col min="5" max="16384" width="20.83203125" style="1"/>
  </cols>
  <sheetData>
    <row r="1" spans="1:7">
      <c r="A1" s="1" t="s">
        <v>9</v>
      </c>
      <c r="B1" s="12" t="s">
        <v>1</v>
      </c>
      <c r="C1" s="3" t="s">
        <v>15</v>
      </c>
      <c r="D1" s="11" t="s">
        <v>10</v>
      </c>
      <c r="E1" s="1" t="s">
        <v>2</v>
      </c>
      <c r="F1" s="1" t="s">
        <v>3</v>
      </c>
      <c r="G1" s="1" t="s">
        <v>8</v>
      </c>
    </row>
    <row r="2" spans="1:7">
      <c r="A2" s="1">
        <v>2</v>
      </c>
      <c r="B2" s="8">
        <v>191819.07</v>
      </c>
      <c r="C2" s="13">
        <v>22745.69</v>
      </c>
      <c r="D2" s="8">
        <f t="shared" ref="D2:D11" si="0">(B2+C2)/86400</f>
        <v>2.4833884259259262</v>
      </c>
      <c r="E2">
        <v>1.5042467267461401E-2</v>
      </c>
      <c r="F2">
        <v>1.50424672677509E-2</v>
      </c>
    </row>
    <row r="3" spans="1:7">
      <c r="A3" s="1">
        <v>2</v>
      </c>
      <c r="B3" s="8">
        <v>193228.02</v>
      </c>
      <c r="C3" s="13">
        <v>22483.88</v>
      </c>
      <c r="D3" s="8">
        <f t="shared" si="0"/>
        <v>2.4966655092592593</v>
      </c>
      <c r="E3">
        <v>1.5684605240800099E-2</v>
      </c>
      <c r="F3">
        <v>1.5684605241098801E-2</v>
      </c>
    </row>
    <row r="4" spans="1:7">
      <c r="A4" s="1">
        <v>2</v>
      </c>
      <c r="B4" s="8">
        <v>191403</v>
      </c>
      <c r="C4" s="13">
        <v>23986.240000000002</v>
      </c>
      <c r="D4" s="8">
        <f t="shared" si="0"/>
        <v>2.4929310185185183</v>
      </c>
      <c r="E4">
        <v>1.5682265837839101E-2</v>
      </c>
      <c r="F4">
        <v>1.56822658381378E-2</v>
      </c>
    </row>
    <row r="5" spans="1:7">
      <c r="A5" s="1">
        <v>2</v>
      </c>
      <c r="B5" s="8">
        <v>196926.02</v>
      </c>
      <c r="C5" s="13">
        <v>22770.67</v>
      </c>
      <c r="D5" s="8">
        <f t="shared" si="0"/>
        <v>2.5427857638888889</v>
      </c>
      <c r="E5">
        <v>1.4914132660638599E-2</v>
      </c>
      <c r="F5">
        <v>1.4914132660925301E-2</v>
      </c>
    </row>
    <row r="6" spans="1:7">
      <c r="A6" s="1">
        <v>2</v>
      </c>
      <c r="B6" s="8">
        <v>196916.72</v>
      </c>
      <c r="C6" s="13">
        <v>23226.3</v>
      </c>
      <c r="D6" s="8">
        <f t="shared" si="0"/>
        <v>2.54795162037037</v>
      </c>
      <c r="E6">
        <v>1.4880215606851601E-2</v>
      </c>
      <c r="F6">
        <v>1.4880215607140399E-2</v>
      </c>
    </row>
    <row r="7" spans="1:7">
      <c r="A7" s="1">
        <v>2</v>
      </c>
      <c r="B7" s="8">
        <v>193635.35</v>
      </c>
      <c r="C7" s="13">
        <v>23179.49</v>
      </c>
      <c r="D7" s="8">
        <f t="shared" si="0"/>
        <v>2.5094310185185185</v>
      </c>
      <c r="E7">
        <v>1.4920628816088201E-2</v>
      </c>
      <c r="F7">
        <v>1.4920628816375301E-2</v>
      </c>
    </row>
    <row r="8" spans="1:7">
      <c r="A8" s="1">
        <v>2</v>
      </c>
      <c r="B8" s="8">
        <v>190886.32</v>
      </c>
      <c r="C8" s="13">
        <v>22873.27</v>
      </c>
      <c r="D8" s="8">
        <f t="shared" si="0"/>
        <v>2.4740693287037039</v>
      </c>
      <c r="E8">
        <v>1.48519490281126E-2</v>
      </c>
      <c r="F8">
        <v>1.4851949028399E-2</v>
      </c>
    </row>
    <row r="9" spans="1:7">
      <c r="A9" s="1">
        <v>2</v>
      </c>
      <c r="B9" s="8">
        <v>183822.6</v>
      </c>
      <c r="C9" s="13">
        <v>23429.83</v>
      </c>
      <c r="D9" s="8">
        <f t="shared" si="0"/>
        <v>2.3987549768518517</v>
      </c>
      <c r="E9">
        <v>1.4847692083004399E-2</v>
      </c>
      <c r="F9">
        <v>1.4847692083291401E-2</v>
      </c>
    </row>
    <row r="10" spans="1:7">
      <c r="A10" s="1">
        <v>2</v>
      </c>
      <c r="B10" s="8">
        <v>176496.36</v>
      </c>
      <c r="C10" s="13">
        <v>22923.85</v>
      </c>
      <c r="D10" s="8">
        <f t="shared" si="0"/>
        <v>2.3081042824074074</v>
      </c>
      <c r="E10">
        <v>1.49108215620613E-2</v>
      </c>
      <c r="F10">
        <v>1.49108215623478E-2</v>
      </c>
    </row>
    <row r="11" spans="1:7">
      <c r="A11" s="1">
        <v>2</v>
      </c>
      <c r="B11" s="8">
        <v>190373.7</v>
      </c>
      <c r="C11" s="13">
        <v>22757.4</v>
      </c>
      <c r="D11" s="8">
        <f t="shared" si="0"/>
        <v>2.4667951388888891</v>
      </c>
      <c r="E11">
        <v>1.4975885595110301E-2</v>
      </c>
      <c r="F11">
        <v>1.49758855954004E-2</v>
      </c>
    </row>
    <row r="12" spans="1:7">
      <c r="A12" s="1" t="s">
        <v>6</v>
      </c>
      <c r="B12" s="13">
        <f>MAX(B2:B11)</f>
        <v>196926.02</v>
      </c>
      <c r="C12" s="13">
        <f t="shared" ref="C12:D12" si="1">MAX(C2:C11)</f>
        <v>23986.240000000002</v>
      </c>
      <c r="D12" s="13">
        <f t="shared" si="1"/>
        <v>2.54795162037037</v>
      </c>
      <c r="E12">
        <f>MIN(E2:E11)</f>
        <v>1.4847692083004399E-2</v>
      </c>
      <c r="F12">
        <f>MIN(F2:F11)</f>
        <v>1.4847692083291401E-2</v>
      </c>
      <c r="G12" s="4">
        <f xml:space="preserve"> 0.948927203 - E12</f>
        <v>0.93407951091699559</v>
      </c>
    </row>
    <row r="13" spans="1:7">
      <c r="A13" s="1" t="s">
        <v>4</v>
      </c>
      <c r="B13" s="8">
        <f>AVERAGE(B2:B11)</f>
        <v>190550.71599999999</v>
      </c>
      <c r="C13" s="8">
        <f t="shared" ref="C13:F13" si="2">AVERAGE(C2:C11)</f>
        <v>23037.662</v>
      </c>
      <c r="D13" s="8">
        <f>AVERAGE(D2:D11)</f>
        <v>2.4720877083333326</v>
      </c>
      <c r="E13">
        <f t="shared" si="2"/>
        <v>1.507106636979676E-2</v>
      </c>
      <c r="F13">
        <f t="shared" si="2"/>
        <v>1.5071066370086709E-2</v>
      </c>
      <c r="G13" s="4">
        <f t="shared" ref="G13:G14" si="3" xml:space="preserve"> 0.948927203 - E13</f>
        <v>0.93385613663020328</v>
      </c>
    </row>
    <row r="14" spans="1:7">
      <c r="A14" s="1" t="s">
        <v>5</v>
      </c>
      <c r="B14" s="8">
        <f>MIN(B2:B11)</f>
        <v>176496.36</v>
      </c>
      <c r="C14" s="8">
        <f>MIN(C2:C11)</f>
        <v>22483.88</v>
      </c>
      <c r="D14" s="8">
        <f>MIN(D2:D11)</f>
        <v>2.3081042824074074</v>
      </c>
      <c r="E14" s="4">
        <f>MAX(E2:E11)</f>
        <v>1.5684605240800099E-2</v>
      </c>
      <c r="F14">
        <f>MAX(F2:F11)</f>
        <v>1.5684605241098801E-2</v>
      </c>
      <c r="G14" s="4">
        <f t="shared" si="3"/>
        <v>0.93324259775919993</v>
      </c>
    </row>
    <row r="15" spans="1:7">
      <c r="A15" s="1" t="s">
        <v>14</v>
      </c>
      <c r="C15" s="11"/>
      <c r="D15" s="11"/>
    </row>
    <row r="16" spans="1:7">
      <c r="A16" s="1">
        <v>2.25</v>
      </c>
      <c r="B16" s="13">
        <v>212487.55</v>
      </c>
      <c r="C16" s="13">
        <v>25418.83</v>
      </c>
      <c r="D16" s="8">
        <f t="shared" ref="D16:D25" si="4">(B16+C16)/86400</f>
        <v>2.7535460648148149</v>
      </c>
      <c r="E16" s="2">
        <v>1.55379833618534E-2</v>
      </c>
      <c r="F16" s="2">
        <v>1.5537983362167201E-2</v>
      </c>
    </row>
    <row r="17" spans="1:7">
      <c r="A17" s="1">
        <v>2.25</v>
      </c>
      <c r="B17" s="13">
        <v>213886.04</v>
      </c>
      <c r="C17" s="13">
        <v>26097.35</v>
      </c>
      <c r="D17" s="8">
        <f t="shared" si="4"/>
        <v>2.7775855324074077</v>
      </c>
      <c r="E17" s="2">
        <v>1.5702442117838999E-2</v>
      </c>
      <c r="F17" s="2">
        <v>1.5702442118156301E-2</v>
      </c>
    </row>
    <row r="18" spans="1:7">
      <c r="A18" s="1">
        <v>2.25</v>
      </c>
      <c r="B18" s="13">
        <v>213490.49</v>
      </c>
      <c r="C18" s="13">
        <v>25926.5</v>
      </c>
      <c r="D18" s="8">
        <f t="shared" si="4"/>
        <v>2.7710299768518518</v>
      </c>
      <c r="E18" s="2">
        <v>1.6217645667108999E-2</v>
      </c>
      <c r="F18" s="2">
        <v>1.6217645667446799E-2</v>
      </c>
    </row>
    <row r="19" spans="1:7">
      <c r="A19" s="1">
        <v>2.25</v>
      </c>
      <c r="B19" s="13">
        <v>208589.56</v>
      </c>
      <c r="C19" s="13">
        <v>26130.51</v>
      </c>
      <c r="D19" s="8">
        <f t="shared" si="4"/>
        <v>2.7166674768518519</v>
      </c>
      <c r="E19" s="2">
        <v>1.5705679291114199E-2</v>
      </c>
      <c r="F19" s="2">
        <v>1.5705679291431799E-2</v>
      </c>
    </row>
    <row r="20" spans="1:7">
      <c r="A20" s="1">
        <v>2.25</v>
      </c>
      <c r="B20" s="13">
        <v>211717.35</v>
      </c>
      <c r="C20" s="13">
        <v>25922.32</v>
      </c>
      <c r="D20" s="8">
        <f t="shared" si="4"/>
        <v>2.7504591435185186</v>
      </c>
      <c r="E20" s="2">
        <v>1.55264783613831E-2</v>
      </c>
      <c r="F20" s="2">
        <v>1.5526478361696801E-2</v>
      </c>
    </row>
    <row r="21" spans="1:7">
      <c r="A21" s="1">
        <v>2.25</v>
      </c>
      <c r="B21" s="13">
        <v>214598.14</v>
      </c>
      <c r="C21" s="13">
        <v>25709.96</v>
      </c>
      <c r="D21" s="8">
        <f t="shared" si="4"/>
        <v>2.78134375</v>
      </c>
      <c r="E21" s="2">
        <v>1.5554869627253699E-2</v>
      </c>
      <c r="F21" s="2">
        <v>1.5554869627566499E-2</v>
      </c>
    </row>
    <row r="22" spans="1:7">
      <c r="A22" s="1">
        <v>2.25</v>
      </c>
      <c r="B22" s="13">
        <v>219145.29</v>
      </c>
      <c r="C22" s="13">
        <v>25499.360000000001</v>
      </c>
      <c r="D22" s="8">
        <f t="shared" si="4"/>
        <v>2.8315353009259261</v>
      </c>
      <c r="E22" s="2">
        <v>1.5457904849070199E-2</v>
      </c>
      <c r="F22" s="2">
        <v>1.5457904849380999E-2</v>
      </c>
    </row>
    <row r="23" spans="1:7">
      <c r="A23" s="1">
        <v>2.25</v>
      </c>
      <c r="B23" s="13">
        <v>212271.3</v>
      </c>
      <c r="C23" s="13">
        <v>25731.81</v>
      </c>
      <c r="D23" s="8">
        <f t="shared" si="4"/>
        <v>2.7546656249999999</v>
      </c>
      <c r="E23" s="2">
        <v>1.5626849157578102E-2</v>
      </c>
      <c r="F23" s="2">
        <v>1.5626849157892898E-2</v>
      </c>
    </row>
    <row r="24" spans="1:7">
      <c r="A24" s="1">
        <v>2.25</v>
      </c>
      <c r="B24" s="13">
        <v>208967.67</v>
      </c>
      <c r="C24" s="13">
        <v>25632.95</v>
      </c>
      <c r="D24" s="8">
        <f t="shared" si="4"/>
        <v>2.715284953703704</v>
      </c>
      <c r="E24" s="2">
        <v>1.5386980806864001E-2</v>
      </c>
      <c r="F24" s="2">
        <v>1.53869808071747E-2</v>
      </c>
    </row>
    <row r="25" spans="1:7">
      <c r="A25" s="1">
        <v>2.25</v>
      </c>
      <c r="B25" s="13">
        <v>210700.27</v>
      </c>
      <c r="C25" s="13">
        <v>25353.74</v>
      </c>
      <c r="D25" s="8">
        <f t="shared" si="4"/>
        <v>2.7321065972222218</v>
      </c>
      <c r="E25" s="2">
        <v>1.5424560980896999E-2</v>
      </c>
      <c r="F25" s="2">
        <v>1.54245609812098E-2</v>
      </c>
    </row>
    <row r="26" spans="1:7">
      <c r="A26" s="1" t="s">
        <v>6</v>
      </c>
      <c r="B26" s="13">
        <f>MAX(B16:B25)</f>
        <v>219145.29</v>
      </c>
      <c r="C26" s="13">
        <f t="shared" ref="C26:D26" si="5">MAX(C16:C25)</f>
        <v>26130.51</v>
      </c>
      <c r="D26" s="13">
        <f t="shared" si="5"/>
        <v>2.8315353009259261</v>
      </c>
      <c r="E26">
        <f>MIN(E16:E25)</f>
        <v>1.5386980806864001E-2</v>
      </c>
      <c r="F26">
        <f>MIN(F16:F25)</f>
        <v>1.53869808071747E-2</v>
      </c>
      <c r="G26" s="4">
        <f t="shared" ref="G26:G27" si="6" xml:space="preserve"> 0.935203319 - E26</f>
        <v>0.91981633819313602</v>
      </c>
    </row>
    <row r="27" spans="1:7">
      <c r="A27" s="1" t="s">
        <v>4</v>
      </c>
      <c r="B27" s="8">
        <f>AVERAGE(B16:B25)</f>
        <v>212585.36599999998</v>
      </c>
      <c r="C27" s="8">
        <f t="shared" ref="C27:F27" si="7">AVERAGE(C16:C25)</f>
        <v>25742.332999999995</v>
      </c>
      <c r="D27" s="8">
        <f t="shared" si="7"/>
        <v>2.7584224421296297</v>
      </c>
      <c r="E27">
        <f t="shared" si="7"/>
        <v>1.5614139422096173E-2</v>
      </c>
      <c r="F27">
        <f t="shared" si="7"/>
        <v>1.5614139422412382E-2</v>
      </c>
      <c r="G27" s="4">
        <f t="shared" si="6"/>
        <v>0.91958917957790376</v>
      </c>
    </row>
    <row r="28" spans="1:7">
      <c r="A28" s="1" t="s">
        <v>5</v>
      </c>
      <c r="B28" s="8">
        <f>MIN(B16:B25)</f>
        <v>208589.56</v>
      </c>
      <c r="C28" s="8">
        <f>MIN(C16:C25)</f>
        <v>25353.74</v>
      </c>
      <c r="D28" s="8">
        <f>MIN(D16:D25)</f>
        <v>2.715284953703704</v>
      </c>
      <c r="E28" s="4">
        <f>MAX(E16:E25)</f>
        <v>1.6217645667108999E-2</v>
      </c>
      <c r="F28">
        <f>MAX(F16:F25)</f>
        <v>1.6217645667446799E-2</v>
      </c>
      <c r="G28" s="4">
        <f xml:space="preserve"> 0.935203319 - E28</f>
        <v>0.91898567333289094</v>
      </c>
    </row>
    <row r="29" spans="1:7">
      <c r="A29" s="3" t="s">
        <v>12</v>
      </c>
      <c r="C29" s="11"/>
      <c r="D29" s="11"/>
    </row>
    <row r="30" spans="1:7">
      <c r="A30" s="1">
        <v>2.5</v>
      </c>
      <c r="B30" s="13">
        <v>220771.97</v>
      </c>
      <c r="C30" s="13">
        <v>27324.080000000002</v>
      </c>
      <c r="D30" s="8">
        <f t="shared" ref="D30:D39" si="8">(B30+C30)/86400</f>
        <v>2.8714820601851851</v>
      </c>
      <c r="E30" s="2">
        <v>1.55681753223611E-2</v>
      </c>
      <c r="F30" s="2">
        <v>1.5568175322680001E-2</v>
      </c>
    </row>
    <row r="31" spans="1:7">
      <c r="A31" s="1">
        <v>2.5</v>
      </c>
      <c r="B31" s="13">
        <v>224648.92</v>
      </c>
      <c r="C31" s="13">
        <v>27138.35</v>
      </c>
      <c r="D31" s="8">
        <f t="shared" si="8"/>
        <v>2.914204513888889</v>
      </c>
      <c r="E31" s="2">
        <v>1.5486503846086901E-2</v>
      </c>
      <c r="F31" s="2">
        <v>1.5486503846406201E-2</v>
      </c>
    </row>
    <row r="32" spans="1:7">
      <c r="A32" s="1">
        <v>2.5</v>
      </c>
      <c r="B32" s="13">
        <v>225872.67</v>
      </c>
      <c r="C32" s="13">
        <v>27663.040000000001</v>
      </c>
      <c r="D32" s="8">
        <f t="shared" si="8"/>
        <v>2.9344410879629632</v>
      </c>
      <c r="E32" s="2">
        <v>1.5551569566695801E-2</v>
      </c>
      <c r="F32" s="2">
        <v>1.5551569567015E-2</v>
      </c>
    </row>
    <row r="33" spans="1:7">
      <c r="A33" s="1">
        <v>2.5</v>
      </c>
      <c r="B33" s="13">
        <v>221985.09</v>
      </c>
      <c r="C33" s="13">
        <v>27824.48</v>
      </c>
      <c r="D33" s="8">
        <f t="shared" si="8"/>
        <v>2.8913144675925926</v>
      </c>
      <c r="E33" s="2">
        <v>1.5490750547026101E-2</v>
      </c>
      <c r="F33" s="2">
        <v>1.54907505473449E-2</v>
      </c>
    </row>
    <row r="34" spans="1:7">
      <c r="A34" s="1">
        <v>2.5</v>
      </c>
      <c r="B34" s="13">
        <v>228080.7</v>
      </c>
      <c r="C34" s="13">
        <v>27856.87</v>
      </c>
      <c r="D34" s="8">
        <f t="shared" si="8"/>
        <v>2.9622403935185186</v>
      </c>
      <c r="E34" s="2">
        <v>1.5563686120433601E-2</v>
      </c>
      <c r="F34" s="2">
        <v>1.5563686120755999E-2</v>
      </c>
    </row>
    <row r="35" spans="1:7">
      <c r="A35" s="1">
        <v>2.5</v>
      </c>
      <c r="B35" s="13">
        <v>222761.97</v>
      </c>
      <c r="C35" s="13">
        <v>27599.759999999998</v>
      </c>
      <c r="D35" s="8">
        <f t="shared" si="8"/>
        <v>2.8977052083333334</v>
      </c>
      <c r="E35" s="2">
        <v>1.62823199771449E-2</v>
      </c>
      <c r="F35" s="2">
        <v>1.6282319977495501E-2</v>
      </c>
    </row>
    <row r="36" spans="1:7">
      <c r="A36" s="1">
        <v>2.5</v>
      </c>
      <c r="B36" s="13">
        <v>223426.02</v>
      </c>
      <c r="C36" s="13">
        <v>27748.720000000001</v>
      </c>
      <c r="D36" s="8">
        <f t="shared" si="8"/>
        <v>2.9071150462962962</v>
      </c>
      <c r="E36" s="2">
        <v>1.5799963950956401E-2</v>
      </c>
      <c r="F36" s="2">
        <v>1.5799963951288E-2</v>
      </c>
    </row>
    <row r="37" spans="1:7">
      <c r="A37" s="1">
        <v>2.5</v>
      </c>
      <c r="B37" s="13">
        <v>229089.83</v>
      </c>
      <c r="C37" s="13">
        <v>27577.59</v>
      </c>
      <c r="D37" s="8">
        <f t="shared" si="8"/>
        <v>2.9706877314814815</v>
      </c>
      <c r="E37" s="2">
        <v>1.54876252204073E-2</v>
      </c>
      <c r="F37" s="2">
        <v>1.54876252207258E-2</v>
      </c>
    </row>
    <row r="38" spans="1:7">
      <c r="A38" s="1">
        <v>2.5</v>
      </c>
      <c r="B38" s="13">
        <v>220925.89</v>
      </c>
      <c r="C38" s="13">
        <v>27766.1</v>
      </c>
      <c r="D38" s="8">
        <f t="shared" si="8"/>
        <v>2.878379513888889</v>
      </c>
      <c r="E38" s="2">
        <v>1.5709830281707499E-2</v>
      </c>
      <c r="F38" s="2">
        <v>1.5709830282031899E-2</v>
      </c>
    </row>
    <row r="39" spans="1:7">
      <c r="A39" s="1">
        <v>2.5</v>
      </c>
      <c r="B39" s="13">
        <v>227593.11</v>
      </c>
      <c r="C39" s="13">
        <v>27194.01</v>
      </c>
      <c r="D39" s="8">
        <f t="shared" si="8"/>
        <v>2.948925</v>
      </c>
      <c r="E39" s="2">
        <v>1.5715199664361398E-2</v>
      </c>
      <c r="F39" s="2">
        <v>1.5715199664686E-2</v>
      </c>
    </row>
    <row r="40" spans="1:7">
      <c r="A40" s="1" t="s">
        <v>6</v>
      </c>
      <c r="B40" s="13">
        <f>MAX(B30:B39)</f>
        <v>229089.83</v>
      </c>
      <c r="C40" s="13">
        <f t="shared" ref="C40:D40" si="9">MAX(C30:C39)</f>
        <v>27856.87</v>
      </c>
      <c r="D40" s="13">
        <f t="shared" si="9"/>
        <v>2.9706877314814815</v>
      </c>
      <c r="E40">
        <f>MIN(E30:E39)</f>
        <v>1.5486503846086901E-2</v>
      </c>
      <c r="F40">
        <f>MIN(F30:F39)</f>
        <v>1.5486503846406201E-2</v>
      </c>
      <c r="G40" s="4">
        <f t="shared" ref="G40:G41" si="10" xml:space="preserve"> 0.926857038 - E40</f>
        <v>0.91137053415391311</v>
      </c>
    </row>
    <row r="41" spans="1:7">
      <c r="A41" s="1" t="s">
        <v>4</v>
      </c>
      <c r="B41" s="8">
        <f>AVERAGE(B30:B39)</f>
        <v>224515.617</v>
      </c>
      <c r="C41" s="8">
        <f t="shared" ref="C41:F41" si="11">AVERAGE(C30:C39)</f>
        <v>27569.3</v>
      </c>
      <c r="D41" s="8">
        <f t="shared" si="11"/>
        <v>2.9176495023148146</v>
      </c>
      <c r="E41">
        <f t="shared" si="11"/>
        <v>1.56655624497181E-2</v>
      </c>
      <c r="F41">
        <f t="shared" si="11"/>
        <v>1.5665562450042931E-2</v>
      </c>
      <c r="G41" s="4">
        <f t="shared" si="10"/>
        <v>0.9111914755502819</v>
      </c>
    </row>
    <row r="42" spans="1:7">
      <c r="A42" s="1" t="s">
        <v>5</v>
      </c>
      <c r="B42" s="8">
        <f>MIN(B30:B39)</f>
        <v>220771.97</v>
      </c>
      <c r="C42" s="8">
        <f>MIN(C30:C39)</f>
        <v>27138.35</v>
      </c>
      <c r="D42" s="8">
        <f>MIN(D30:D39)</f>
        <v>2.8714820601851851</v>
      </c>
      <c r="E42" s="4">
        <f>MAX(E30:E39)</f>
        <v>1.62823199771449E-2</v>
      </c>
      <c r="F42">
        <f>MAX(F30:F39)</f>
        <v>1.6282319977495501E-2</v>
      </c>
      <c r="G42" s="4">
        <f xml:space="preserve"> 0.926857038 - E42</f>
        <v>0.91057471802285506</v>
      </c>
    </row>
    <row r="43" spans="1:7">
      <c r="A43" s="3" t="s">
        <v>13</v>
      </c>
    </row>
    <row r="44" spans="1:7">
      <c r="A44" s="1">
        <v>2.75</v>
      </c>
      <c r="B44" s="13">
        <v>240609.86</v>
      </c>
      <c r="C44" s="13">
        <v>30117.72</v>
      </c>
      <c r="D44" s="8">
        <f t="shared" ref="D44:D53" si="12">(B44+C44)/86400</f>
        <v>3.1334210648148142</v>
      </c>
      <c r="E44" s="2">
        <v>1.52984626646398E-2</v>
      </c>
      <c r="F44" s="2">
        <v>1.52984626649553E-2</v>
      </c>
    </row>
    <row r="45" spans="1:7">
      <c r="A45" s="1">
        <v>2.75</v>
      </c>
      <c r="B45" s="13">
        <v>230546.73</v>
      </c>
      <c r="C45" s="13">
        <v>29816.33</v>
      </c>
      <c r="D45" s="8">
        <f t="shared" si="12"/>
        <v>3.0134613425925925</v>
      </c>
      <c r="E45" s="2">
        <v>1.59646066446852E-2</v>
      </c>
      <c r="F45" s="2">
        <v>1.5964606645020599E-2</v>
      </c>
    </row>
    <row r="46" spans="1:7">
      <c r="A46" s="1">
        <v>2.75</v>
      </c>
      <c r="B46" s="13">
        <v>240901.62</v>
      </c>
      <c r="C46" s="13">
        <v>30314.78</v>
      </c>
      <c r="D46" s="8">
        <f t="shared" si="12"/>
        <v>3.1390787037037038</v>
      </c>
      <c r="E46" s="2">
        <v>1.5551684477880801E-2</v>
      </c>
      <c r="F46" s="2">
        <v>1.5551684478198199E-2</v>
      </c>
    </row>
    <row r="47" spans="1:7">
      <c r="A47" s="1">
        <v>2.75</v>
      </c>
      <c r="B47" s="13">
        <v>243548.08</v>
      </c>
      <c r="C47" s="13">
        <v>29819.65</v>
      </c>
      <c r="D47" s="8">
        <f t="shared" si="12"/>
        <v>3.1639783564814814</v>
      </c>
      <c r="E47" s="2">
        <v>1.55446929809733E-2</v>
      </c>
      <c r="F47" s="2">
        <v>1.5544692981290501E-2</v>
      </c>
    </row>
    <row r="48" spans="1:7">
      <c r="A48" s="1">
        <v>2.75</v>
      </c>
      <c r="B48" s="13">
        <v>237914.05</v>
      </c>
      <c r="C48" s="13">
        <v>30077.87</v>
      </c>
      <c r="D48" s="8">
        <f t="shared" si="12"/>
        <v>3.1017583333333332</v>
      </c>
      <c r="E48" s="2">
        <v>1.5294740352565299E-2</v>
      </c>
      <c r="F48" s="2">
        <v>1.52947403528799E-2</v>
      </c>
    </row>
    <row r="49" spans="1:7">
      <c r="A49" s="1">
        <v>2.75</v>
      </c>
      <c r="B49" s="13">
        <v>233329.26</v>
      </c>
      <c r="C49" s="13">
        <v>30004.86</v>
      </c>
      <c r="D49" s="8">
        <f t="shared" si="12"/>
        <v>3.0478486111111112</v>
      </c>
      <c r="E49" s="2">
        <v>1.5243791764648899E-2</v>
      </c>
      <c r="F49" s="2">
        <v>1.5243791764963901E-2</v>
      </c>
    </row>
    <row r="50" spans="1:7">
      <c r="A50" s="1">
        <v>2.75</v>
      </c>
      <c r="B50" s="13">
        <v>232384.96</v>
      </c>
      <c r="C50" s="13">
        <v>30555.06</v>
      </c>
      <c r="D50" s="8">
        <f t="shared" si="12"/>
        <v>3.0432872685185188</v>
      </c>
      <c r="E50" s="2">
        <v>1.5356464497787299E-2</v>
      </c>
      <c r="F50" s="2">
        <v>1.5356464498102899E-2</v>
      </c>
    </row>
    <row r="51" spans="1:7">
      <c r="A51" s="1">
        <v>2.75</v>
      </c>
      <c r="B51" s="13">
        <v>234415.95</v>
      </c>
      <c r="C51" s="13">
        <v>29773.77</v>
      </c>
      <c r="D51" s="8">
        <f t="shared" si="12"/>
        <v>3.0577513888888892</v>
      </c>
      <c r="E51" s="2">
        <v>1.5290163631375E-2</v>
      </c>
      <c r="F51" s="2">
        <v>1.52901636316934E-2</v>
      </c>
    </row>
    <row r="52" spans="1:7">
      <c r="A52" s="1">
        <v>2.75</v>
      </c>
      <c r="B52" s="13">
        <v>240913.48</v>
      </c>
      <c r="C52" s="13">
        <v>29477.29</v>
      </c>
      <c r="D52" s="8">
        <f t="shared" si="12"/>
        <v>3.1295228009259262</v>
      </c>
      <c r="E52" s="2">
        <v>1.5990438851514799E-2</v>
      </c>
      <c r="F52" s="2">
        <v>1.5990438851851099E-2</v>
      </c>
    </row>
    <row r="53" spans="1:7">
      <c r="A53" s="1">
        <v>2.75</v>
      </c>
      <c r="B53" s="13">
        <v>238281.13</v>
      </c>
      <c r="C53" s="13">
        <v>30411.05</v>
      </c>
      <c r="D53" s="8">
        <f t="shared" si="12"/>
        <v>3.1098631944444444</v>
      </c>
      <c r="E53" s="2">
        <v>1.53269779754742E-2</v>
      </c>
      <c r="F53" s="2">
        <v>1.53269779757898E-2</v>
      </c>
    </row>
    <row r="54" spans="1:7">
      <c r="A54" s="1" t="s">
        <v>6</v>
      </c>
      <c r="B54" s="13">
        <f>MAX(B44:B53)</f>
        <v>243548.08</v>
      </c>
      <c r="C54" s="13">
        <f t="shared" ref="C54" si="13">MAX(C44:C53)</f>
        <v>30555.06</v>
      </c>
      <c r="D54" s="13">
        <f t="shared" ref="D54" si="14">MAX(D44:D53)</f>
        <v>3.1639783564814814</v>
      </c>
      <c r="E54">
        <f>MIN(E44:E53)</f>
        <v>1.5243791764648899E-2</v>
      </c>
      <c r="F54">
        <f>MIN(F44:F53)</f>
        <v>1.5243791764963901E-2</v>
      </c>
      <c r="G54" s="4">
        <f t="shared" ref="G54:G55" si="15" xml:space="preserve"> 0.922497051 - E54</f>
        <v>0.90725325923535116</v>
      </c>
    </row>
    <row r="55" spans="1:7">
      <c r="A55" s="1" t="s">
        <v>4</v>
      </c>
      <c r="B55" s="8">
        <f>AVERAGE(B44:B53)</f>
        <v>237284.51199999996</v>
      </c>
      <c r="C55" s="8">
        <f t="shared" ref="C55:F55" si="16">AVERAGE(C44:C53)</f>
        <v>30036.838</v>
      </c>
      <c r="D55" s="8">
        <f t="shared" si="16"/>
        <v>3.0939971064814813</v>
      </c>
      <c r="E55">
        <f t="shared" si="16"/>
        <v>1.5486202384154459E-2</v>
      </c>
      <c r="F55">
        <f t="shared" si="16"/>
        <v>1.5486202384474559E-2</v>
      </c>
      <c r="G55" s="4">
        <f t="shared" si="15"/>
        <v>0.90701084861584558</v>
      </c>
    </row>
    <row r="56" spans="1:7">
      <c r="A56" s="1" t="s">
        <v>5</v>
      </c>
      <c r="B56" s="8">
        <f>MIN(B44:B53)</f>
        <v>230546.73</v>
      </c>
      <c r="C56" s="8">
        <f>MIN(C44:C53)</f>
        <v>29477.29</v>
      </c>
      <c r="D56" s="8">
        <f>MIN(D44:D53)</f>
        <v>3.0134613425925925</v>
      </c>
      <c r="E56" s="4">
        <f>MAX(E44:E53)</f>
        <v>1.5990438851514799E-2</v>
      </c>
      <c r="F56">
        <f>MAX(F44:F53)</f>
        <v>1.5990438851851099E-2</v>
      </c>
      <c r="G56" s="4">
        <f xml:space="preserve"> 0.922497051 - E56</f>
        <v>0.90650661214848527</v>
      </c>
    </row>
    <row r="57" spans="1:7">
      <c r="A57" s="3"/>
      <c r="B57" s="13"/>
      <c r="C57" s="13"/>
      <c r="E57" s="2"/>
      <c r="F57" s="2"/>
    </row>
    <row r="58" spans="1:7">
      <c r="A58" s="1">
        <v>3</v>
      </c>
      <c r="B58" s="13">
        <v>246378.26</v>
      </c>
      <c r="C58" s="13">
        <v>31859.17</v>
      </c>
      <c r="D58" s="8">
        <f>(B58+C58)/86400</f>
        <v>3.220340625</v>
      </c>
      <c r="E58" s="2">
        <v>1.4988255252931499E-2</v>
      </c>
      <c r="F58" s="2">
        <v>1.49882552532339E-2</v>
      </c>
    </row>
    <row r="59" spans="1:7">
      <c r="A59" s="1">
        <v>3</v>
      </c>
      <c r="B59" s="13">
        <v>236196.04</v>
      </c>
      <c r="C59" s="13">
        <v>30849.77</v>
      </c>
      <c r="D59" s="8">
        <f t="shared" ref="D59:D179" si="17">(B59+C59)/86400</f>
        <v>3.0908079861111113</v>
      </c>
      <c r="E59" s="2">
        <v>1.53804653237177E-2</v>
      </c>
      <c r="F59" s="2">
        <v>1.5380465324022E-2</v>
      </c>
    </row>
    <row r="60" spans="1:7">
      <c r="A60" s="1">
        <v>3</v>
      </c>
      <c r="B60" s="13">
        <v>257820.21</v>
      </c>
      <c r="C60" s="13">
        <v>32398.560000000001</v>
      </c>
      <c r="D60" s="8">
        <f t="shared" si="17"/>
        <v>3.3590135416666671</v>
      </c>
      <c r="E60" s="2">
        <v>1.4875181272784701E-2</v>
      </c>
      <c r="F60" s="2">
        <v>1.48751812730918E-2</v>
      </c>
    </row>
    <row r="61" spans="1:7">
      <c r="A61" s="1">
        <v>3</v>
      </c>
      <c r="B61" s="13">
        <v>237680.42</v>
      </c>
      <c r="C61" s="13">
        <v>31803.68</v>
      </c>
      <c r="D61" s="8">
        <f t="shared" si="17"/>
        <v>3.1190289351851854</v>
      </c>
      <c r="E61" s="2">
        <v>1.48534804489043E-2</v>
      </c>
      <c r="F61" s="2">
        <v>1.4853480449207901E-2</v>
      </c>
    </row>
    <row r="62" spans="1:7">
      <c r="A62" s="1">
        <v>3</v>
      </c>
      <c r="B62" s="13">
        <v>254349.2</v>
      </c>
      <c r="C62" s="13">
        <v>34430.86</v>
      </c>
      <c r="D62" s="8">
        <f>(B62+C62)/86400</f>
        <v>3.3423618055555555</v>
      </c>
      <c r="E62" s="2">
        <v>1.46675697109573E-2</v>
      </c>
      <c r="F62" s="2">
        <v>1.4667569711246701E-2</v>
      </c>
    </row>
    <row r="63" spans="1:7">
      <c r="A63" s="1">
        <v>3</v>
      </c>
      <c r="B63" s="13">
        <v>235453.65</v>
      </c>
      <c r="C63" s="13">
        <v>31652.34</v>
      </c>
      <c r="D63" s="8">
        <f t="shared" si="17"/>
        <v>3.0915045138888888</v>
      </c>
      <c r="E63" s="2">
        <v>1.53974864082698E-2</v>
      </c>
      <c r="F63" s="2">
        <v>1.5397486408573699E-2</v>
      </c>
    </row>
    <row r="64" spans="1:7">
      <c r="A64" s="1">
        <v>3</v>
      </c>
      <c r="B64" s="13">
        <v>248337.72</v>
      </c>
      <c r="C64" s="13">
        <v>33353.42</v>
      </c>
      <c r="D64" s="8">
        <f t="shared" si="17"/>
        <v>3.2603141203703707</v>
      </c>
      <c r="E64" s="2">
        <v>1.42469279559939E-2</v>
      </c>
      <c r="F64" s="2">
        <v>1.4246927956285601E-2</v>
      </c>
    </row>
    <row r="65" spans="1:7">
      <c r="A65" s="1">
        <v>3</v>
      </c>
      <c r="B65" s="13">
        <v>238721.25</v>
      </c>
      <c r="C65" s="13">
        <v>32536.47</v>
      </c>
      <c r="D65" s="8">
        <f t="shared" si="17"/>
        <v>3.1395569444444442</v>
      </c>
      <c r="E65" s="2">
        <v>1.4751326787213999E-2</v>
      </c>
      <c r="F65" s="2">
        <v>1.4751326787521101E-2</v>
      </c>
    </row>
    <row r="66" spans="1:7">
      <c r="A66" s="1">
        <v>3</v>
      </c>
      <c r="B66" s="13">
        <v>213515.58</v>
      </c>
      <c r="C66" s="13">
        <v>29775.54</v>
      </c>
      <c r="D66" s="8">
        <f t="shared" si="17"/>
        <v>2.8158694444444445</v>
      </c>
      <c r="E66" s="2">
        <v>1.53579092363153E-2</v>
      </c>
      <c r="F66" s="2">
        <v>1.53579092366323E-2</v>
      </c>
    </row>
    <row r="67" spans="1:7">
      <c r="A67" s="1">
        <v>3</v>
      </c>
      <c r="B67" s="13">
        <v>241853.71</v>
      </c>
      <c r="C67" s="13">
        <v>30610</v>
      </c>
      <c r="D67" s="8">
        <f>(B67+C67)/86400</f>
        <v>3.1535151620370367</v>
      </c>
      <c r="E67">
        <v>1.52467875071409E-2</v>
      </c>
      <c r="F67">
        <v>1.52467875074554E-2</v>
      </c>
    </row>
    <row r="68" spans="1:7">
      <c r="A68" s="1" t="s">
        <v>6</v>
      </c>
      <c r="B68" s="13">
        <f>MAX(B58:B67)</f>
        <v>257820.21</v>
      </c>
      <c r="C68" s="13">
        <f t="shared" ref="C68:D68" si="18">MAX(C58:C67)</f>
        <v>34430.86</v>
      </c>
      <c r="D68" s="13">
        <f t="shared" si="18"/>
        <v>3.3590135416666671</v>
      </c>
      <c r="E68">
        <f>MIN(E58:E67)</f>
        <v>1.42469279559939E-2</v>
      </c>
      <c r="F68">
        <f>MIN(F58:F67)</f>
        <v>1.4246927956285601E-2</v>
      </c>
      <c r="G68" s="4">
        <f t="shared" ref="G68:G69" si="19" xml:space="preserve"> 0.921160266 - E68</f>
        <v>0.90691333804400609</v>
      </c>
    </row>
    <row r="69" spans="1:7">
      <c r="A69" s="1" t="s">
        <v>4</v>
      </c>
      <c r="B69" s="8">
        <f>AVERAGE(B58:B67)</f>
        <v>241030.60399999999</v>
      </c>
      <c r="C69" s="8">
        <f t="shared" ref="C69:F69" si="20">AVERAGE(C58:C67)</f>
        <v>31926.981</v>
      </c>
      <c r="D69" s="8">
        <f t="shared" si="20"/>
        <v>3.1592313078703702</v>
      </c>
      <c r="E69">
        <f t="shared" si="20"/>
        <v>1.4976538990422939E-2</v>
      </c>
      <c r="F69">
        <f t="shared" si="20"/>
        <v>1.497653899072704E-2</v>
      </c>
      <c r="G69" s="4">
        <f t="shared" si="19"/>
        <v>0.90618372700957706</v>
      </c>
    </row>
    <row r="70" spans="1:7">
      <c r="A70" s="1" t="s">
        <v>5</v>
      </c>
      <c r="B70" s="8">
        <f>MIN(B58:B67)</f>
        <v>213515.58</v>
      </c>
      <c r="C70" s="8">
        <f>MIN(C58:C67)</f>
        <v>29775.54</v>
      </c>
      <c r="D70" s="8">
        <f>MIN(D58:D67)</f>
        <v>2.8158694444444445</v>
      </c>
      <c r="E70" s="4">
        <f>MAX(E58:E67)</f>
        <v>1.53974864082698E-2</v>
      </c>
      <c r="F70">
        <f>MAX(F58:F67)</f>
        <v>1.5397486408573699E-2</v>
      </c>
      <c r="G70" s="4">
        <f xml:space="preserve"> 0.921160266 - E70</f>
        <v>0.90576277959173024</v>
      </c>
    </row>
    <row r="71" spans="1:7">
      <c r="A71" s="3"/>
      <c r="B71" s="13"/>
      <c r="C71" s="13"/>
      <c r="E71" s="2"/>
      <c r="F71" s="2"/>
    </row>
    <row r="72" spans="1:7">
      <c r="A72" s="1">
        <v>3.25</v>
      </c>
      <c r="B72" s="13">
        <v>266275.36</v>
      </c>
      <c r="C72" s="13">
        <v>33100.92</v>
      </c>
      <c r="D72" s="8">
        <f t="shared" si="17"/>
        <v>3.4650032407407405</v>
      </c>
      <c r="E72">
        <v>1.4126149790984199E-2</v>
      </c>
      <c r="F72" s="2">
        <v>1.4126149791272901E-2</v>
      </c>
    </row>
    <row r="73" spans="1:7">
      <c r="A73" s="1">
        <v>3.25</v>
      </c>
      <c r="B73" s="13">
        <v>252001.35</v>
      </c>
      <c r="C73" s="13">
        <v>34505.370000000003</v>
      </c>
      <c r="D73" s="8">
        <f t="shared" si="17"/>
        <v>3.3160500000000002</v>
      </c>
      <c r="E73" s="2">
        <v>1.46476040126939E-2</v>
      </c>
      <c r="F73" s="2">
        <v>1.46476040129827E-2</v>
      </c>
    </row>
    <row r="74" spans="1:7">
      <c r="A74" s="1">
        <v>3.25</v>
      </c>
      <c r="B74" s="13">
        <v>250137.35</v>
      </c>
      <c r="C74" s="13">
        <v>35720.07</v>
      </c>
      <c r="D74" s="8">
        <f t="shared" si="17"/>
        <v>3.3085349537037034</v>
      </c>
      <c r="E74" s="2">
        <v>1.39915876007432E-2</v>
      </c>
      <c r="F74" s="2">
        <v>1.39915876010038E-2</v>
      </c>
    </row>
    <row r="75" spans="1:7">
      <c r="A75" s="1">
        <v>3.25</v>
      </c>
      <c r="B75" s="13">
        <v>268004.92</v>
      </c>
      <c r="C75" s="13">
        <v>35238.22</v>
      </c>
      <c r="D75" s="8">
        <f t="shared" si="17"/>
        <v>3.5097585648148151</v>
      </c>
      <c r="E75" s="2">
        <v>1.34538137991532E-2</v>
      </c>
      <c r="F75" s="2">
        <v>1.34538137994131E-2</v>
      </c>
    </row>
    <row r="76" spans="1:7">
      <c r="A76" s="1">
        <v>3.25</v>
      </c>
      <c r="B76" s="13">
        <v>270708.51</v>
      </c>
      <c r="C76" s="13">
        <v>35550.07</v>
      </c>
      <c r="D76" s="8">
        <f t="shared" si="17"/>
        <v>3.5446594907407407</v>
      </c>
      <c r="E76" s="2">
        <v>1.35552885814549E-2</v>
      </c>
      <c r="F76" s="2">
        <v>1.35552885817184E-2</v>
      </c>
    </row>
    <row r="77" spans="1:7">
      <c r="A77" s="1">
        <v>3.25</v>
      </c>
      <c r="B77" s="13">
        <v>250573.89</v>
      </c>
      <c r="C77" s="13">
        <v>35823.040000000001</v>
      </c>
      <c r="D77" s="8">
        <f t="shared" si="17"/>
        <v>3.3147792824074074</v>
      </c>
      <c r="E77" s="2">
        <v>1.3509877414540499E-2</v>
      </c>
      <c r="F77" s="2">
        <v>1.35098774148006E-2</v>
      </c>
    </row>
    <row r="78" spans="1:7">
      <c r="A78" s="1">
        <v>3.25</v>
      </c>
      <c r="B78" s="13">
        <v>257437.74</v>
      </c>
      <c r="C78" s="13">
        <v>35139.85</v>
      </c>
      <c r="D78" s="8">
        <f t="shared" si="17"/>
        <v>3.3863146990740738</v>
      </c>
      <c r="E78" s="2">
        <v>1.3414484311574999E-2</v>
      </c>
      <c r="F78" s="2">
        <v>1.34144843118356E-2</v>
      </c>
    </row>
    <row r="79" spans="1:7">
      <c r="A79" s="1">
        <v>3.25</v>
      </c>
      <c r="B79" s="13">
        <v>257621.1</v>
      </c>
      <c r="C79" s="13">
        <v>34644.629999999997</v>
      </c>
      <c r="D79" s="8">
        <f t="shared" si="17"/>
        <v>3.3827052083333333</v>
      </c>
      <c r="E79" s="2">
        <v>1.3980443714196201E-2</v>
      </c>
      <c r="F79" s="2">
        <v>1.3980443714455899E-2</v>
      </c>
    </row>
    <row r="80" spans="1:7">
      <c r="A80" s="1">
        <v>3.25</v>
      </c>
      <c r="B80" s="13">
        <v>275225.34000000003</v>
      </c>
      <c r="C80" s="13">
        <v>35641.629999999997</v>
      </c>
      <c r="D80" s="8">
        <f t="shared" si="17"/>
        <v>3.5979973379629633</v>
      </c>
      <c r="E80" s="2">
        <v>1.3532913990576699E-2</v>
      </c>
      <c r="F80" s="2">
        <v>1.35329139908376E-2</v>
      </c>
    </row>
    <row r="81" spans="1:7">
      <c r="A81" s="1">
        <v>3.25</v>
      </c>
      <c r="B81" s="13">
        <v>263434.03999999998</v>
      </c>
      <c r="C81" s="13">
        <v>36170.9</v>
      </c>
      <c r="D81" s="8">
        <f t="shared" si="17"/>
        <v>3.4676497685185184</v>
      </c>
      <c r="E81" s="2">
        <v>1.3484106921723801E-2</v>
      </c>
      <c r="F81" s="2">
        <v>1.34841069219848E-2</v>
      </c>
    </row>
    <row r="82" spans="1:7">
      <c r="A82" s="1" t="s">
        <v>6</v>
      </c>
      <c r="B82" s="13">
        <f>MAX(B72:B81)</f>
        <v>275225.34000000003</v>
      </c>
      <c r="C82" s="13">
        <f t="shared" ref="C82" si="21">MAX(C72:C81)</f>
        <v>36170.9</v>
      </c>
      <c r="D82" s="13">
        <f t="shared" ref="D82" si="22">MAX(D72:D81)</f>
        <v>3.5979973379629633</v>
      </c>
      <c r="E82">
        <f>MIN(E72:E81)</f>
        <v>1.3414484311574999E-2</v>
      </c>
      <c r="F82">
        <f>MIN(F72:F81)</f>
        <v>1.34144843118356E-2</v>
      </c>
      <c r="G82" s="4">
        <f t="shared" ref="G82:G83" si="23" xml:space="preserve"> 0.922158685 - E82</f>
        <v>0.90874420068842499</v>
      </c>
    </row>
    <row r="83" spans="1:7">
      <c r="A83" s="1" t="s">
        <v>4</v>
      </c>
      <c r="B83" s="8">
        <f>AVERAGE(B72:B81)</f>
        <v>261141.96000000002</v>
      </c>
      <c r="C83" s="8">
        <f t="shared" ref="C83:F83" si="24">AVERAGE(C72:C81)</f>
        <v>35153.470000000008</v>
      </c>
      <c r="D83" s="8">
        <f t="shared" si="24"/>
        <v>3.4293452546296295</v>
      </c>
      <c r="E83">
        <f t="shared" si="24"/>
        <v>1.376962701376416E-2</v>
      </c>
      <c r="F83">
        <f t="shared" si="24"/>
        <v>1.3769627014030542E-2</v>
      </c>
      <c r="G83" s="4">
        <f t="shared" si="23"/>
        <v>0.90838905798623582</v>
      </c>
    </row>
    <row r="84" spans="1:7">
      <c r="A84" s="1" t="s">
        <v>5</v>
      </c>
      <c r="B84" s="8">
        <f>MIN(B72:B81)</f>
        <v>250137.35</v>
      </c>
      <c r="C84" s="8">
        <f>MIN(C72:C81)</f>
        <v>33100.92</v>
      </c>
      <c r="D84" s="8">
        <f>MIN(D72:D81)</f>
        <v>3.3085349537037034</v>
      </c>
      <c r="E84" s="4">
        <f>MAX(E72:E81)</f>
        <v>1.46476040126939E-2</v>
      </c>
      <c r="F84">
        <f>MAX(F72:F81)</f>
        <v>1.46476040129827E-2</v>
      </c>
      <c r="G84" s="4">
        <f xml:space="preserve"> 0.922158685 - E84</f>
        <v>0.90751108098730604</v>
      </c>
    </row>
    <row r="85" spans="1:7">
      <c r="A85" s="3"/>
      <c r="B85" s="14"/>
      <c r="C85" s="13"/>
      <c r="E85" s="2"/>
      <c r="F85" s="2"/>
    </row>
    <row r="86" spans="1:7">
      <c r="A86" s="1">
        <v>3.5</v>
      </c>
      <c r="B86" s="13">
        <v>269375.96999999997</v>
      </c>
      <c r="C86" s="13">
        <v>35249.93</v>
      </c>
      <c r="D86" s="8">
        <f t="shared" si="17"/>
        <v>3.525762731481481</v>
      </c>
      <c r="E86" s="2">
        <v>1.3621696214940599E-2</v>
      </c>
      <c r="F86" s="2">
        <v>1.36216962152009E-2</v>
      </c>
    </row>
    <row r="87" spans="1:7">
      <c r="A87" s="1">
        <v>3.5</v>
      </c>
      <c r="B87" s="13">
        <v>270566.78000000003</v>
      </c>
      <c r="C87" s="13">
        <v>35324.69</v>
      </c>
      <c r="D87" s="8">
        <f t="shared" si="17"/>
        <v>3.5404105324074076</v>
      </c>
      <c r="E87" s="2">
        <v>1.33462477490622E-2</v>
      </c>
      <c r="F87" s="2">
        <v>1.3346247749322899E-2</v>
      </c>
    </row>
    <row r="88" spans="1:7">
      <c r="A88" s="1">
        <v>3.5</v>
      </c>
      <c r="B88" s="13">
        <v>262363.46999999997</v>
      </c>
      <c r="C88" s="13">
        <v>35636.69</v>
      </c>
      <c r="D88" s="8">
        <f t="shared" si="17"/>
        <v>3.4490759259259258</v>
      </c>
      <c r="E88" s="2">
        <v>1.2659258018642001E-2</v>
      </c>
      <c r="F88" s="2">
        <v>1.2659258018877399E-2</v>
      </c>
    </row>
    <row r="89" spans="1:7">
      <c r="A89" s="1">
        <v>3.5</v>
      </c>
      <c r="B89" s="13">
        <v>283118.03999999998</v>
      </c>
      <c r="C89" s="13">
        <v>37626.199999999997</v>
      </c>
      <c r="D89" s="8">
        <f t="shared" si="17"/>
        <v>3.7123175925925924</v>
      </c>
      <c r="E89" s="2">
        <v>1.2523405205570499E-2</v>
      </c>
      <c r="F89" s="2">
        <v>1.25234052058054E-2</v>
      </c>
    </row>
    <row r="90" spans="1:7">
      <c r="A90" s="1">
        <v>3.5</v>
      </c>
      <c r="B90" s="13">
        <v>275075.24</v>
      </c>
      <c r="C90" s="13">
        <v>36396.97</v>
      </c>
      <c r="D90" s="8">
        <f t="shared" si="17"/>
        <v>3.605002430555555</v>
      </c>
      <c r="E90" s="2">
        <v>1.2457173699199599E-2</v>
      </c>
      <c r="F90" s="2">
        <v>1.2457173699434901E-2</v>
      </c>
    </row>
    <row r="91" spans="1:7">
      <c r="A91" s="1">
        <v>3.5</v>
      </c>
      <c r="B91" s="13">
        <v>266955.03000000003</v>
      </c>
      <c r="C91" s="13">
        <v>36310.25</v>
      </c>
      <c r="D91" s="8">
        <f t="shared" si="17"/>
        <v>3.5100148148148151</v>
      </c>
      <c r="E91" s="2">
        <v>1.2420932723342999E-2</v>
      </c>
      <c r="F91">
        <v>1.24209327235797E-2</v>
      </c>
    </row>
    <row r="92" spans="1:7">
      <c r="A92" s="1">
        <v>3.5</v>
      </c>
      <c r="B92" s="13">
        <v>269745.86</v>
      </c>
      <c r="C92" s="13">
        <v>36312.74</v>
      </c>
      <c r="D92" s="8">
        <f t="shared" si="17"/>
        <v>3.5423449074074069</v>
      </c>
      <c r="E92" s="2">
        <v>1.25946853082441E-2</v>
      </c>
      <c r="F92" s="2">
        <v>1.25946853084812E-2</v>
      </c>
    </row>
    <row r="93" spans="1:7">
      <c r="A93" s="1">
        <v>3.5</v>
      </c>
      <c r="B93" s="13">
        <v>273158.8</v>
      </c>
      <c r="C93" s="13">
        <v>36985.71</v>
      </c>
      <c r="D93" s="8">
        <f t="shared" si="17"/>
        <v>3.5896355324074074</v>
      </c>
      <c r="E93" s="2">
        <v>1.2660541953480001E-2</v>
      </c>
      <c r="F93" s="2">
        <v>1.2660541953713699E-2</v>
      </c>
    </row>
    <row r="94" spans="1:7">
      <c r="A94" s="1">
        <v>3.5</v>
      </c>
      <c r="B94" s="13">
        <v>271855.46999999997</v>
      </c>
      <c r="C94" s="13">
        <v>35354.68</v>
      </c>
      <c r="D94" s="8">
        <f t="shared" si="17"/>
        <v>3.5556730324074071</v>
      </c>
      <c r="E94" s="2">
        <v>1.2640041101876699E-2</v>
      </c>
      <c r="F94" s="2">
        <v>1.2640041102111499E-2</v>
      </c>
    </row>
    <row r="95" spans="1:7">
      <c r="A95" s="1">
        <v>3.5</v>
      </c>
      <c r="B95" s="13">
        <v>270458.59999999998</v>
      </c>
      <c r="C95" s="13">
        <v>37285.519999999997</v>
      </c>
      <c r="D95" s="8">
        <f t="shared" si="17"/>
        <v>3.5618532407407408</v>
      </c>
      <c r="E95" s="2">
        <v>1.2438427885368201E-2</v>
      </c>
      <c r="F95" s="2">
        <v>1.24384278856051E-2</v>
      </c>
    </row>
    <row r="96" spans="1:7">
      <c r="A96" s="1" t="s">
        <v>6</v>
      </c>
      <c r="B96" s="13">
        <f>MAX(B86:B95)</f>
        <v>283118.03999999998</v>
      </c>
      <c r="C96" s="13">
        <f t="shared" ref="C96" si="25">MAX(C86:C95)</f>
        <v>37626.199999999997</v>
      </c>
      <c r="D96" s="13">
        <f t="shared" ref="D96" si="26">MAX(D86:D95)</f>
        <v>3.7123175925925924</v>
      </c>
      <c r="E96">
        <f>MIN(E86:E95)</f>
        <v>1.2420932723342999E-2</v>
      </c>
      <c r="F96">
        <f>MIN(F86:F95)</f>
        <v>1.24209327235797E-2</v>
      </c>
      <c r="G96" s="4">
        <f t="shared" ref="G96:G97" si="27" xml:space="preserve"> 0.924987913 - E96</f>
        <v>0.91256698027665706</v>
      </c>
    </row>
    <row r="97" spans="1:7">
      <c r="A97" s="1" t="s">
        <v>4</v>
      </c>
      <c r="B97" s="8">
        <f>AVERAGE(B86:B95)</f>
        <v>271267.326</v>
      </c>
      <c r="C97" s="8">
        <f t="shared" ref="C97:F97" si="28">AVERAGE(C86:C95)</f>
        <v>36248.338000000003</v>
      </c>
      <c r="D97" s="8">
        <f t="shared" si="28"/>
        <v>3.5592090740740736</v>
      </c>
      <c r="E97">
        <f t="shared" si="28"/>
        <v>1.2736240985972688E-2</v>
      </c>
      <c r="F97">
        <f t="shared" si="28"/>
        <v>1.273624098621327E-2</v>
      </c>
      <c r="G97" s="4">
        <f t="shared" si="27"/>
        <v>0.91225167201402735</v>
      </c>
    </row>
    <row r="98" spans="1:7">
      <c r="A98" s="1" t="s">
        <v>5</v>
      </c>
      <c r="B98" s="8">
        <f>MIN(B86:B95)</f>
        <v>262363.46999999997</v>
      </c>
      <c r="C98" s="8">
        <f>MIN(C86:C95)</f>
        <v>35249.93</v>
      </c>
      <c r="D98" s="8">
        <f>MIN(D86:D95)</f>
        <v>3.4490759259259258</v>
      </c>
      <c r="E98" s="4">
        <f>MAX(E86:E95)</f>
        <v>1.3621696214940599E-2</v>
      </c>
      <c r="F98">
        <f>MAX(F86:F95)</f>
        <v>1.36216962152009E-2</v>
      </c>
      <c r="G98" s="4">
        <f xml:space="preserve"> 0.924987913 - E98</f>
        <v>0.91136621678505947</v>
      </c>
    </row>
    <row r="99" spans="1:7">
      <c r="A99" s="3"/>
    </row>
    <row r="100" spans="1:7">
      <c r="A100" s="1">
        <v>3.75</v>
      </c>
      <c r="B100" s="13">
        <v>268564.14</v>
      </c>
      <c r="C100" s="13">
        <v>37125.54</v>
      </c>
      <c r="D100" s="8">
        <f t="shared" si="17"/>
        <v>3.5380750000000001</v>
      </c>
      <c r="E100" s="2">
        <v>1.26558943085001E-2</v>
      </c>
      <c r="F100" s="2">
        <v>1.26558943087355E-2</v>
      </c>
    </row>
    <row r="101" spans="1:7">
      <c r="A101" s="1">
        <v>3.75</v>
      </c>
      <c r="B101" s="13">
        <v>276423.25</v>
      </c>
      <c r="C101" s="13">
        <v>35789.870000000003</v>
      </c>
      <c r="D101" s="8">
        <f t="shared" si="17"/>
        <v>3.6135777777777776</v>
      </c>
      <c r="E101" s="2">
        <v>1.2468727175617899E-2</v>
      </c>
      <c r="F101" s="2">
        <v>1.2468727175852399E-2</v>
      </c>
    </row>
    <row r="102" spans="1:7">
      <c r="A102" s="1">
        <v>3.75</v>
      </c>
      <c r="B102" s="13">
        <v>281679.34999999998</v>
      </c>
      <c r="C102" s="13">
        <v>37812.9</v>
      </c>
      <c r="D102" s="8">
        <f t="shared" si="17"/>
        <v>3.6978269675925928</v>
      </c>
      <c r="E102" s="2">
        <v>1.21012525735776E-2</v>
      </c>
      <c r="F102" s="2">
        <v>1.21012525737965E-2</v>
      </c>
    </row>
    <row r="103" spans="1:7">
      <c r="A103" s="1">
        <v>3.75</v>
      </c>
      <c r="B103" s="13">
        <v>279212.53999999998</v>
      </c>
      <c r="C103" s="13">
        <v>38367.25</v>
      </c>
      <c r="D103" s="8">
        <f t="shared" si="17"/>
        <v>3.6756920138888884</v>
      </c>
      <c r="E103" s="2">
        <v>1.21436932589982E-2</v>
      </c>
      <c r="F103" s="2">
        <v>1.21436932592186E-2</v>
      </c>
    </row>
    <row r="104" spans="1:7">
      <c r="A104" s="1">
        <v>3.75</v>
      </c>
      <c r="B104" s="13">
        <v>283882.61</v>
      </c>
      <c r="C104" s="13">
        <v>37737.99</v>
      </c>
      <c r="D104" s="8">
        <f>(B104+C104)/86400</f>
        <v>3.7224606481481479</v>
      </c>
      <c r="E104" s="2">
        <v>1.26650886653722E-2</v>
      </c>
      <c r="F104" s="2">
        <v>1.2665088665594E-2</v>
      </c>
    </row>
    <row r="105" spans="1:7">
      <c r="A105" s="1">
        <v>3.75</v>
      </c>
      <c r="B105" s="13">
        <v>266832.26</v>
      </c>
      <c r="C105" s="13">
        <v>39218.49</v>
      </c>
      <c r="D105" s="8">
        <f t="shared" si="17"/>
        <v>3.5422540509259259</v>
      </c>
      <c r="E105" s="2">
        <v>1.22470883972783E-2</v>
      </c>
      <c r="F105" s="2">
        <v>1.2247088397497399E-2</v>
      </c>
    </row>
    <row r="106" spans="1:7">
      <c r="A106" s="1">
        <v>3.75</v>
      </c>
      <c r="B106" s="13">
        <v>284924.24</v>
      </c>
      <c r="C106" s="13">
        <v>38171.81</v>
      </c>
      <c r="D106" s="8">
        <f t="shared" si="17"/>
        <v>3.7395376157407405</v>
      </c>
      <c r="E106" s="2">
        <v>1.2149881612432901E-2</v>
      </c>
      <c r="F106" s="2">
        <v>1.2149881612652E-2</v>
      </c>
    </row>
    <row r="107" spans="1:7">
      <c r="A107" s="1">
        <v>3.75</v>
      </c>
      <c r="B107" s="13">
        <v>279284.61</v>
      </c>
      <c r="C107" s="13">
        <v>37892.58</v>
      </c>
      <c r="D107" s="8">
        <f t="shared" si="17"/>
        <v>3.6710322916666667</v>
      </c>
      <c r="E107" s="2">
        <v>1.26369112862799E-2</v>
      </c>
      <c r="F107" s="2">
        <v>1.2636911286501001E-2</v>
      </c>
    </row>
    <row r="108" spans="1:7">
      <c r="A108" s="1">
        <v>3.75</v>
      </c>
      <c r="B108" s="13">
        <v>269984.25</v>
      </c>
      <c r="C108" s="13">
        <v>37183.58</v>
      </c>
      <c r="D108" s="8">
        <f t="shared" si="17"/>
        <v>3.5551832175925928</v>
      </c>
      <c r="E108" s="2">
        <v>1.22893038195078E-2</v>
      </c>
      <c r="F108" s="2">
        <v>1.2289303819728901E-2</v>
      </c>
    </row>
    <row r="109" spans="1:7">
      <c r="A109" s="1">
        <v>3.75</v>
      </c>
      <c r="B109" s="13">
        <v>289473.34000000003</v>
      </c>
      <c r="C109" s="13">
        <v>38295.99</v>
      </c>
      <c r="D109" s="8">
        <f t="shared" si="17"/>
        <v>3.7936265046296298</v>
      </c>
      <c r="E109" s="2">
        <v>1.2339847016886099E-2</v>
      </c>
      <c r="F109" s="2">
        <v>1.23398470171069E-2</v>
      </c>
    </row>
    <row r="110" spans="1:7">
      <c r="A110" s="1" t="s">
        <v>6</v>
      </c>
      <c r="B110" s="13">
        <f>MAX(B100:B109)</f>
        <v>289473.34000000003</v>
      </c>
      <c r="C110" s="13">
        <f t="shared" ref="C110" si="29">MAX(C100:C109)</f>
        <v>39218.49</v>
      </c>
      <c r="D110" s="13">
        <f t="shared" ref="D110" si="30">MAX(D100:D109)</f>
        <v>3.7936265046296298</v>
      </c>
      <c r="E110">
        <f>MIN(E100:E109)</f>
        <v>1.21012525735776E-2</v>
      </c>
      <c r="F110">
        <f>MIN(F100:F109)</f>
        <v>1.21012525737965E-2</v>
      </c>
      <c r="G110" s="4">
        <f t="shared" ref="G110:G111" si="31" xml:space="preserve"> 0.929270047 - E110</f>
        <v>0.91716879442642241</v>
      </c>
    </row>
    <row r="111" spans="1:7">
      <c r="A111" s="1" t="s">
        <v>4</v>
      </c>
      <c r="B111" s="8">
        <f>AVERAGE(B100:B109)</f>
        <v>278026.05900000001</v>
      </c>
      <c r="C111" s="8">
        <f t="shared" ref="C111:F111" si="32">AVERAGE(C100:C109)</f>
        <v>37759.599999999999</v>
      </c>
      <c r="D111" s="8">
        <f t="shared" si="32"/>
        <v>3.6549266087962962</v>
      </c>
      <c r="E111">
        <f t="shared" si="32"/>
        <v>1.23697688114451E-2</v>
      </c>
      <c r="F111">
        <f t="shared" si="32"/>
        <v>1.2369768811668321E-2</v>
      </c>
      <c r="G111" s="4">
        <f t="shared" si="31"/>
        <v>0.91690027818855491</v>
      </c>
    </row>
    <row r="112" spans="1:7">
      <c r="A112" s="1" t="s">
        <v>5</v>
      </c>
      <c r="B112" s="8">
        <f>MIN(B100:B109)</f>
        <v>266832.26</v>
      </c>
      <c r="C112" s="8">
        <f>MIN(C100:C109)</f>
        <v>35789.870000000003</v>
      </c>
      <c r="D112" s="8">
        <f>MIN(D100:D109)</f>
        <v>3.5380750000000001</v>
      </c>
      <c r="E112" s="4">
        <f>MAX(E100:E109)</f>
        <v>1.26650886653722E-2</v>
      </c>
      <c r="F112">
        <f>MAX(F100:F109)</f>
        <v>1.2665088665594E-2</v>
      </c>
      <c r="G112" s="4">
        <f xml:space="preserve"> 0.929270047 - E112</f>
        <v>0.91660495833462785</v>
      </c>
    </row>
    <row r="113" spans="1:7">
      <c r="A113" s="3"/>
    </row>
    <row r="114" spans="1:7">
      <c r="A114" s="1">
        <v>4</v>
      </c>
      <c r="B114" s="13">
        <v>284984.08</v>
      </c>
      <c r="C114" s="13">
        <v>39198.15</v>
      </c>
      <c r="D114" s="8">
        <f t="shared" si="17"/>
        <v>3.7521091435185188</v>
      </c>
      <c r="E114" s="2">
        <v>1.20155320314965E-2</v>
      </c>
      <c r="F114" s="2">
        <v>1.20155320316995E-2</v>
      </c>
    </row>
    <row r="115" spans="1:7">
      <c r="A115" s="1">
        <v>4</v>
      </c>
      <c r="B115" s="13">
        <v>260011.77</v>
      </c>
      <c r="C115" s="13">
        <v>39168.660000000003</v>
      </c>
      <c r="D115" s="8">
        <f t="shared" si="17"/>
        <v>3.4627364583333331</v>
      </c>
      <c r="E115" s="2">
        <v>1.1728913319803601E-2</v>
      </c>
      <c r="F115" s="2">
        <v>1.1728913320003099E-2</v>
      </c>
    </row>
    <row r="116" spans="1:7">
      <c r="A116" s="1">
        <v>4</v>
      </c>
      <c r="B116" s="13">
        <v>286981.77</v>
      </c>
      <c r="C116" s="13">
        <v>39708.43</v>
      </c>
      <c r="D116" s="8">
        <f t="shared" si="17"/>
        <v>3.7811365740740741</v>
      </c>
      <c r="E116" s="2">
        <v>1.15798981699844E-2</v>
      </c>
      <c r="F116" s="2">
        <v>1.1579898170183E-2</v>
      </c>
    </row>
    <row r="117" spans="1:7">
      <c r="A117" s="1">
        <v>4</v>
      </c>
      <c r="B117" s="13">
        <v>284012.31</v>
      </c>
      <c r="C117" s="13">
        <v>39167.72</v>
      </c>
      <c r="D117" s="8">
        <f t="shared" si="17"/>
        <v>3.7405096064814818</v>
      </c>
      <c r="E117" s="2">
        <v>1.1732166565044199E-2</v>
      </c>
      <c r="F117" s="2">
        <v>1.17321665652452E-2</v>
      </c>
    </row>
    <row r="118" spans="1:7">
      <c r="A118" s="1">
        <v>4</v>
      </c>
      <c r="B118" s="13">
        <v>288811.63</v>
      </c>
      <c r="C118" s="13">
        <v>38856.03</v>
      </c>
      <c r="D118" s="8">
        <f t="shared" si="17"/>
        <v>3.792449768518519</v>
      </c>
      <c r="E118" s="2">
        <v>1.1634454523256101E-2</v>
      </c>
      <c r="F118" s="2">
        <v>1.1634454523458199E-2</v>
      </c>
    </row>
    <row r="119" spans="1:7">
      <c r="A119" s="1">
        <v>4</v>
      </c>
      <c r="B119" s="13">
        <v>281035.59999999998</v>
      </c>
      <c r="C119" s="13">
        <v>37466.58</v>
      </c>
      <c r="D119" s="8">
        <f t="shared" si="17"/>
        <v>3.686367824074074</v>
      </c>
      <c r="E119" s="2">
        <v>1.2020449610719601E-2</v>
      </c>
      <c r="F119" s="2">
        <v>1.2020449610923E-2</v>
      </c>
    </row>
    <row r="120" spans="1:7">
      <c r="A120" s="1">
        <v>4</v>
      </c>
      <c r="B120" s="13">
        <v>278215.05</v>
      </c>
      <c r="C120" s="13">
        <v>39182.080000000002</v>
      </c>
      <c r="D120" s="8">
        <f t="shared" si="17"/>
        <v>3.6735778935185186</v>
      </c>
      <c r="E120" s="2">
        <v>1.1999752303041801E-2</v>
      </c>
      <c r="F120" s="2">
        <v>1.19997523032442E-2</v>
      </c>
    </row>
    <row r="121" spans="1:7">
      <c r="A121" s="1">
        <v>4</v>
      </c>
      <c r="B121" s="13">
        <v>289091.27</v>
      </c>
      <c r="C121" s="13">
        <v>39358.39</v>
      </c>
      <c r="D121" s="8">
        <f t="shared" si="17"/>
        <v>3.8015006944444449</v>
      </c>
      <c r="E121" s="2">
        <v>1.15354068659796E-2</v>
      </c>
      <c r="F121" s="2">
        <v>1.1535406866177701E-2</v>
      </c>
    </row>
    <row r="122" spans="1:7">
      <c r="A122" s="1">
        <v>4</v>
      </c>
      <c r="B122" s="13">
        <v>285568.94</v>
      </c>
      <c r="C122" s="13">
        <v>39321.879999999997</v>
      </c>
      <c r="D122" s="8">
        <f>(B122+C122)/86400</f>
        <v>3.7603104166666665</v>
      </c>
      <c r="E122" s="2">
        <v>1.20194319764775E-2</v>
      </c>
      <c r="F122" s="2">
        <v>1.2019431976680201E-2</v>
      </c>
    </row>
    <row r="123" spans="1:7">
      <c r="A123" s="1">
        <v>4</v>
      </c>
      <c r="B123" s="13">
        <v>288908</v>
      </c>
      <c r="C123" s="13">
        <v>37840.620000000003</v>
      </c>
      <c r="D123" s="8">
        <f>(B123+C123)/86400</f>
        <v>3.7818127314814816</v>
      </c>
      <c r="E123" s="2">
        <v>1.1731473438983999E-2</v>
      </c>
      <c r="F123" s="2">
        <v>1.17314734391839E-2</v>
      </c>
    </row>
    <row r="124" spans="1:7">
      <c r="A124" s="1" t="s">
        <v>6</v>
      </c>
      <c r="B124" s="13">
        <f>MAX(B114:B123)</f>
        <v>289091.27</v>
      </c>
      <c r="C124" s="13">
        <f t="shared" ref="C124" si="33">MAX(C114:C123)</f>
        <v>39708.43</v>
      </c>
      <c r="D124" s="13">
        <f t="shared" ref="D124" si="34">MAX(D114:D123)</f>
        <v>3.8015006944444449</v>
      </c>
      <c r="E124">
        <f>MIN(E114:E123)</f>
        <v>1.15354068659796E-2</v>
      </c>
      <c r="F124">
        <f>MIN(F114:F123)</f>
        <v>1.1535406866177701E-2</v>
      </c>
      <c r="G124" s="4">
        <f t="shared" ref="G124:G125" si="35" xml:space="preserve"> 0.934716693 - E124</f>
        <v>0.9231812861340204</v>
      </c>
    </row>
    <row r="125" spans="1:7">
      <c r="A125" s="1" t="s">
        <v>4</v>
      </c>
      <c r="B125" s="8">
        <f>AVERAGE(B114:B123)</f>
        <v>282762.04200000002</v>
      </c>
      <c r="C125" s="8">
        <f t="shared" ref="C125:F125" si="36">AVERAGE(C114:C123)</f>
        <v>38926.854000000007</v>
      </c>
      <c r="D125" s="8">
        <f t="shared" si="36"/>
        <v>3.7232511111111117</v>
      </c>
      <c r="E125">
        <f t="shared" si="36"/>
        <v>1.1799747880478729E-2</v>
      </c>
      <c r="F125">
        <f t="shared" si="36"/>
        <v>1.1799747880679799E-2</v>
      </c>
      <c r="G125" s="4">
        <f t="shared" si="35"/>
        <v>0.92291694511952127</v>
      </c>
    </row>
    <row r="126" spans="1:7">
      <c r="A126" s="1" t="s">
        <v>5</v>
      </c>
      <c r="B126" s="8">
        <f>MIN(B114:B123)</f>
        <v>260011.77</v>
      </c>
      <c r="C126" s="8">
        <f>MIN(C114:C123)</f>
        <v>37466.58</v>
      </c>
      <c r="D126" s="8">
        <f>MIN(D114:D123)</f>
        <v>3.4627364583333331</v>
      </c>
      <c r="E126" s="4">
        <f>MAX(E114:E123)</f>
        <v>1.2020449610719601E-2</v>
      </c>
      <c r="F126">
        <f>MAX(F114:F123)</f>
        <v>1.2020449610923E-2</v>
      </c>
      <c r="G126" s="4">
        <f xml:space="preserve"> 0.934716693 - E126</f>
        <v>0.92269624338928047</v>
      </c>
    </row>
    <row r="127" spans="1:7">
      <c r="A127" s="3"/>
    </row>
    <row r="128" spans="1:7">
      <c r="A128" s="1">
        <v>4.25</v>
      </c>
      <c r="B128" s="13">
        <v>295481.81</v>
      </c>
      <c r="C128" s="13">
        <v>41363.08</v>
      </c>
      <c r="D128" s="8">
        <f t="shared" si="17"/>
        <v>3.8986677083333334</v>
      </c>
      <c r="E128" s="2">
        <v>1.07373048702412E-2</v>
      </c>
      <c r="F128" s="2">
        <v>1.07373048704189E-2</v>
      </c>
    </row>
    <row r="129" spans="1:7">
      <c r="A129" s="1">
        <v>4.25</v>
      </c>
      <c r="B129" s="13">
        <v>299346.7</v>
      </c>
      <c r="C129" s="13">
        <v>39893.17</v>
      </c>
      <c r="D129" s="8">
        <f t="shared" si="17"/>
        <v>3.9263873842592592</v>
      </c>
      <c r="E129" s="2">
        <v>1.0905243361317001E-2</v>
      </c>
      <c r="F129" s="2">
        <v>1.0905243361495299E-2</v>
      </c>
    </row>
    <row r="130" spans="1:7">
      <c r="A130" s="1">
        <v>4.25</v>
      </c>
      <c r="B130" s="13">
        <v>295556.56</v>
      </c>
      <c r="C130" s="13">
        <v>40341.18</v>
      </c>
      <c r="D130" s="8">
        <f t="shared" si="17"/>
        <v>3.8877053240740738</v>
      </c>
      <c r="E130" s="2">
        <v>1.07612467614863E-2</v>
      </c>
      <c r="F130" s="2">
        <v>1.07612467616647E-2</v>
      </c>
    </row>
    <row r="131" spans="1:7">
      <c r="A131" s="1">
        <v>4.25</v>
      </c>
      <c r="B131" s="13">
        <v>295981.15000000002</v>
      </c>
      <c r="C131" s="13">
        <v>40349.96</v>
      </c>
      <c r="D131" s="8">
        <f t="shared" si="17"/>
        <v>3.8927211805555562</v>
      </c>
      <c r="E131" s="2">
        <v>1.0916571331167701E-2</v>
      </c>
      <c r="F131" s="2">
        <v>1.09165713313479E-2</v>
      </c>
    </row>
    <row r="132" spans="1:7">
      <c r="A132" s="1">
        <v>4.25</v>
      </c>
      <c r="B132" s="8">
        <v>299347.71999999997</v>
      </c>
      <c r="C132" s="8">
        <v>40993.67</v>
      </c>
      <c r="D132" s="8">
        <f t="shared" si="17"/>
        <v>3.939136458333333</v>
      </c>
      <c r="E132">
        <v>1.0789103274653201E-2</v>
      </c>
      <c r="F132">
        <v>1.07891032748313E-2</v>
      </c>
    </row>
    <row r="133" spans="1:7">
      <c r="A133" s="1">
        <v>4.25</v>
      </c>
      <c r="B133" s="13">
        <v>302389.53000000003</v>
      </c>
      <c r="C133" s="8">
        <v>40312.949999999997</v>
      </c>
      <c r="D133" s="8">
        <f t="shared" si="17"/>
        <v>3.9664638888888892</v>
      </c>
      <c r="E133" s="2">
        <v>1.07232798272532E-2</v>
      </c>
      <c r="F133" s="2">
        <v>1.0723279827434399E-2</v>
      </c>
    </row>
    <row r="134" spans="1:7">
      <c r="A134" s="1">
        <v>4.25</v>
      </c>
      <c r="B134" s="13">
        <v>297247.89</v>
      </c>
      <c r="C134" s="8">
        <v>40612.089999999997</v>
      </c>
      <c r="D134" s="8">
        <f t="shared" si="17"/>
        <v>3.9104164351851849</v>
      </c>
      <c r="E134" s="2">
        <v>1.0850708900527001E-2</v>
      </c>
      <c r="F134" s="2">
        <v>1.08507089007063E-2</v>
      </c>
    </row>
    <row r="135" spans="1:7">
      <c r="A135" s="1">
        <v>4.25</v>
      </c>
      <c r="B135" s="13">
        <v>297186.18</v>
      </c>
      <c r="C135" s="8">
        <v>41430.629999999997</v>
      </c>
      <c r="D135" s="8">
        <f t="shared" si="17"/>
        <v>3.9191760416666668</v>
      </c>
      <c r="E135" s="2">
        <v>1.0801781290501401E-2</v>
      </c>
      <c r="F135" s="2">
        <v>1.08017812906807E-2</v>
      </c>
    </row>
    <row r="136" spans="1:7">
      <c r="A136" s="1">
        <v>4.25</v>
      </c>
      <c r="B136" s="13">
        <v>292663.93</v>
      </c>
      <c r="C136" s="8">
        <v>39628.86</v>
      </c>
      <c r="D136" s="8">
        <f t="shared" si="17"/>
        <v>3.8459813657407405</v>
      </c>
      <c r="E136" s="2">
        <v>1.08247094254297E-2</v>
      </c>
      <c r="F136" s="2">
        <v>1.0824709425607801E-2</v>
      </c>
    </row>
    <row r="137" spans="1:7">
      <c r="A137" s="1">
        <v>4.25</v>
      </c>
      <c r="B137" s="13">
        <v>298624.61</v>
      </c>
      <c r="C137" s="8">
        <v>39749.83</v>
      </c>
      <c r="D137" s="8">
        <f t="shared" si="17"/>
        <v>3.9163708333333336</v>
      </c>
      <c r="E137" s="2">
        <v>1.1644234049683001E-2</v>
      </c>
      <c r="F137" s="2">
        <v>1.1644234049881901E-2</v>
      </c>
    </row>
    <row r="138" spans="1:7">
      <c r="A138" s="1" t="s">
        <v>6</v>
      </c>
      <c r="B138" s="13">
        <f>MAX(B128:B137)</f>
        <v>302389.53000000003</v>
      </c>
      <c r="C138" s="13">
        <f t="shared" ref="C138" si="37">MAX(C128:C137)</f>
        <v>41430.629999999997</v>
      </c>
      <c r="D138" s="13">
        <f t="shared" ref="D138" si="38">MAX(D128:D137)</f>
        <v>3.9664638888888892</v>
      </c>
      <c r="E138">
        <f>MIN(E128:E137)</f>
        <v>1.07232798272532E-2</v>
      </c>
      <c r="F138">
        <f>MIN(F128:F137)</f>
        <v>1.0723279827434399E-2</v>
      </c>
      <c r="G138" s="4">
        <f t="shared" ref="G138:G139" si="39" xml:space="preserve"> 0.94110426 - E138</f>
        <v>0.93038098017274684</v>
      </c>
    </row>
    <row r="139" spans="1:7">
      <c r="A139" s="1" t="s">
        <v>4</v>
      </c>
      <c r="B139" s="8">
        <f>AVERAGE(B128:B137)</f>
        <v>297382.60800000007</v>
      </c>
      <c r="C139" s="8">
        <f t="shared" ref="C139:F139" si="40">AVERAGE(C128:C137)</f>
        <v>40467.542000000001</v>
      </c>
      <c r="D139" s="8">
        <f t="shared" si="40"/>
        <v>3.9103026620370365</v>
      </c>
      <c r="E139">
        <f t="shared" si="40"/>
        <v>1.089541830922597E-2</v>
      </c>
      <c r="F139">
        <f t="shared" si="40"/>
        <v>1.0895418309406921E-2</v>
      </c>
      <c r="G139" s="4">
        <f t="shared" si="39"/>
        <v>0.930208841690774</v>
      </c>
    </row>
    <row r="140" spans="1:7">
      <c r="A140" s="1" t="s">
        <v>5</v>
      </c>
      <c r="B140" s="8">
        <f>MIN(B128:B137)</f>
        <v>292663.93</v>
      </c>
      <c r="C140" s="8">
        <f>MIN(C128:C137)</f>
        <v>39628.86</v>
      </c>
      <c r="D140" s="8">
        <f>MIN(D128:D137)</f>
        <v>3.8459813657407405</v>
      </c>
      <c r="E140" s="4">
        <f>MAX(E128:E137)</f>
        <v>1.1644234049683001E-2</v>
      </c>
      <c r="F140">
        <f>MAX(F128:F137)</f>
        <v>1.1644234049881901E-2</v>
      </c>
      <c r="G140" s="4">
        <f xml:space="preserve"> 0.94110426 - E140</f>
        <v>0.92946002595031707</v>
      </c>
    </row>
    <row r="141" spans="1:7">
      <c r="A141" s="3"/>
    </row>
    <row r="142" spans="1:7">
      <c r="A142" s="1">
        <v>4.5</v>
      </c>
      <c r="B142" s="13">
        <v>299431.34999999998</v>
      </c>
      <c r="C142" s="13">
        <v>40984.07</v>
      </c>
      <c r="D142" s="8">
        <f t="shared" si="17"/>
        <v>3.9399932870370367</v>
      </c>
      <c r="E142" s="2">
        <v>1.01252936489362E-2</v>
      </c>
      <c r="F142" s="2">
        <v>1.01252936491E-2</v>
      </c>
    </row>
    <row r="143" spans="1:7">
      <c r="A143" s="1">
        <v>4.5</v>
      </c>
      <c r="B143" s="13">
        <v>298653.39</v>
      </c>
      <c r="C143" s="13">
        <v>41580.06</v>
      </c>
      <c r="D143" s="8">
        <f t="shared" si="17"/>
        <v>3.9378871527777779</v>
      </c>
      <c r="E143" s="2">
        <v>1.0268948290724301E-2</v>
      </c>
      <c r="F143" s="2">
        <v>1.0268948290886599E-2</v>
      </c>
    </row>
    <row r="144" spans="1:7">
      <c r="A144" s="1">
        <v>4.5</v>
      </c>
      <c r="B144" s="13">
        <v>303964.84000000003</v>
      </c>
      <c r="C144" s="13">
        <v>41058.58</v>
      </c>
      <c r="D144" s="8">
        <f t="shared" si="17"/>
        <v>3.9933266203703708</v>
      </c>
      <c r="E144" s="2">
        <v>1.0165417782596499E-2</v>
      </c>
      <c r="F144" s="2">
        <v>1.0165417782757201E-2</v>
      </c>
    </row>
    <row r="145" spans="1:7">
      <c r="A145" s="1">
        <v>4.5</v>
      </c>
      <c r="B145" s="13">
        <v>303835.09999999998</v>
      </c>
      <c r="C145" s="13">
        <v>40854.080000000002</v>
      </c>
      <c r="D145" s="8">
        <f t="shared" si="17"/>
        <v>3.9894581018518518</v>
      </c>
      <c r="E145" s="2">
        <v>1.00155640755204E-2</v>
      </c>
      <c r="F145" s="2">
        <v>1.0015564075680199E-2</v>
      </c>
    </row>
    <row r="146" spans="1:7">
      <c r="A146" s="1">
        <v>4.5</v>
      </c>
      <c r="B146" s="13">
        <v>302273.89</v>
      </c>
      <c r="C146" s="13">
        <v>41729.03</v>
      </c>
      <c r="D146" s="8">
        <f t="shared" si="17"/>
        <v>3.9815152777777785</v>
      </c>
      <c r="E146" s="2">
        <v>1.01230033089637E-2</v>
      </c>
      <c r="F146" s="2">
        <v>1.01230033091276E-2</v>
      </c>
    </row>
    <row r="147" spans="1:7">
      <c r="A147" s="1">
        <v>4.5</v>
      </c>
      <c r="B147" s="13">
        <v>298877.63</v>
      </c>
      <c r="C147" s="13">
        <v>41155.33</v>
      </c>
      <c r="D147" s="8">
        <f t="shared" si="17"/>
        <v>3.9355666666666669</v>
      </c>
      <c r="E147" s="2">
        <v>1.01605957490329E-2</v>
      </c>
      <c r="F147" s="2">
        <v>1.01605957491931E-2</v>
      </c>
    </row>
    <row r="148" spans="1:7">
      <c r="A148" s="1">
        <v>4.5</v>
      </c>
      <c r="B148" s="13">
        <v>289128.64</v>
      </c>
      <c r="C148" s="13">
        <v>41949.51</v>
      </c>
      <c r="D148" s="8">
        <f t="shared" si="17"/>
        <v>3.8319230324074076</v>
      </c>
      <c r="E148" s="2">
        <v>1.0118474690594599E-2</v>
      </c>
      <c r="F148" s="2">
        <v>1.01184746907552E-2</v>
      </c>
    </row>
    <row r="149" spans="1:7">
      <c r="A149" s="1">
        <v>4.5</v>
      </c>
      <c r="B149" s="13">
        <v>300936.67</v>
      </c>
      <c r="C149" s="13">
        <v>41588.080000000002</v>
      </c>
      <c r="D149" s="8">
        <f t="shared" si="17"/>
        <v>3.9644068287037038</v>
      </c>
      <c r="E149" s="2">
        <v>1.0063529180389301E-2</v>
      </c>
      <c r="F149" s="2">
        <v>1.0063529180552699E-2</v>
      </c>
    </row>
    <row r="150" spans="1:7">
      <c r="A150" s="1">
        <v>4.5</v>
      </c>
      <c r="B150" s="13">
        <v>293563.5</v>
      </c>
      <c r="C150" s="13">
        <v>40997.449999999997</v>
      </c>
      <c r="D150" s="8">
        <f t="shared" si="17"/>
        <v>3.8722332175925929</v>
      </c>
      <c r="E150" s="2">
        <v>1.0207314402759699E-2</v>
      </c>
      <c r="F150" s="2">
        <v>1.02073144029242E-2</v>
      </c>
    </row>
    <row r="151" spans="1:7">
      <c r="A151" s="1">
        <v>4.5</v>
      </c>
      <c r="B151" s="13">
        <v>300458.64</v>
      </c>
      <c r="C151" s="13">
        <v>40787.26</v>
      </c>
      <c r="D151" s="8">
        <f t="shared" si="17"/>
        <v>3.9496053240740743</v>
      </c>
      <c r="E151" s="2">
        <v>1.0740736911198E-2</v>
      </c>
      <c r="F151" s="2">
        <v>1.0740736911375601E-2</v>
      </c>
    </row>
    <row r="152" spans="1:7">
      <c r="A152" s="1" t="s">
        <v>6</v>
      </c>
      <c r="B152" s="13">
        <f>MAX(B142:B151)</f>
        <v>303964.84000000003</v>
      </c>
      <c r="C152" s="13">
        <f t="shared" ref="C152" si="41">MAX(C142:C151)</f>
        <v>41949.51</v>
      </c>
      <c r="D152" s="13">
        <f t="shared" ref="D152" si="42">MAX(D142:D151)</f>
        <v>3.9933266203703708</v>
      </c>
      <c r="E152">
        <f>MIN(E142:E151)</f>
        <v>1.00155640755204E-2</v>
      </c>
      <c r="F152">
        <f>MIN(F142:F151)</f>
        <v>1.0015564075680199E-2</v>
      </c>
      <c r="G152" s="4">
        <f t="shared" ref="G152:G153" si="43" xml:space="preserve"> 0.948257012 - E152</f>
        <v>0.93824144792447961</v>
      </c>
    </row>
    <row r="153" spans="1:7">
      <c r="A153" s="1" t="s">
        <v>4</v>
      </c>
      <c r="B153" s="8">
        <f>AVERAGE(B142:B151)</f>
        <v>299112.36500000005</v>
      </c>
      <c r="C153" s="8">
        <f t="shared" ref="C153:F153" si="44">AVERAGE(C142:C151)</f>
        <v>41268.345000000008</v>
      </c>
      <c r="D153" s="8">
        <f t="shared" si="44"/>
        <v>3.9395915509259254</v>
      </c>
      <c r="E153">
        <f t="shared" si="44"/>
        <v>1.019888780407156E-2</v>
      </c>
      <c r="F153">
        <f t="shared" si="44"/>
        <v>1.0198887804235241E-2</v>
      </c>
      <c r="G153" s="4">
        <f t="shared" si="43"/>
        <v>0.93805812419592849</v>
      </c>
    </row>
    <row r="154" spans="1:7">
      <c r="A154" s="1" t="s">
        <v>5</v>
      </c>
      <c r="B154" s="8">
        <f>MIN(B142:B151)</f>
        <v>289128.64</v>
      </c>
      <c r="C154" s="8">
        <f>MIN(C142:C151)</f>
        <v>40787.26</v>
      </c>
      <c r="D154" s="8">
        <f>MIN(D142:D151)</f>
        <v>3.8319230324074076</v>
      </c>
      <c r="E154" s="4">
        <f>MAX(E142:E151)</f>
        <v>1.0740736911198E-2</v>
      </c>
      <c r="F154">
        <f>MAX(F142:F151)</f>
        <v>1.0740736911375601E-2</v>
      </c>
      <c r="G154" s="4">
        <f xml:space="preserve"> 0.948257012 - E154</f>
        <v>0.93751627508880198</v>
      </c>
    </row>
    <row r="156" spans="1:7">
      <c r="A156" s="1">
        <v>4.75</v>
      </c>
      <c r="B156" s="13">
        <v>276693.38</v>
      </c>
      <c r="C156" s="13">
        <v>41200.870000000003</v>
      </c>
      <c r="D156" s="8">
        <f t="shared" si="17"/>
        <v>3.6793315972222222</v>
      </c>
      <c r="E156" s="2">
        <v>1.00459002276876E-2</v>
      </c>
      <c r="F156" s="2">
        <v>1.0045900227850801E-2</v>
      </c>
    </row>
    <row r="157" spans="1:7">
      <c r="A157" s="1">
        <v>4.75</v>
      </c>
      <c r="B157" s="13">
        <v>284611.08</v>
      </c>
      <c r="C157" s="13">
        <v>40597.919999999998</v>
      </c>
      <c r="D157" s="8">
        <f t="shared" si="17"/>
        <v>3.7639930555555554</v>
      </c>
      <c r="E157" s="2">
        <v>1.02664036713641E-2</v>
      </c>
      <c r="F157" s="2">
        <v>1.0266403671525801E-2</v>
      </c>
    </row>
    <row r="158" spans="1:7">
      <c r="A158" s="1">
        <v>4.75</v>
      </c>
      <c r="B158" s="13">
        <v>288586.46000000002</v>
      </c>
      <c r="C158" s="13">
        <v>42621.78</v>
      </c>
      <c r="D158" s="8">
        <f t="shared" si="17"/>
        <v>3.8334287037037038</v>
      </c>
      <c r="E158" s="2">
        <v>1.0018650172191799E-2</v>
      </c>
      <c r="F158" s="2">
        <v>1.0018650172351399E-2</v>
      </c>
    </row>
    <row r="159" spans="1:7">
      <c r="A159" s="1">
        <v>4.75</v>
      </c>
      <c r="B159" s="13">
        <v>295978.73</v>
      </c>
      <c r="C159" s="13">
        <v>41731.97</v>
      </c>
      <c r="D159" s="8">
        <f t="shared" si="17"/>
        <v>3.9086886574074069</v>
      </c>
      <c r="E159" s="2">
        <v>1.0264183129546699E-2</v>
      </c>
      <c r="F159" s="2">
        <v>1.02641831297098E-2</v>
      </c>
    </row>
    <row r="160" spans="1:7">
      <c r="A160" s="1">
        <v>4.75</v>
      </c>
      <c r="B160" s="13">
        <v>278953.96000000002</v>
      </c>
      <c r="C160" s="13">
        <v>40498.720000000001</v>
      </c>
      <c r="D160" s="8">
        <f t="shared" si="17"/>
        <v>3.6973689814814819</v>
      </c>
      <c r="E160" s="2">
        <v>1.01560113477342E-2</v>
      </c>
      <c r="F160" s="2">
        <v>1.0156011347894799E-2</v>
      </c>
    </row>
    <row r="161" spans="1:7">
      <c r="A161" s="1">
        <v>4.75</v>
      </c>
      <c r="B161" s="13">
        <v>304231.7</v>
      </c>
      <c r="C161" s="13">
        <v>41451.81</v>
      </c>
      <c r="D161" s="8">
        <f t="shared" si="17"/>
        <v>4.0009665509259262</v>
      </c>
      <c r="E161" s="2">
        <v>1.00553649321468E-2</v>
      </c>
      <c r="F161" s="2">
        <v>1.0055364932306399E-2</v>
      </c>
    </row>
    <row r="162" spans="1:7">
      <c r="A162" s="1">
        <v>4.75</v>
      </c>
      <c r="B162" s="13">
        <v>304304.06</v>
      </c>
      <c r="C162" s="13">
        <v>41009.4</v>
      </c>
      <c r="D162" s="8">
        <f t="shared" si="17"/>
        <v>3.9966835648148149</v>
      </c>
      <c r="E162" s="2">
        <v>1.02004869967463E-2</v>
      </c>
      <c r="F162" s="2">
        <v>1.0200486996908001E-2</v>
      </c>
    </row>
    <row r="163" spans="1:7">
      <c r="A163" s="1">
        <v>4.75</v>
      </c>
      <c r="B163" s="13">
        <v>301510.88</v>
      </c>
      <c r="C163" s="13">
        <v>41480.26</v>
      </c>
      <c r="D163" s="8">
        <f t="shared" si="17"/>
        <v>3.9698048611111112</v>
      </c>
      <c r="E163" s="2">
        <v>1.0539124509009E-2</v>
      </c>
      <c r="F163" s="2">
        <v>1.0539124509171501E-2</v>
      </c>
    </row>
    <row r="164" spans="1:7">
      <c r="A164" s="1">
        <v>4.75</v>
      </c>
      <c r="B164" s="13">
        <v>301323.82</v>
      </c>
      <c r="C164" s="13">
        <v>40830.120000000003</v>
      </c>
      <c r="D164" s="8">
        <f t="shared" si="17"/>
        <v>3.9601150462962962</v>
      </c>
      <c r="E164" s="2">
        <v>1.0047408488291601E-2</v>
      </c>
      <c r="F164" s="2">
        <v>1.0047408488451599E-2</v>
      </c>
    </row>
    <row r="165" spans="1:7">
      <c r="A165" s="1">
        <v>4.75</v>
      </c>
      <c r="B165" s="13">
        <v>308694.15999999997</v>
      </c>
      <c r="C165" s="13">
        <v>40514.29</v>
      </c>
      <c r="D165" s="8">
        <f t="shared" si="17"/>
        <v>4.0417644675925919</v>
      </c>
      <c r="E165" s="2">
        <v>1.01348864092003E-2</v>
      </c>
      <c r="F165" s="2">
        <v>1.01348864093614E-2</v>
      </c>
    </row>
    <row r="166" spans="1:7">
      <c r="A166" s="1" t="s">
        <v>6</v>
      </c>
      <c r="B166" s="13">
        <f>MAX(B156:B165)</f>
        <v>308694.15999999997</v>
      </c>
      <c r="C166" s="13">
        <f t="shared" ref="C166" si="45">MAX(C156:C165)</f>
        <v>42621.78</v>
      </c>
      <c r="D166" s="13">
        <f t="shared" ref="D166" si="46">MAX(D156:D165)</f>
        <v>4.0417644675925919</v>
      </c>
      <c r="E166">
        <f>MIN(E156:E165)</f>
        <v>1.0018650172191799E-2</v>
      </c>
      <c r="F166">
        <f>MIN(F156:F165)</f>
        <v>1.0018650172351399E-2</v>
      </c>
      <c r="G166" s="4">
        <f t="shared" ref="G166:G167" si="47" xml:space="preserve"> 0.956035169 - E166</f>
        <v>0.94601651882780813</v>
      </c>
    </row>
    <row r="167" spans="1:7">
      <c r="A167" s="1" t="s">
        <v>4</v>
      </c>
      <c r="B167" s="8">
        <f>AVERAGE(B156:B165)</f>
        <v>294488.82299999997</v>
      </c>
      <c r="C167" s="8">
        <f t="shared" ref="C167:F167" si="48">AVERAGE(C156:C165)</f>
        <v>41193.714</v>
      </c>
      <c r="D167" s="8">
        <f t="shared" si="48"/>
        <v>3.8852145486111112</v>
      </c>
      <c r="E167">
        <f t="shared" si="48"/>
        <v>1.0172841988391839E-2</v>
      </c>
      <c r="F167">
        <f t="shared" si="48"/>
        <v>1.0172841988553148E-2</v>
      </c>
      <c r="G167" s="4">
        <f t="shared" si="47"/>
        <v>0.94586232701160811</v>
      </c>
    </row>
    <row r="168" spans="1:7">
      <c r="A168" s="1" t="s">
        <v>5</v>
      </c>
      <c r="B168" s="8">
        <f>MIN(B156:B165)</f>
        <v>276693.38</v>
      </c>
      <c r="C168" s="8">
        <f>MIN(C156:C165)</f>
        <v>40498.720000000001</v>
      </c>
      <c r="D168" s="8">
        <f>MIN(D156:D165)</f>
        <v>3.6793315972222222</v>
      </c>
      <c r="E168" s="4">
        <f>MAX(E156:E165)</f>
        <v>1.0539124509009E-2</v>
      </c>
      <c r="F168">
        <f>MAX(F156:F165)</f>
        <v>1.0539124509171501E-2</v>
      </c>
      <c r="G168" s="4">
        <f xml:space="preserve"> 0.956035169 - E168</f>
        <v>0.94549604449099101</v>
      </c>
    </row>
    <row r="170" spans="1:7">
      <c r="A170" s="1">
        <v>5</v>
      </c>
      <c r="B170" s="13">
        <v>293926.53000000003</v>
      </c>
      <c r="C170" s="13">
        <v>41565.230000000003</v>
      </c>
      <c r="D170" s="8">
        <f t="shared" si="17"/>
        <v>3.8830064814814818</v>
      </c>
      <c r="E170" s="2">
        <v>9.9186439023893902E-3</v>
      </c>
      <c r="F170" s="2">
        <v>9.9186439025402695E-3</v>
      </c>
    </row>
    <row r="171" spans="1:7">
      <c r="A171" s="1">
        <v>5</v>
      </c>
      <c r="B171" s="13">
        <v>308972.7</v>
      </c>
      <c r="C171" s="13">
        <v>42191.13</v>
      </c>
      <c r="D171" s="8">
        <f t="shared" si="17"/>
        <v>4.0643961805555557</v>
      </c>
      <c r="E171" s="2">
        <v>9.5669738182374599E-3</v>
      </c>
      <c r="F171" s="2">
        <v>9.5669738183855203E-3</v>
      </c>
    </row>
    <row r="172" spans="1:7">
      <c r="A172" s="1">
        <v>5</v>
      </c>
      <c r="B172" s="13">
        <v>313194.08</v>
      </c>
      <c r="C172" s="13">
        <v>41295.31</v>
      </c>
      <c r="D172" s="8">
        <f t="shared" si="17"/>
        <v>4.1028864583333338</v>
      </c>
      <c r="E172" s="2">
        <v>9.5206213175592306E-3</v>
      </c>
      <c r="F172" s="2">
        <v>9.5206213177080803E-3</v>
      </c>
    </row>
    <row r="173" spans="1:7">
      <c r="A173" s="1">
        <v>5</v>
      </c>
      <c r="B173" s="13">
        <v>297516.81</v>
      </c>
      <c r="C173" s="13">
        <v>43292.59</v>
      </c>
      <c r="D173" s="8">
        <f t="shared" si="17"/>
        <v>3.9445532407407411</v>
      </c>
      <c r="E173" s="2">
        <v>9.4924406578003502E-3</v>
      </c>
      <c r="F173" s="2">
        <v>9.49244065794797E-3</v>
      </c>
    </row>
    <row r="174" spans="1:7">
      <c r="A174" s="1">
        <v>5</v>
      </c>
      <c r="B174" s="13">
        <v>286639.92</v>
      </c>
      <c r="C174" s="13">
        <v>41226.71</v>
      </c>
      <c r="D174" s="8">
        <f>(B174+C174)/86400</f>
        <v>3.7947526620370371</v>
      </c>
      <c r="E174" s="2">
        <v>9.4890767192850802E-3</v>
      </c>
      <c r="F174" s="2">
        <v>9.4890767194345596E-3</v>
      </c>
    </row>
    <row r="175" spans="1:7">
      <c r="A175" s="1">
        <v>5</v>
      </c>
      <c r="B175" s="13">
        <v>275011.84000000003</v>
      </c>
      <c r="C175" s="13">
        <v>42489.94</v>
      </c>
      <c r="D175" s="8">
        <f t="shared" si="17"/>
        <v>3.6747891203703706</v>
      </c>
      <c r="E175" s="2">
        <v>9.6407209765620294E-3</v>
      </c>
      <c r="F175" s="2">
        <v>9.6407209767104905E-3</v>
      </c>
    </row>
    <row r="176" spans="1:7">
      <c r="A176" s="1">
        <v>5</v>
      </c>
      <c r="B176" s="13">
        <v>297494.73</v>
      </c>
      <c r="C176" s="13">
        <v>41831.68</v>
      </c>
      <c r="D176" s="8">
        <f t="shared" si="17"/>
        <v>3.9273890046296294</v>
      </c>
      <c r="E176" s="2">
        <v>9.6585663070774402E-3</v>
      </c>
      <c r="F176" s="2">
        <v>9.6585663072269595E-3</v>
      </c>
    </row>
    <row r="177" spans="1:7">
      <c r="A177" s="1">
        <v>5</v>
      </c>
      <c r="B177" s="13">
        <v>295981.46000000002</v>
      </c>
      <c r="C177" s="13">
        <v>41326.959999999999</v>
      </c>
      <c r="D177" s="8">
        <f t="shared" si="17"/>
        <v>3.9040326388888893</v>
      </c>
      <c r="E177" s="2">
        <v>9.5010389318958294E-3</v>
      </c>
      <c r="F177" s="2">
        <v>9.5010389320456107E-3</v>
      </c>
    </row>
    <row r="178" spans="1:7">
      <c r="A178" s="1">
        <v>5</v>
      </c>
      <c r="B178" s="13">
        <v>300289.44</v>
      </c>
      <c r="C178" s="13">
        <v>42150.96</v>
      </c>
      <c r="D178" s="8">
        <f t="shared" si="17"/>
        <v>3.963430555555556</v>
      </c>
      <c r="E178" s="2">
        <v>9.4996194608896901E-3</v>
      </c>
      <c r="F178" s="2">
        <v>9.4996194610367495E-3</v>
      </c>
    </row>
    <row r="179" spans="1:7">
      <c r="A179" s="1">
        <v>5</v>
      </c>
      <c r="B179" s="13">
        <v>306092.45</v>
      </c>
      <c r="C179" s="13">
        <v>42770.81</v>
      </c>
      <c r="D179" s="8">
        <f t="shared" si="17"/>
        <v>4.0377692129629628</v>
      </c>
      <c r="E179" s="2">
        <v>9.4885415718881597E-3</v>
      </c>
      <c r="F179" s="2">
        <v>9.4885415720361299E-3</v>
      </c>
    </row>
    <row r="180" spans="1:7">
      <c r="A180" s="1" t="s">
        <v>6</v>
      </c>
      <c r="B180" s="13">
        <f>MAX(B170:B179)</f>
        <v>313194.08</v>
      </c>
      <c r="C180" s="13">
        <f t="shared" ref="C180" si="49">MAX(C170:C179)</f>
        <v>43292.59</v>
      </c>
      <c r="D180" s="13">
        <f t="shared" ref="D180" si="50">MAX(D170:D179)</f>
        <v>4.1028864583333338</v>
      </c>
      <c r="E180">
        <f>MIN(E170:E179)</f>
        <v>9.4885415718881597E-3</v>
      </c>
      <c r="F180">
        <f>MIN(F170:F179)</f>
        <v>9.4885415720361299E-3</v>
      </c>
      <c r="G180" s="4">
        <f t="shared" ref="G180:G181" si="51" xml:space="preserve"> 0.964326374 - E180</f>
        <v>0.95483783242811182</v>
      </c>
    </row>
    <row r="181" spans="1:7">
      <c r="A181" s="1" t="s">
        <v>4</v>
      </c>
      <c r="B181" s="8">
        <f>AVERAGE(B170:B179)</f>
        <v>297511.99600000004</v>
      </c>
      <c r="C181" s="8">
        <f t="shared" ref="C181:F181" si="52">AVERAGE(C170:C179)</f>
        <v>42014.132000000005</v>
      </c>
      <c r="D181" s="8">
        <f t="shared" si="52"/>
        <v>3.9297005555555558</v>
      </c>
      <c r="E181">
        <f t="shared" si="52"/>
        <v>9.577624366358466E-3</v>
      </c>
      <c r="F181">
        <f t="shared" si="52"/>
        <v>9.5776243665072341E-3</v>
      </c>
      <c r="G181" s="4">
        <f t="shared" si="51"/>
        <v>0.95474874963364154</v>
      </c>
    </row>
    <row r="182" spans="1:7">
      <c r="A182" s="1" t="s">
        <v>5</v>
      </c>
      <c r="B182" s="8">
        <f>MIN(B170:B179)</f>
        <v>275011.84000000003</v>
      </c>
      <c r="C182" s="8">
        <f>MIN(C170:C179)</f>
        <v>41226.71</v>
      </c>
      <c r="D182" s="8">
        <f>MIN(D170:D179)</f>
        <v>3.6747891203703706</v>
      </c>
      <c r="E182" s="4">
        <f>MAX(E170:E179)</f>
        <v>9.9186439023893902E-3</v>
      </c>
      <c r="F182">
        <f>MAX(F170:F179)</f>
        <v>9.9186439025402695E-3</v>
      </c>
      <c r="G182" s="4">
        <f xml:space="preserve"> 0.964326374 - E182</f>
        <v>0.9544077300976106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9A79-78AF-A346-B8C6-BCD862B7F2B1}">
  <dimension ref="A1:F19"/>
  <sheetViews>
    <sheetView workbookViewId="0"/>
  </sheetViews>
  <sheetFormatPr baseColWidth="10" defaultColWidth="20.83203125" defaultRowHeight="16"/>
  <cols>
    <col min="1" max="16384" width="20.83203125" style="1"/>
  </cols>
  <sheetData>
    <row r="1" spans="1:6">
      <c r="A1" s="1" t="s">
        <v>0</v>
      </c>
      <c r="B1" s="1" t="s">
        <v>1</v>
      </c>
      <c r="C1" s="3" t="s">
        <v>15</v>
      </c>
      <c r="D1" s="1" t="s">
        <v>2</v>
      </c>
      <c r="E1" s="1" t="s">
        <v>3</v>
      </c>
      <c r="F1" s="1" t="s">
        <v>8</v>
      </c>
    </row>
    <row r="2" spans="1:6">
      <c r="A2" s="1">
        <v>30000000</v>
      </c>
      <c r="B2" s="9"/>
      <c r="C2" s="9"/>
      <c r="D2" s="10">
        <v>1.7318774698816701E-2</v>
      </c>
      <c r="E2" s="7">
        <v>1.7318774699862899E-2</v>
      </c>
    </row>
    <row r="3" spans="1:6">
      <c r="A3" s="1">
        <v>50000000</v>
      </c>
      <c r="B3" s="7">
        <v>424588.85</v>
      </c>
      <c r="C3" s="7">
        <v>440634.04</v>
      </c>
      <c r="D3" s="7">
        <v>1.8023133029152601E-2</v>
      </c>
      <c r="E3" s="7">
        <v>1.8023133030969699E-2</v>
      </c>
    </row>
    <row r="4" spans="1:6">
      <c r="A4" s="1">
        <v>75000000</v>
      </c>
      <c r="B4" s="7">
        <v>435806.23</v>
      </c>
      <c r="C4" s="7">
        <v>480791.83</v>
      </c>
      <c r="D4" s="7">
        <v>1.8129175197746698E-2</v>
      </c>
      <c r="E4" s="7">
        <v>1.8129175199572599E-2</v>
      </c>
    </row>
    <row r="6" spans="1:6">
      <c r="A6" s="1" t="s">
        <v>5</v>
      </c>
      <c r="D6" s="4">
        <f>MAX(D2:D4)</f>
        <v>1.8129175197746698E-2</v>
      </c>
      <c r="E6" s="1">
        <f>MAX(E2:E4)</f>
        <v>1.8129175199572599E-2</v>
      </c>
      <c r="F6" s="4">
        <f xml:space="preserve"> 0.92116027 - D6</f>
        <v>0.9030310948022533</v>
      </c>
    </row>
    <row r="9" spans="1:6">
      <c r="B9" s="2"/>
      <c r="C9" s="2"/>
      <c r="D9" s="2"/>
      <c r="E9" s="2"/>
    </row>
    <row r="10" spans="1:6">
      <c r="B10" s="2"/>
      <c r="C10" s="2"/>
      <c r="D10" s="2"/>
      <c r="E10" s="2"/>
    </row>
    <row r="11" spans="1:6">
      <c r="B11" s="2"/>
      <c r="C11" s="6"/>
      <c r="D11" s="2"/>
      <c r="E11" s="2"/>
    </row>
    <row r="12" spans="1:6">
      <c r="B12" s="2"/>
      <c r="C12" s="2"/>
      <c r="D12" s="2"/>
      <c r="E12" s="2"/>
    </row>
    <row r="13" spans="1:6">
      <c r="B13" s="2"/>
      <c r="C13" s="2"/>
      <c r="D13" s="2"/>
      <c r="E13" s="2"/>
    </row>
    <row r="14" spans="1:6">
      <c r="B14" s="6"/>
      <c r="C14" s="2"/>
      <c r="D14" s="2"/>
      <c r="E14" s="2"/>
    </row>
    <row r="15" spans="1:6">
      <c r="B15" s="2"/>
      <c r="C15" s="2"/>
      <c r="D15" s="2"/>
      <c r="E15" s="2"/>
    </row>
    <row r="16" spans="1:6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6"/>
      <c r="C18" s="2"/>
      <c r="D18" s="2"/>
      <c r="E18" s="2"/>
    </row>
    <row r="19" spans="2:5">
      <c r="B19" s="2"/>
      <c r="C19" s="6"/>
      <c r="D19" s="2"/>
      <c r="E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1000 (local)</vt:lpstr>
      <vt:lpstr>10000 (local)</vt:lpstr>
      <vt:lpstr>100000 (local)</vt:lpstr>
      <vt:lpstr>1000000 (USC CARC)</vt:lpstr>
      <vt:lpstr>10000000 (USC CARC)</vt:lpstr>
      <vt:lpstr>Best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YUE YU</cp:lastModifiedBy>
  <dcterms:created xsi:type="dcterms:W3CDTF">2023-04-28T04:24:28Z</dcterms:created>
  <dcterms:modified xsi:type="dcterms:W3CDTF">2023-10-14T02:30:51Z</dcterms:modified>
</cp:coreProperties>
</file>