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E1155493-DE08-4949-AC1B-564D4F08335D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HouseInfo" sheetId="1" r:id="rId1"/>
    <sheet name="Inudations" sheetId="3" r:id="rId2"/>
    <sheet name="FloodData" sheetId="2" r:id="rId3"/>
    <sheet name="L_Damage" sheetId="6" r:id="rId4"/>
    <sheet name="M_Damag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2" i="5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2" i="5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2" i="6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E81" i="5" s="1"/>
  <c r="D2" i="5"/>
  <c r="N2" i="5" l="1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K5" i="5"/>
  <c r="K6" i="5"/>
  <c r="K22" i="5"/>
  <c r="K38" i="5"/>
  <c r="K54" i="5"/>
  <c r="K70" i="5"/>
  <c r="K23" i="5"/>
  <c r="K39" i="5"/>
  <c r="K55" i="5"/>
  <c r="K71" i="5"/>
  <c r="K24" i="5"/>
  <c r="K40" i="5"/>
  <c r="K72" i="5"/>
  <c r="K25" i="5"/>
  <c r="K57" i="5"/>
  <c r="K26" i="5"/>
  <c r="K58" i="5"/>
  <c r="K43" i="5"/>
  <c r="K59" i="5"/>
  <c r="K28" i="5"/>
  <c r="K13" i="5"/>
  <c r="K61" i="5"/>
  <c r="K30" i="5"/>
  <c r="K78" i="5"/>
  <c r="K47" i="5"/>
  <c r="K79" i="5"/>
  <c r="K32" i="5"/>
  <c r="K80" i="5"/>
  <c r="K49" i="5"/>
  <c r="K2" i="5"/>
  <c r="K4" i="5"/>
  <c r="K68" i="5"/>
  <c r="K69" i="5"/>
  <c r="K7" i="5"/>
  <c r="K9" i="5"/>
  <c r="K73" i="5"/>
  <c r="K42" i="5"/>
  <c r="K74" i="5"/>
  <c r="K11" i="5"/>
  <c r="K12" i="5"/>
  <c r="K60" i="5"/>
  <c r="K29" i="5"/>
  <c r="K77" i="5"/>
  <c r="K46" i="5"/>
  <c r="K62" i="5"/>
  <c r="K15" i="5"/>
  <c r="K63" i="5"/>
  <c r="K48" i="5"/>
  <c r="K64" i="5"/>
  <c r="K17" i="5"/>
  <c r="K81" i="5"/>
  <c r="K66" i="5"/>
  <c r="K19" i="5"/>
  <c r="K51" i="5"/>
  <c r="K20" i="5"/>
  <c r="K52" i="5"/>
  <c r="K21" i="5"/>
  <c r="K8" i="5"/>
  <c r="K56" i="5"/>
  <c r="K41" i="5"/>
  <c r="K10" i="5"/>
  <c r="K27" i="5"/>
  <c r="K75" i="5"/>
  <c r="K44" i="5"/>
  <c r="K76" i="5"/>
  <c r="K45" i="5"/>
  <c r="K14" i="5"/>
  <c r="K31" i="5"/>
  <c r="K16" i="5"/>
  <c r="K33" i="5"/>
  <c r="K65" i="5"/>
  <c r="K18" i="5"/>
  <c r="K34" i="5"/>
  <c r="K50" i="5"/>
  <c r="K3" i="5"/>
  <c r="K35" i="5"/>
  <c r="K67" i="5"/>
  <c r="K36" i="5"/>
  <c r="K37" i="5"/>
  <c r="K53" i="5"/>
  <c r="J2" i="5"/>
  <c r="P2" i="5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2" i="6"/>
  <c r="C3" i="5" l="1"/>
  <c r="E2" i="5" s="1"/>
  <c r="C4" i="5"/>
  <c r="E3" i="5" s="1"/>
  <c r="C5" i="5"/>
  <c r="E4" i="5" s="1"/>
  <c r="C6" i="5"/>
  <c r="E5" i="5" s="1"/>
  <c r="C7" i="5"/>
  <c r="E6" i="5" s="1"/>
  <c r="C8" i="5"/>
  <c r="E7" i="5" s="1"/>
  <c r="C9" i="5"/>
  <c r="E8" i="5" s="1"/>
  <c r="C10" i="5"/>
  <c r="E9" i="5" s="1"/>
  <c r="C11" i="5"/>
  <c r="E10" i="5" s="1"/>
  <c r="C12" i="5"/>
  <c r="E11" i="5" s="1"/>
  <c r="C13" i="5"/>
  <c r="E12" i="5" s="1"/>
  <c r="C14" i="5"/>
  <c r="E13" i="5" s="1"/>
  <c r="C15" i="5"/>
  <c r="E14" i="5" s="1"/>
  <c r="C16" i="5"/>
  <c r="E15" i="5" s="1"/>
  <c r="C17" i="5"/>
  <c r="E16" i="5" s="1"/>
  <c r="C18" i="5"/>
  <c r="E17" i="5" s="1"/>
  <c r="C19" i="5"/>
  <c r="E18" i="5" s="1"/>
  <c r="C20" i="5"/>
  <c r="E19" i="5" s="1"/>
  <c r="C21" i="5"/>
  <c r="E20" i="5" s="1"/>
  <c r="C22" i="5"/>
  <c r="E21" i="5" s="1"/>
  <c r="C23" i="5"/>
  <c r="E22" i="5" s="1"/>
  <c r="C24" i="5"/>
  <c r="E23" i="5" s="1"/>
  <c r="C25" i="5"/>
  <c r="E24" i="5" s="1"/>
  <c r="C26" i="5"/>
  <c r="E25" i="5" s="1"/>
  <c r="C27" i="5"/>
  <c r="E26" i="5" s="1"/>
  <c r="C28" i="5"/>
  <c r="E27" i="5" s="1"/>
  <c r="C29" i="5"/>
  <c r="E28" i="5" s="1"/>
  <c r="C30" i="5"/>
  <c r="E29" i="5" s="1"/>
  <c r="C31" i="5"/>
  <c r="E30" i="5" s="1"/>
  <c r="C32" i="5"/>
  <c r="E31" i="5" s="1"/>
  <c r="C33" i="5"/>
  <c r="E32" i="5" s="1"/>
  <c r="C34" i="5"/>
  <c r="E33" i="5" s="1"/>
  <c r="C35" i="5"/>
  <c r="E34" i="5" s="1"/>
  <c r="C36" i="5"/>
  <c r="E35" i="5" s="1"/>
  <c r="C37" i="5"/>
  <c r="E36" i="5" s="1"/>
  <c r="C38" i="5"/>
  <c r="E37" i="5" s="1"/>
  <c r="C39" i="5"/>
  <c r="E38" i="5" s="1"/>
  <c r="C40" i="5"/>
  <c r="E39" i="5" s="1"/>
  <c r="C41" i="5"/>
  <c r="E40" i="5" s="1"/>
  <c r="C42" i="5"/>
  <c r="E41" i="5" s="1"/>
  <c r="C43" i="5"/>
  <c r="E42" i="5" s="1"/>
  <c r="C44" i="5"/>
  <c r="E43" i="5" s="1"/>
  <c r="C45" i="5"/>
  <c r="E44" i="5" s="1"/>
  <c r="C46" i="5"/>
  <c r="E45" i="5" s="1"/>
  <c r="C47" i="5"/>
  <c r="E46" i="5" s="1"/>
  <c r="C48" i="5"/>
  <c r="E47" i="5" s="1"/>
  <c r="C49" i="5"/>
  <c r="E48" i="5" s="1"/>
  <c r="C50" i="5"/>
  <c r="E49" i="5" s="1"/>
  <c r="C51" i="5"/>
  <c r="E50" i="5" s="1"/>
  <c r="C52" i="5"/>
  <c r="E51" i="5" s="1"/>
  <c r="C53" i="5"/>
  <c r="E52" i="5" s="1"/>
  <c r="C54" i="5"/>
  <c r="E53" i="5" s="1"/>
  <c r="C55" i="5"/>
  <c r="E54" i="5" s="1"/>
  <c r="C56" i="5"/>
  <c r="E55" i="5" s="1"/>
  <c r="C57" i="5"/>
  <c r="E56" i="5" s="1"/>
  <c r="C58" i="5"/>
  <c r="E57" i="5" s="1"/>
  <c r="C59" i="5"/>
  <c r="E58" i="5" s="1"/>
  <c r="C60" i="5"/>
  <c r="E59" i="5" s="1"/>
  <c r="C61" i="5"/>
  <c r="E60" i="5" s="1"/>
  <c r="C62" i="5"/>
  <c r="E61" i="5" s="1"/>
  <c r="C63" i="5"/>
  <c r="E62" i="5" s="1"/>
  <c r="C64" i="5"/>
  <c r="E63" i="5" s="1"/>
  <c r="C65" i="5"/>
  <c r="E64" i="5" s="1"/>
  <c r="C66" i="5"/>
  <c r="E65" i="5" s="1"/>
  <c r="C67" i="5"/>
  <c r="E66" i="5" s="1"/>
  <c r="C68" i="5"/>
  <c r="E67" i="5" s="1"/>
  <c r="C69" i="5"/>
  <c r="E68" i="5" s="1"/>
  <c r="C70" i="5"/>
  <c r="E69" i="5" s="1"/>
  <c r="C71" i="5"/>
  <c r="E70" i="5" s="1"/>
  <c r="C72" i="5"/>
  <c r="E71" i="5" s="1"/>
  <c r="C73" i="5"/>
  <c r="E72" i="5" s="1"/>
  <c r="C74" i="5"/>
  <c r="E73" i="5" s="1"/>
  <c r="C75" i="5"/>
  <c r="E74" i="5" s="1"/>
  <c r="C76" i="5"/>
  <c r="E75" i="5" s="1"/>
  <c r="C77" i="5"/>
  <c r="E76" i="5" s="1"/>
  <c r="C78" i="5"/>
  <c r="E77" i="5" s="1"/>
  <c r="C79" i="5"/>
  <c r="E78" i="5" s="1"/>
  <c r="C80" i="5"/>
  <c r="E79" i="5" s="1"/>
  <c r="C81" i="5"/>
  <c r="E80" i="5" s="1"/>
  <c r="C2" i="5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S17" i="2" s="1"/>
  <c r="R18" i="2"/>
  <c r="S18" i="2" s="1"/>
  <c r="R19" i="2"/>
  <c r="R20" i="2"/>
  <c r="R21" i="2"/>
  <c r="R22" i="2"/>
  <c r="R23" i="2"/>
  <c r="R24" i="2"/>
  <c r="R25" i="2"/>
  <c r="R26" i="2"/>
  <c r="S26" i="2" s="1"/>
  <c r="R27" i="2"/>
  <c r="R28" i="2"/>
  <c r="R29" i="2"/>
  <c r="R30" i="2"/>
  <c r="S30" i="2" s="1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S44" i="2" s="1"/>
  <c r="R45" i="2"/>
  <c r="S45" i="2" s="1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S60" i="2" s="1"/>
  <c r="R61" i="2"/>
  <c r="R62" i="2"/>
  <c r="S62" i="2" s="1"/>
  <c r="R63" i="2"/>
  <c r="R64" i="2"/>
  <c r="R65" i="2"/>
  <c r="R66" i="2"/>
  <c r="R67" i="2"/>
  <c r="R68" i="2"/>
  <c r="R69" i="2"/>
  <c r="R70" i="2"/>
  <c r="R71" i="2"/>
  <c r="R72" i="2"/>
  <c r="R73" i="2"/>
  <c r="S73" i="2" s="1"/>
  <c r="R74" i="2"/>
  <c r="R75" i="2"/>
  <c r="R76" i="2"/>
  <c r="R77" i="2"/>
  <c r="R78" i="2"/>
  <c r="S78" i="2" s="1"/>
  <c r="R79" i="2"/>
  <c r="R80" i="2"/>
  <c r="R81" i="2"/>
  <c r="R2" i="2"/>
  <c r="Q3" i="2"/>
  <c r="Q4" i="2"/>
  <c r="S4" i="2" s="1"/>
  <c r="Q5" i="2"/>
  <c r="Q6" i="2"/>
  <c r="Q7" i="2"/>
  <c r="Q8" i="2"/>
  <c r="Q9" i="2"/>
  <c r="Q10" i="2"/>
  <c r="S10" i="2" s="1"/>
  <c r="Q11" i="2"/>
  <c r="S11" i="2" s="1"/>
  <c r="Q12" i="2"/>
  <c r="Q13" i="2"/>
  <c r="S13" i="2" s="1"/>
  <c r="Q14" i="2"/>
  <c r="Q15" i="2"/>
  <c r="Q16" i="2"/>
  <c r="Q17" i="2"/>
  <c r="Q18" i="2"/>
  <c r="Q19" i="2"/>
  <c r="Q20" i="2"/>
  <c r="Q21" i="2"/>
  <c r="Q22" i="2"/>
  <c r="Q23" i="2"/>
  <c r="Q24" i="2"/>
  <c r="S24" i="2" s="1"/>
  <c r="Q25" i="2"/>
  <c r="Q26" i="2"/>
  <c r="Q27" i="2"/>
  <c r="Q28" i="2"/>
  <c r="Q29" i="2"/>
  <c r="Q30" i="2"/>
  <c r="Q31" i="2"/>
  <c r="Q32" i="2"/>
  <c r="Q33" i="2"/>
  <c r="S33" i="2" s="1"/>
  <c r="Q34" i="2"/>
  <c r="S34" i="2" s="1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S48" i="2" s="1"/>
  <c r="Q49" i="2"/>
  <c r="Q50" i="2"/>
  <c r="S50" i="2" s="1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S65" i="2" s="1"/>
  <c r="Q66" i="2"/>
  <c r="S66" i="2" s="1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S81" i="2" s="1"/>
  <c r="Q2" i="2"/>
  <c r="P3" i="2"/>
  <c r="P4" i="2"/>
  <c r="P5" i="2"/>
  <c r="S5" i="2" s="1"/>
  <c r="P6" i="2"/>
  <c r="P7" i="2"/>
  <c r="S7" i="2" s="1"/>
  <c r="P8" i="2"/>
  <c r="P9" i="2"/>
  <c r="P10" i="2"/>
  <c r="P11" i="2"/>
  <c r="P12" i="2"/>
  <c r="P13" i="2"/>
  <c r="P14" i="2"/>
  <c r="P15" i="2"/>
  <c r="S15" i="2" s="1"/>
  <c r="P16" i="2"/>
  <c r="P17" i="2"/>
  <c r="P18" i="2"/>
  <c r="P19" i="2"/>
  <c r="P20" i="2"/>
  <c r="P21" i="2"/>
  <c r="P22" i="2"/>
  <c r="S22" i="2" s="1"/>
  <c r="P23" i="2"/>
  <c r="P24" i="2"/>
  <c r="P25" i="2"/>
  <c r="P26" i="2"/>
  <c r="P27" i="2"/>
  <c r="P28" i="2"/>
  <c r="P29" i="2"/>
  <c r="P30" i="2"/>
  <c r="P31" i="2"/>
  <c r="P32" i="2"/>
  <c r="S32" i="2" s="1"/>
  <c r="P33" i="2"/>
  <c r="P34" i="2"/>
  <c r="P35" i="2"/>
  <c r="P36" i="2"/>
  <c r="P37" i="2"/>
  <c r="P38" i="2"/>
  <c r="S38" i="2" s="1"/>
  <c r="P39" i="2"/>
  <c r="S39" i="2" s="1"/>
  <c r="P40" i="2"/>
  <c r="S40" i="2" s="1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S53" i="2" s="1"/>
  <c r="P54" i="2"/>
  <c r="S54" i="2" s="1"/>
  <c r="P55" i="2"/>
  <c r="S55" i="2" s="1"/>
  <c r="P56" i="2"/>
  <c r="S56" i="2" s="1"/>
  <c r="P57" i="2"/>
  <c r="P58" i="2"/>
  <c r="P59" i="2"/>
  <c r="P60" i="2"/>
  <c r="P61" i="2"/>
  <c r="P62" i="2"/>
  <c r="P63" i="2"/>
  <c r="S63" i="2" s="1"/>
  <c r="P64" i="2"/>
  <c r="S64" i="2" s="1"/>
  <c r="P65" i="2"/>
  <c r="P66" i="2"/>
  <c r="P67" i="2"/>
  <c r="P68" i="2"/>
  <c r="P69" i="2"/>
  <c r="P70" i="2"/>
  <c r="S70" i="2" s="1"/>
  <c r="P71" i="2"/>
  <c r="P72" i="2"/>
  <c r="S72" i="2" s="1"/>
  <c r="P73" i="2"/>
  <c r="P74" i="2"/>
  <c r="S74" i="2" s="1"/>
  <c r="P75" i="2"/>
  <c r="P76" i="2"/>
  <c r="P77" i="2"/>
  <c r="P78" i="2"/>
  <c r="P79" i="2"/>
  <c r="P80" i="2"/>
  <c r="S80" i="2" s="1"/>
  <c r="P81" i="2"/>
  <c r="P2" i="2"/>
  <c r="S36" i="2"/>
  <c r="S41" i="2"/>
  <c r="S71" i="2"/>
  <c r="S75" i="2"/>
  <c r="S6" i="2"/>
  <c r="S21" i="2"/>
  <c r="S43" i="2"/>
  <c r="S52" i="2"/>
  <c r="S59" i="2"/>
  <c r="S68" i="2"/>
  <c r="S69" i="2"/>
  <c r="S67" i="2"/>
  <c r="S58" i="2"/>
  <c r="S57" i="2"/>
  <c r="S51" i="2"/>
  <c r="S42" i="2"/>
  <c r="S35" i="2"/>
  <c r="S27" i="2"/>
  <c r="S25" i="2"/>
  <c r="S20" i="2"/>
  <c r="S19" i="2"/>
  <c r="S9" i="2"/>
  <c r="S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2" i="2"/>
  <c r="I7" i="3"/>
  <c r="I8" i="3"/>
  <c r="I6" i="3"/>
  <c r="I3" i="3"/>
  <c r="I4" i="3"/>
  <c r="I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F2" i="2"/>
  <c r="E2" i="2"/>
  <c r="G3" i="3"/>
  <c r="G2" i="3"/>
  <c r="H2" i="3"/>
  <c r="H8" i="3"/>
  <c r="H4" i="3"/>
  <c r="H3" i="3"/>
  <c r="E4" i="3"/>
  <c r="D3" i="3"/>
  <c r="D4" i="3"/>
  <c r="D2" i="3"/>
  <c r="S46" i="2" l="1"/>
  <c r="S2" i="2"/>
  <c r="S49" i="2"/>
  <c r="S23" i="2"/>
  <c r="S8" i="2"/>
  <c r="S29" i="2"/>
  <c r="S76" i="2"/>
  <c r="S14" i="2"/>
  <c r="S77" i="2"/>
  <c r="S61" i="2"/>
  <c r="S47" i="2"/>
  <c r="S28" i="2"/>
  <c r="S12" i="2"/>
  <c r="S31" i="2"/>
  <c r="S79" i="2"/>
  <c r="S16" i="2"/>
  <c r="S37" i="2"/>
</calcChain>
</file>

<file path=xl/sharedStrings.xml><?xml version="1.0" encoding="utf-8"?>
<sst xmlns="http://schemas.openxmlformats.org/spreadsheetml/2006/main" count="30" uniqueCount="23">
  <si>
    <t>HouseValue</t>
  </si>
  <si>
    <t>ImprovementValue</t>
  </si>
  <si>
    <t>Altitude</t>
  </si>
  <si>
    <t>StructurePct</t>
  </si>
  <si>
    <t>PropertyDamage</t>
  </si>
  <si>
    <t>Sqft</t>
  </si>
  <si>
    <t>Flood Height</t>
  </si>
  <si>
    <t>Class</t>
  </si>
  <si>
    <t>M</t>
  </si>
  <si>
    <t>L</t>
  </si>
  <si>
    <t>Mhouse</t>
  </si>
  <si>
    <t>Inudations</t>
  </si>
  <si>
    <t>Lhouse</t>
  </si>
  <si>
    <t>StructDamagePercentage</t>
  </si>
  <si>
    <t>Property</t>
  </si>
  <si>
    <t>Structure Damage</t>
  </si>
  <si>
    <t>Total</t>
  </si>
  <si>
    <t>MDamage in a single year</t>
  </si>
  <si>
    <t>LDamage in a single year</t>
  </si>
  <si>
    <t>FV</t>
  </si>
  <si>
    <t>Cumulative expected loss</t>
  </si>
  <si>
    <t xml:space="preserve">Government </t>
  </si>
  <si>
    <t xml:space="preserve">Cumulative government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</si>
</sst>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A3" sqref="A3"/>
    </sheetView>
  </sheetViews>
  <sheetFormatPr defaultRowHeight="14.4" x14ac:dyDescent="0.3"/>
  <cols>
    <col min="1" max="1" width="10.6640625" bestFit="1" customWidth="1"/>
    <col min="2" max="2" width="16.6640625" bestFit="1" customWidth="1"/>
    <col min="4" max="4" width="11" bestFit="1" customWidth="1"/>
    <col min="5" max="5" width="14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3">
      <c r="A2">
        <v>150000</v>
      </c>
      <c r="B2">
        <v>100000</v>
      </c>
      <c r="C2">
        <v>3.5</v>
      </c>
      <c r="F2">
        <v>2500</v>
      </c>
      <c r="G2" t="s">
        <v>8</v>
      </c>
    </row>
    <row r="3" spans="1:7" x14ac:dyDescent="0.3">
      <c r="A3">
        <v>80000</v>
      </c>
      <c r="B3">
        <v>100000</v>
      </c>
      <c r="C3">
        <v>4.5</v>
      </c>
      <c r="F3">
        <v>2500</v>
      </c>
      <c r="G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E3AB-CB7B-4E6D-9F5D-92538414F2E1}">
  <dimension ref="A1:I8"/>
  <sheetViews>
    <sheetView workbookViewId="0">
      <selection activeCell="H6" sqref="H6"/>
    </sheetView>
  </sheetViews>
  <sheetFormatPr defaultRowHeight="14.4" x14ac:dyDescent="0.3"/>
  <cols>
    <col min="1" max="1" width="11.21875" bestFit="1" customWidth="1"/>
    <col min="3" max="3" width="9.5546875" bestFit="1" customWidth="1"/>
    <col min="7" max="7" width="21.88671875" bestFit="1" customWidth="1"/>
    <col min="9" max="9" width="15.6640625" bestFit="1" customWidth="1"/>
  </cols>
  <sheetData>
    <row r="1" spans="1:9" x14ac:dyDescent="0.3">
      <c r="A1" t="s">
        <v>6</v>
      </c>
      <c r="C1" t="s">
        <v>11</v>
      </c>
      <c r="D1" t="s">
        <v>10</v>
      </c>
      <c r="E1" t="s">
        <v>12</v>
      </c>
      <c r="F1" t="s">
        <v>10</v>
      </c>
      <c r="G1" t="s">
        <v>13</v>
      </c>
      <c r="H1" t="s">
        <v>14</v>
      </c>
      <c r="I1" t="s">
        <v>15</v>
      </c>
    </row>
    <row r="2" spans="1:9" x14ac:dyDescent="0.3">
      <c r="A2">
        <v>3.95</v>
      </c>
      <c r="D2">
        <f>(A2-HouseInfo!$C$2)*39</f>
        <v>17.550000000000008</v>
      </c>
      <c r="E2">
        <v>0</v>
      </c>
      <c r="G2">
        <f>0.009*D2^3-0.533*D2^2+10.4*D2+13.403</f>
        <v>80.40666237500001</v>
      </c>
      <c r="H2">
        <f>0.9817*D2^3-106.8753*D2^2+3997.0122*D2-4315.6504</f>
        <v>38220.578373837518</v>
      </c>
      <c r="I2">
        <f>G2/100*HouseInfo!$B$2</f>
        <v>80406.662375000014</v>
      </c>
    </row>
    <row r="3" spans="1:9" x14ac:dyDescent="0.3">
      <c r="A3">
        <v>4.3150000000000004</v>
      </c>
      <c r="D3">
        <f>(A3-HouseInfo!$C$2)*39</f>
        <v>31.785000000000014</v>
      </c>
      <c r="E3">
        <v>0</v>
      </c>
      <c r="G3">
        <f t="shared" ref="G3" si="0">0.009*D3^3-0.533*D3^2+10.4*D3+13.403</f>
        <v>94.491971029625049</v>
      </c>
      <c r="H3">
        <f>0.9817*D3^3-106.8753*D3^2+3997.0122*D3-4315.6504</f>
        <v>46279.03801367477</v>
      </c>
      <c r="I3">
        <f>G3/100*HouseInfo!$B$2</f>
        <v>94491.971029625041</v>
      </c>
    </row>
    <row r="4" spans="1:9" x14ac:dyDescent="0.3">
      <c r="A4">
        <v>4.68</v>
      </c>
      <c r="D4">
        <f>(A4-HouseInfo!$C$2)*39</f>
        <v>46.019999999999989</v>
      </c>
      <c r="E4">
        <f>(A4-HouseInfo!$C$3)*39</f>
        <v>7.0199999999999889</v>
      </c>
      <c r="G4">
        <v>100</v>
      </c>
      <c r="H4">
        <f>0.9817*D4^3-106.8753*D4^2+3997.0122*D4-4315.6504</f>
        <v>48961.464971573601</v>
      </c>
      <c r="I4">
        <f>G4/100*HouseInfo!$B$2</f>
        <v>100000</v>
      </c>
    </row>
    <row r="5" spans="1:9" x14ac:dyDescent="0.3">
      <c r="F5" t="s">
        <v>12</v>
      </c>
      <c r="H5" t="s">
        <v>14</v>
      </c>
    </row>
    <row r="6" spans="1:9" x14ac:dyDescent="0.3">
      <c r="G6">
        <v>0</v>
      </c>
      <c r="H6">
        <v>0</v>
      </c>
      <c r="I6">
        <f>G6/100*HouseInfo!$B$2</f>
        <v>0</v>
      </c>
    </row>
    <row r="7" spans="1:9" x14ac:dyDescent="0.3">
      <c r="G7">
        <v>0</v>
      </c>
      <c r="H7">
        <v>0</v>
      </c>
      <c r="I7">
        <f>G7/100*HouseInfo!$B$2</f>
        <v>0</v>
      </c>
    </row>
    <row r="8" spans="1:9" x14ac:dyDescent="0.3">
      <c r="G8">
        <v>63.258000000000003</v>
      </c>
      <c r="H8">
        <f>(0.9817*E4^3-106.8753*E4^2+3997.0122*E4-4315.6504)/2</f>
        <v>9408.0676310067865</v>
      </c>
      <c r="I8">
        <f>G8/100*HouseInfo!$B$2</f>
        <v>63258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69A8-7131-4B4B-8E38-1A7D1186A75E}">
  <dimension ref="A1:S81"/>
  <sheetViews>
    <sheetView workbookViewId="0">
      <selection activeCell="K3" sqref="K3"/>
    </sheetView>
  </sheetViews>
  <sheetFormatPr defaultRowHeight="14.4" x14ac:dyDescent="0.3"/>
  <cols>
    <col min="9" max="9" width="22" bestFit="1" customWidth="1"/>
    <col min="15" max="15" width="22" bestFit="1" customWidth="1"/>
  </cols>
  <sheetData>
    <row r="1" spans="1:19" x14ac:dyDescent="0.3">
      <c r="A1">
        <v>3.95</v>
      </c>
      <c r="B1">
        <v>4.3150000000000004</v>
      </c>
      <c r="C1">
        <v>4.68</v>
      </c>
      <c r="I1" t="s">
        <v>17</v>
      </c>
      <c r="J1">
        <v>3.95</v>
      </c>
      <c r="K1">
        <v>4.3150000000000004</v>
      </c>
      <c r="L1">
        <v>4.68</v>
      </c>
      <c r="M1" t="s">
        <v>16</v>
      </c>
      <c r="O1" t="s">
        <v>18</v>
      </c>
      <c r="P1">
        <v>3.95</v>
      </c>
      <c r="Q1">
        <v>4.3150000000000004</v>
      </c>
      <c r="R1">
        <v>4.68</v>
      </c>
      <c r="S1" t="s">
        <v>16</v>
      </c>
    </row>
    <row r="2" spans="1:19" x14ac:dyDescent="0.3">
      <c r="A2">
        <v>0.21933333299999999</v>
      </c>
      <c r="B2">
        <v>0.1170486665</v>
      </c>
      <c r="C2">
        <v>1.4763999999999999E-2</v>
      </c>
      <c r="E2">
        <f>A2-B2</f>
        <v>0.1022846665</v>
      </c>
      <c r="F2">
        <f>B2-C2</f>
        <v>0.1022846665</v>
      </c>
      <c r="G2">
        <v>1.4763999999999999E-2</v>
      </c>
      <c r="I2">
        <v>2020</v>
      </c>
      <c r="J2">
        <f>E2*(Inudations!$H$2+Inudations!$I$2)</f>
        <v>12133.747757810057</v>
      </c>
      <c r="K2">
        <f>F2*(Inudations!$H$3+Inudations!$I$3)</f>
        <v>14398.715712862406</v>
      </c>
      <c r="L2">
        <f>G2*(Inudations!$H$4+Inudations!$I$4)</f>
        <v>2199.2670688403127</v>
      </c>
      <c r="M2">
        <f>SUM(J2:L2)</f>
        <v>28731.730539512773</v>
      </c>
      <c r="O2">
        <v>2020</v>
      </c>
      <c r="P2">
        <f>E2*(Inudations!$H$6+Inudations!$I$6)</f>
        <v>0</v>
      </c>
      <c r="Q2">
        <f>F2*(Inudations!$H$7+Inudations!$I$7)</f>
        <v>0</v>
      </c>
      <c r="R2">
        <f>G2*(Inudations!$H$8+Inudations!$I$8)</f>
        <v>1072.8418225041842</v>
      </c>
      <c r="S2">
        <f>SUM(P2:R2)</f>
        <v>1072.8418225041842</v>
      </c>
    </row>
    <row r="3" spans="1:19" x14ac:dyDescent="0.3">
      <c r="A3">
        <v>0.22977777799999999</v>
      </c>
      <c r="B3">
        <v>0.12244838899999901</v>
      </c>
      <c r="C3">
        <v>1.5119E-2</v>
      </c>
      <c r="E3">
        <f t="shared" ref="E3:E66" si="0">A3-B3</f>
        <v>0.10732938900000098</v>
      </c>
      <c r="F3">
        <f t="shared" ref="F3:F66" si="1">B3-C3</f>
        <v>0.107329388999999</v>
      </c>
      <c r="G3">
        <v>1.5119E-2</v>
      </c>
      <c r="I3">
        <v>2021</v>
      </c>
      <c r="J3">
        <f>E3*(Inudations!$H$2+Inudations!$I$2)</f>
        <v>12732.189268328751</v>
      </c>
      <c r="K3">
        <f>E3*(Inudations!$H$3+Inudations!$I$3)</f>
        <v>15108.866389530984</v>
      </c>
      <c r="L3">
        <f>G3*(Inudations!$H$4+Inudations!$I$4)</f>
        <v>2252.1483889052215</v>
      </c>
      <c r="M3">
        <f t="shared" ref="M3:M66" si="2">SUM(J3:L3)</f>
        <v>30093.204046764957</v>
      </c>
      <c r="O3">
        <v>2021</v>
      </c>
      <c r="P3">
        <f>E3*(Inudations!$H$6+Inudations!$I$6)</f>
        <v>0</v>
      </c>
      <c r="Q3">
        <f>F3*(Inudations!$H$7+Inudations!$I$7)</f>
        <v>0</v>
      </c>
      <c r="R3">
        <f>G3*(Inudations!$H$8+Inudations!$I$8)</f>
        <v>1098.6382765131918</v>
      </c>
      <c r="S3">
        <f t="shared" ref="S3:S66" si="3">SUM(P3:R3)</f>
        <v>1098.6382765131918</v>
      </c>
    </row>
    <row r="4" spans="1:19" x14ac:dyDescent="0.3">
      <c r="A4">
        <v>0.24022222200000001</v>
      </c>
      <c r="B4">
        <v>0.12784811099999999</v>
      </c>
      <c r="C4">
        <v>1.5474E-2</v>
      </c>
      <c r="E4">
        <f t="shared" si="0"/>
        <v>0.11237411100000003</v>
      </c>
      <c r="F4">
        <f t="shared" si="1"/>
        <v>0.11237411099999998</v>
      </c>
      <c r="G4">
        <v>1.5474E-2</v>
      </c>
      <c r="I4">
        <v>2022</v>
      </c>
      <c r="J4">
        <f>E4*(Inudations!$H$2+Inudations!$I$2)</f>
        <v>13330.630719533596</v>
      </c>
      <c r="K4">
        <f>E4*(Inudations!$H$3+Inudations!$I$3)</f>
        <v>15819.016995813783</v>
      </c>
      <c r="L4">
        <f>G4*(Inudations!$H$4+Inudations!$I$4)</f>
        <v>2305.0297089701303</v>
      </c>
      <c r="M4">
        <f t="shared" si="2"/>
        <v>31454.67742431751</v>
      </c>
      <c r="O4">
        <v>2022</v>
      </c>
      <c r="P4">
        <f>E4*(Inudations!$H$6+Inudations!$I$6)</f>
        <v>0</v>
      </c>
      <c r="Q4">
        <f>F4*(Inudations!$H$7+Inudations!$I$7)</f>
        <v>0</v>
      </c>
      <c r="R4">
        <f>G4*(Inudations!$H$8+Inudations!$I$8)</f>
        <v>1124.4347305221991</v>
      </c>
      <c r="S4">
        <f t="shared" si="3"/>
        <v>1124.4347305221991</v>
      </c>
    </row>
    <row r="5" spans="1:19" x14ac:dyDescent="0.3">
      <c r="A5">
        <v>0.25066666700000001</v>
      </c>
      <c r="B5">
        <v>0.13324833350000001</v>
      </c>
      <c r="C5">
        <v>1.583E-2</v>
      </c>
      <c r="E5">
        <f t="shared" si="0"/>
        <v>0.1174183335</v>
      </c>
      <c r="F5">
        <f t="shared" si="1"/>
        <v>0.11741833350000001</v>
      </c>
      <c r="G5">
        <v>1.583E-2</v>
      </c>
      <c r="I5">
        <v>2023</v>
      </c>
      <c r="J5">
        <f>E5*(Inudations!$H$2+Inudations!$I$2)</f>
        <v>13929.012916431795</v>
      </c>
      <c r="K5">
        <f>E5*(Inudations!$H$3+Inudations!$I$3)</f>
        <v>16529.097286977696</v>
      </c>
      <c r="L5">
        <f>G5*(Inudations!$H$4+Inudations!$I$4)</f>
        <v>2358.0599905000104</v>
      </c>
      <c r="M5">
        <f t="shared" si="2"/>
        <v>32816.1701939095</v>
      </c>
      <c r="O5">
        <v>2023</v>
      </c>
      <c r="P5">
        <f>E5*(Inudations!$H$6+Inudations!$I$6)</f>
        <v>0</v>
      </c>
      <c r="Q5">
        <f>F5*(Inudations!$H$7+Inudations!$I$7)</f>
        <v>0</v>
      </c>
      <c r="R5">
        <f>G5*(Inudations!$H$8+Inudations!$I$8)</f>
        <v>1150.3038505988375</v>
      </c>
      <c r="S5">
        <f t="shared" si="3"/>
        <v>1150.3038505988375</v>
      </c>
    </row>
    <row r="6" spans="1:19" x14ac:dyDescent="0.3">
      <c r="A6">
        <v>0.26111111100000001</v>
      </c>
      <c r="B6">
        <v>0.13864805550000001</v>
      </c>
      <c r="C6">
        <v>1.6185000000000001E-2</v>
      </c>
      <c r="E6">
        <f t="shared" si="0"/>
        <v>0.1224630555</v>
      </c>
      <c r="F6">
        <f t="shared" si="1"/>
        <v>0.1224630555</v>
      </c>
      <c r="G6">
        <v>1.6185000000000001E-2</v>
      </c>
      <c r="I6">
        <v>2024</v>
      </c>
      <c r="J6">
        <f>E6*(Inudations!$H$2+Inudations!$I$2)</f>
        <v>14527.454367636752</v>
      </c>
      <c r="K6">
        <f>E6*(Inudations!$H$3+Inudations!$I$3)</f>
        <v>17239.247893260628</v>
      </c>
      <c r="L6">
        <f>G6*(Inudations!$H$4+Inudations!$I$4)</f>
        <v>2410.9413105649191</v>
      </c>
      <c r="M6">
        <f t="shared" si="2"/>
        <v>34177.6435714623</v>
      </c>
      <c r="O6">
        <v>2024</v>
      </c>
      <c r="P6">
        <f>E6*(Inudations!$H$6+Inudations!$I$6)</f>
        <v>0</v>
      </c>
      <c r="Q6">
        <f>F6*(Inudations!$H$7+Inudations!$I$7)</f>
        <v>0</v>
      </c>
      <c r="R6">
        <f>G6*(Inudations!$H$8+Inudations!$I$8)</f>
        <v>1176.1003046078451</v>
      </c>
      <c r="S6">
        <f t="shared" si="3"/>
        <v>1176.1003046078451</v>
      </c>
    </row>
    <row r="7" spans="1:19" x14ac:dyDescent="0.3">
      <c r="A7">
        <v>0.27155555599999998</v>
      </c>
      <c r="B7">
        <v>0.14404777799999999</v>
      </c>
      <c r="C7">
        <v>1.6539999999999999E-2</v>
      </c>
      <c r="E7">
        <f t="shared" si="0"/>
        <v>0.12750777799999999</v>
      </c>
      <c r="F7">
        <f t="shared" si="1"/>
        <v>0.12750777799999999</v>
      </c>
      <c r="G7">
        <v>1.6539999999999999E-2</v>
      </c>
      <c r="I7">
        <v>2025</v>
      </c>
      <c r="J7">
        <f>E7*(Inudations!$H$2+Inudations!$I$2)</f>
        <v>15125.895878155328</v>
      </c>
      <c r="K7">
        <f>E7*(Inudations!$H$3+Inudations!$I$3)</f>
        <v>17949.398569929064</v>
      </c>
      <c r="L7">
        <f>G7*(Inudations!$H$4+Inudations!$I$4)</f>
        <v>2463.8226306298275</v>
      </c>
      <c r="M7">
        <f t="shared" si="2"/>
        <v>35539.117078714218</v>
      </c>
      <c r="O7">
        <v>2025</v>
      </c>
      <c r="P7">
        <f>E7*(Inudations!$H$6+Inudations!$I$6)</f>
        <v>0</v>
      </c>
      <c r="Q7">
        <f>F7*(Inudations!$H$7+Inudations!$I$7)</f>
        <v>0</v>
      </c>
      <c r="R7">
        <f>G7*(Inudations!$H$8+Inudations!$I$8)</f>
        <v>1201.8967586168524</v>
      </c>
      <c r="S7">
        <f t="shared" si="3"/>
        <v>1201.8967586168524</v>
      </c>
    </row>
    <row r="8" spans="1:19" x14ac:dyDescent="0.3">
      <c r="A8">
        <v>0.28199999999999997</v>
      </c>
      <c r="B8">
        <v>0.14944749999999901</v>
      </c>
      <c r="C8">
        <v>1.6895E-2</v>
      </c>
      <c r="E8">
        <f t="shared" si="0"/>
        <v>0.13255250000000096</v>
      </c>
      <c r="F8">
        <f t="shared" si="1"/>
        <v>0.13255249999999902</v>
      </c>
      <c r="G8">
        <v>1.6895E-2</v>
      </c>
      <c r="I8">
        <v>2026</v>
      </c>
      <c r="J8">
        <f>E8*(Inudations!$H$2+Inudations!$I$2)</f>
        <v>15724.337329360402</v>
      </c>
      <c r="K8">
        <f>E8*(Inudations!$H$3+Inudations!$I$3)</f>
        <v>18659.549176212135</v>
      </c>
      <c r="L8">
        <f>G8*(Inudations!$H$4+Inudations!$I$4)</f>
        <v>2516.7039506947362</v>
      </c>
      <c r="M8">
        <f t="shared" si="2"/>
        <v>36900.590456267266</v>
      </c>
      <c r="O8">
        <v>2026</v>
      </c>
      <c r="P8">
        <f>E8*(Inudations!$H$6+Inudations!$I$6)</f>
        <v>0</v>
      </c>
      <c r="Q8">
        <f>F8*(Inudations!$H$7+Inudations!$I$7)</f>
        <v>0</v>
      </c>
      <c r="R8">
        <f>G8*(Inudations!$H$8+Inudations!$I$8)</f>
        <v>1227.6932126258598</v>
      </c>
      <c r="S8">
        <f t="shared" si="3"/>
        <v>1227.6932126258598</v>
      </c>
    </row>
    <row r="9" spans="1:19" x14ac:dyDescent="0.3">
      <c r="A9">
        <v>0.29244444400000003</v>
      </c>
      <c r="B9">
        <v>0.15484722200000001</v>
      </c>
      <c r="C9">
        <v>1.7250000000000001E-2</v>
      </c>
      <c r="E9">
        <f t="shared" si="0"/>
        <v>0.13759722200000002</v>
      </c>
      <c r="F9">
        <f t="shared" si="1"/>
        <v>0.13759722200000002</v>
      </c>
      <c r="G9">
        <v>1.7250000000000001E-2</v>
      </c>
      <c r="I9">
        <v>2027</v>
      </c>
      <c r="J9">
        <f>E9*(Inudations!$H$2+Inudations!$I$2)</f>
        <v>16322.778780565246</v>
      </c>
      <c r="K9">
        <f>E9*(Inudations!$H$3+Inudations!$I$3)</f>
        <v>19369.699782494936</v>
      </c>
      <c r="L9">
        <f>G9*(Inudations!$H$4+Inudations!$I$4)</f>
        <v>2569.585270759645</v>
      </c>
      <c r="M9">
        <f t="shared" si="2"/>
        <v>38262.063833819826</v>
      </c>
      <c r="O9">
        <v>2027</v>
      </c>
      <c r="P9">
        <f>E9*(Inudations!$H$6+Inudations!$I$6)</f>
        <v>0</v>
      </c>
      <c r="Q9">
        <f>F9*(Inudations!$H$7+Inudations!$I$7)</f>
        <v>0</v>
      </c>
      <c r="R9">
        <f>G9*(Inudations!$H$8+Inudations!$I$8)</f>
        <v>1253.4896666348673</v>
      </c>
      <c r="S9">
        <f t="shared" si="3"/>
        <v>1253.4896666348673</v>
      </c>
    </row>
    <row r="10" spans="1:19" x14ac:dyDescent="0.3">
      <c r="A10">
        <v>0.30288888899999999</v>
      </c>
      <c r="B10">
        <v>0.1602474445</v>
      </c>
      <c r="C10">
        <v>1.7606E-2</v>
      </c>
      <c r="E10">
        <f t="shared" si="0"/>
        <v>0.14264144449999999</v>
      </c>
      <c r="F10">
        <f t="shared" si="1"/>
        <v>0.14264144449999999</v>
      </c>
      <c r="G10">
        <v>1.7606E-2</v>
      </c>
      <c r="I10">
        <v>2028</v>
      </c>
      <c r="J10">
        <f>E10*(Inudations!$H$2+Inudations!$I$2)</f>
        <v>16921.160977463445</v>
      </c>
      <c r="K10">
        <f>E10*(Inudations!$H$3+Inudations!$I$3)</f>
        <v>20079.780073658851</v>
      </c>
      <c r="L10">
        <f>G10*(Inudations!$H$4+Inudations!$I$4)</f>
        <v>2622.6155522895251</v>
      </c>
      <c r="M10">
        <f t="shared" si="2"/>
        <v>39623.556603411824</v>
      </c>
      <c r="O10">
        <v>2028</v>
      </c>
      <c r="P10">
        <f>E10*(Inudations!$H$6+Inudations!$I$6)</f>
        <v>0</v>
      </c>
      <c r="Q10">
        <f>F10*(Inudations!$H$7+Inudations!$I$7)</f>
        <v>0</v>
      </c>
      <c r="R10">
        <f>G10*(Inudations!$H$8+Inudations!$I$8)</f>
        <v>1279.3587867115057</v>
      </c>
      <c r="S10">
        <f t="shared" si="3"/>
        <v>1279.3587867115057</v>
      </c>
    </row>
    <row r="11" spans="1:19" x14ac:dyDescent="0.3">
      <c r="A11">
        <v>0.31333333299999999</v>
      </c>
      <c r="B11">
        <v>0.1656471665</v>
      </c>
      <c r="C11">
        <v>1.7961000000000001E-2</v>
      </c>
      <c r="E11">
        <f t="shared" si="0"/>
        <v>0.14768616649999999</v>
      </c>
      <c r="F11">
        <f t="shared" si="1"/>
        <v>0.14768616649999999</v>
      </c>
      <c r="G11">
        <v>1.7961000000000001E-2</v>
      </c>
      <c r="I11">
        <v>2029</v>
      </c>
      <c r="J11">
        <f>E11*(Inudations!$H$2+Inudations!$I$2)</f>
        <v>17519.602428668404</v>
      </c>
      <c r="K11">
        <f>E11*(Inudations!$H$3+Inudations!$I$3)</f>
        <v>20789.930679941783</v>
      </c>
      <c r="L11">
        <f>G11*(Inudations!$H$4+Inudations!$I$4)</f>
        <v>2675.4968723544339</v>
      </c>
      <c r="M11">
        <f t="shared" si="2"/>
        <v>40985.029980964624</v>
      </c>
      <c r="O11">
        <v>2029</v>
      </c>
      <c r="P11">
        <f>E11*(Inudations!$H$6+Inudations!$I$6)</f>
        <v>0</v>
      </c>
      <c r="Q11">
        <f>F11*(Inudations!$H$7+Inudations!$I$7)</f>
        <v>0</v>
      </c>
      <c r="R11">
        <f>G11*(Inudations!$H$8+Inudations!$I$8)</f>
        <v>1305.1552407205131</v>
      </c>
      <c r="S11">
        <f t="shared" si="3"/>
        <v>1305.1552407205131</v>
      </c>
    </row>
    <row r="12" spans="1:19" x14ac:dyDescent="0.3">
      <c r="A12">
        <v>0.317833333</v>
      </c>
      <c r="B12">
        <v>0.16814016649999999</v>
      </c>
      <c r="C12">
        <v>1.8447000000000002E-2</v>
      </c>
      <c r="E12">
        <f t="shared" si="0"/>
        <v>0.1496931665</v>
      </c>
      <c r="F12">
        <f t="shared" si="1"/>
        <v>0.1496931665</v>
      </c>
      <c r="G12">
        <v>1.8447000000000002E-2</v>
      </c>
      <c r="I12">
        <v>2030</v>
      </c>
      <c r="J12">
        <f>E12*(Inudations!$H$2+Inudations!$I$2)</f>
        <v>17757.687300851321</v>
      </c>
      <c r="K12">
        <f>E12*(Inudations!$H$3+Inudations!$I$3)</f>
        <v>21072.458095091686</v>
      </c>
      <c r="L12">
        <f>G12*(Inudations!$H$4+Inudations!$I$4)</f>
        <v>2747.8921443306185</v>
      </c>
      <c r="M12">
        <f t="shared" si="2"/>
        <v>41578.037540273624</v>
      </c>
      <c r="O12">
        <v>2030</v>
      </c>
      <c r="P12">
        <f>E12*(Inudations!$H$6+Inudations!$I$6)</f>
        <v>0</v>
      </c>
      <c r="Q12">
        <f>F12*(Inudations!$H$7+Inudations!$I$7)</f>
        <v>0</v>
      </c>
      <c r="R12">
        <f>G12*(Inudations!$H$8+Inudations!$I$8)</f>
        <v>1340.4709495891825</v>
      </c>
      <c r="S12">
        <f t="shared" si="3"/>
        <v>1340.4709495891825</v>
      </c>
    </row>
    <row r="13" spans="1:19" x14ac:dyDescent="0.3">
      <c r="A13">
        <v>0.322333333</v>
      </c>
      <c r="B13">
        <v>0.17063316649999999</v>
      </c>
      <c r="C13">
        <v>1.8932999999999998E-2</v>
      </c>
      <c r="E13">
        <f t="shared" si="0"/>
        <v>0.15170016650000001</v>
      </c>
      <c r="F13">
        <f t="shared" si="1"/>
        <v>0.15170016649999998</v>
      </c>
      <c r="G13">
        <v>1.8932999999999998E-2</v>
      </c>
      <c r="I13">
        <v>2031</v>
      </c>
      <c r="J13">
        <f>E13*(Inudations!$H$2+Inudations!$I$2)</f>
        <v>17995.772173034238</v>
      </c>
      <c r="K13">
        <f>E13*(Inudations!$H$3+Inudations!$I$3)</f>
        <v>21354.98551024159</v>
      </c>
      <c r="L13">
        <f>G13*(Inudations!$H$4+Inudations!$I$4)</f>
        <v>2820.2874163068032</v>
      </c>
      <c r="M13">
        <f t="shared" si="2"/>
        <v>42171.045099582632</v>
      </c>
      <c r="O13">
        <v>2031</v>
      </c>
      <c r="P13">
        <f>E13*(Inudations!$H$6+Inudations!$I$6)</f>
        <v>0</v>
      </c>
      <c r="Q13">
        <f>F13*(Inudations!$H$7+Inudations!$I$7)</f>
        <v>0</v>
      </c>
      <c r="R13">
        <f>G13*(Inudations!$H$8+Inudations!$I$8)</f>
        <v>1375.7866584578514</v>
      </c>
      <c r="S13">
        <f t="shared" si="3"/>
        <v>1375.7866584578514</v>
      </c>
    </row>
    <row r="14" spans="1:19" x14ac:dyDescent="0.3">
      <c r="A14">
        <v>0.326833333</v>
      </c>
      <c r="B14">
        <v>0.17312616650000001</v>
      </c>
      <c r="C14">
        <v>1.9418999999999999E-2</v>
      </c>
      <c r="E14">
        <f t="shared" si="0"/>
        <v>0.15370716649999999</v>
      </c>
      <c r="F14">
        <f t="shared" si="1"/>
        <v>0.15370716650000002</v>
      </c>
      <c r="G14">
        <v>1.9418999999999999E-2</v>
      </c>
      <c r="I14">
        <v>2032</v>
      </c>
      <c r="J14">
        <f>E14*(Inudations!$H$2+Inudations!$I$2)</f>
        <v>18233.857045217155</v>
      </c>
      <c r="K14">
        <f>E14*(Inudations!$H$3+Inudations!$I$3)</f>
        <v>21637.512925391489</v>
      </c>
      <c r="L14">
        <f>G14*(Inudations!$H$4+Inudations!$I$4)</f>
        <v>2892.6826882829878</v>
      </c>
      <c r="M14">
        <f t="shared" si="2"/>
        <v>42764.052658891633</v>
      </c>
      <c r="O14">
        <v>2032</v>
      </c>
      <c r="P14">
        <f>E14*(Inudations!$H$6+Inudations!$I$6)</f>
        <v>0</v>
      </c>
      <c r="Q14">
        <f>F14*(Inudations!$H$7+Inudations!$I$7)</f>
        <v>0</v>
      </c>
      <c r="R14">
        <f>G14*(Inudations!$H$8+Inudations!$I$8)</f>
        <v>1411.1023673265208</v>
      </c>
      <c r="S14">
        <f t="shared" si="3"/>
        <v>1411.1023673265208</v>
      </c>
    </row>
    <row r="15" spans="1:19" x14ac:dyDescent="0.3">
      <c r="A15">
        <v>0.33133333300000001</v>
      </c>
      <c r="B15">
        <v>0.17561916650000001</v>
      </c>
      <c r="C15">
        <v>1.9904999999999999E-2</v>
      </c>
      <c r="E15">
        <f t="shared" si="0"/>
        <v>0.1557141665</v>
      </c>
      <c r="F15">
        <f t="shared" si="1"/>
        <v>0.1557141665</v>
      </c>
      <c r="G15">
        <v>1.9904999999999999E-2</v>
      </c>
      <c r="I15">
        <v>2033</v>
      </c>
      <c r="J15">
        <f>E15*(Inudations!$H$2+Inudations!$I$2)</f>
        <v>18471.941917400072</v>
      </c>
      <c r="K15">
        <f>E15*(Inudations!$H$3+Inudations!$I$3)</f>
        <v>21920.040340541396</v>
      </c>
      <c r="L15">
        <f>G15*(Inudations!$H$4+Inudations!$I$4)</f>
        <v>2965.0779602591729</v>
      </c>
      <c r="M15">
        <f t="shared" si="2"/>
        <v>43357.060218200641</v>
      </c>
      <c r="O15">
        <v>2033</v>
      </c>
      <c r="P15">
        <f>E15*(Inudations!$H$6+Inudations!$I$6)</f>
        <v>0</v>
      </c>
      <c r="Q15">
        <f>F15*(Inudations!$H$7+Inudations!$I$7)</f>
        <v>0</v>
      </c>
      <c r="R15">
        <f>G15*(Inudations!$H$8+Inudations!$I$8)</f>
        <v>1446.4180761951902</v>
      </c>
      <c r="S15">
        <f t="shared" si="3"/>
        <v>1446.4180761951902</v>
      </c>
    </row>
    <row r="16" spans="1:19" x14ac:dyDescent="0.3">
      <c r="A16">
        <v>0.33583333300000001</v>
      </c>
      <c r="B16">
        <v>0.1781121665</v>
      </c>
      <c r="C16">
        <v>2.0390999999999999E-2</v>
      </c>
      <c r="E16">
        <f t="shared" si="0"/>
        <v>0.15772116650000001</v>
      </c>
      <c r="F16">
        <f t="shared" si="1"/>
        <v>0.15772116650000001</v>
      </c>
      <c r="G16">
        <v>2.0390999999999999E-2</v>
      </c>
      <c r="I16">
        <v>2034</v>
      </c>
      <c r="J16">
        <f>E16*(Inudations!$H$2+Inudations!$I$2)</f>
        <v>18710.026789582989</v>
      </c>
      <c r="K16">
        <f>E16*(Inudations!$H$3+Inudations!$I$3)</f>
        <v>22202.5677556913</v>
      </c>
      <c r="L16">
        <f>G16*(Inudations!$H$4+Inudations!$I$4)</f>
        <v>3037.4732322353575</v>
      </c>
      <c r="M16">
        <f t="shared" si="2"/>
        <v>43950.067777509648</v>
      </c>
      <c r="O16">
        <v>2034</v>
      </c>
      <c r="P16">
        <f>E16*(Inudations!$H$6+Inudations!$I$6)</f>
        <v>0</v>
      </c>
      <c r="Q16">
        <f>F16*(Inudations!$H$7+Inudations!$I$7)</f>
        <v>0</v>
      </c>
      <c r="R16">
        <f>G16*(Inudations!$H$8+Inudations!$I$8)</f>
        <v>1481.7337850638594</v>
      </c>
      <c r="S16">
        <f t="shared" si="3"/>
        <v>1481.7337850638594</v>
      </c>
    </row>
    <row r="17" spans="1:19" x14ac:dyDescent="0.3">
      <c r="A17">
        <v>0.34033333300000002</v>
      </c>
      <c r="B17">
        <v>0.1806051665</v>
      </c>
      <c r="C17">
        <v>2.0877E-2</v>
      </c>
      <c r="E17">
        <f t="shared" si="0"/>
        <v>0.15972816650000002</v>
      </c>
      <c r="F17">
        <f t="shared" si="1"/>
        <v>0.15972816649999999</v>
      </c>
      <c r="G17">
        <v>2.0877E-2</v>
      </c>
      <c r="I17">
        <v>2035</v>
      </c>
      <c r="J17">
        <f>E17*(Inudations!$H$2+Inudations!$I$2)</f>
        <v>18948.11166176591</v>
      </c>
      <c r="K17">
        <f>E17*(Inudations!$H$3+Inudations!$I$3)</f>
        <v>22485.095170841203</v>
      </c>
      <c r="L17">
        <f>G17*(Inudations!$H$4+Inudations!$I$4)</f>
        <v>3109.8685042115421</v>
      </c>
      <c r="M17">
        <f t="shared" si="2"/>
        <v>44543.075336818656</v>
      </c>
      <c r="O17">
        <v>2035</v>
      </c>
      <c r="P17">
        <f>E17*(Inudations!$H$6+Inudations!$I$6)</f>
        <v>0</v>
      </c>
      <c r="Q17">
        <f>F17*(Inudations!$H$7+Inudations!$I$7)</f>
        <v>0</v>
      </c>
      <c r="R17">
        <f>G17*(Inudations!$H$8+Inudations!$I$8)</f>
        <v>1517.0494939325288</v>
      </c>
      <c r="S17">
        <f t="shared" si="3"/>
        <v>1517.0494939325288</v>
      </c>
    </row>
    <row r="18" spans="1:19" x14ac:dyDescent="0.3">
      <c r="A18">
        <v>0.34483333300000002</v>
      </c>
      <c r="B18">
        <v>0.18309816649999999</v>
      </c>
      <c r="C18">
        <v>2.1363E-2</v>
      </c>
      <c r="E18">
        <f t="shared" si="0"/>
        <v>0.16173516650000003</v>
      </c>
      <c r="F18">
        <f t="shared" si="1"/>
        <v>0.1617351665</v>
      </c>
      <c r="G18">
        <v>2.1363E-2</v>
      </c>
      <c r="I18">
        <v>2036</v>
      </c>
      <c r="J18">
        <f>E18*(Inudations!$H$2+Inudations!$I$2)</f>
        <v>19186.196533948827</v>
      </c>
      <c r="K18">
        <f>E18*(Inudations!$H$3+Inudations!$I$3)</f>
        <v>22767.622585991106</v>
      </c>
      <c r="L18">
        <f>G18*(Inudations!$H$4+Inudations!$I$4)</f>
        <v>3182.2637761877272</v>
      </c>
      <c r="M18">
        <f t="shared" si="2"/>
        <v>45136.082896127657</v>
      </c>
      <c r="O18">
        <v>2036</v>
      </c>
      <c r="P18">
        <f>E18*(Inudations!$H$6+Inudations!$I$6)</f>
        <v>0</v>
      </c>
      <c r="Q18">
        <f>F18*(Inudations!$H$7+Inudations!$I$7)</f>
        <v>0</v>
      </c>
      <c r="R18">
        <f>G18*(Inudations!$H$8+Inudations!$I$8)</f>
        <v>1552.3652028011982</v>
      </c>
      <c r="S18">
        <f t="shared" si="3"/>
        <v>1552.3652028011982</v>
      </c>
    </row>
    <row r="19" spans="1:19" x14ac:dyDescent="0.3">
      <c r="A19">
        <v>0.34933333300000002</v>
      </c>
      <c r="B19">
        <v>0.18559116649999999</v>
      </c>
      <c r="C19">
        <v>2.1849E-2</v>
      </c>
      <c r="E19">
        <f t="shared" si="0"/>
        <v>0.16374216650000004</v>
      </c>
      <c r="F19">
        <f t="shared" si="1"/>
        <v>0.16374216649999998</v>
      </c>
      <c r="G19">
        <v>2.1849E-2</v>
      </c>
      <c r="I19">
        <v>2037</v>
      </c>
      <c r="J19">
        <f>E19*(Inudations!$H$2+Inudations!$I$2)</f>
        <v>19424.281406131744</v>
      </c>
      <c r="K19">
        <f>E19*(Inudations!$H$3+Inudations!$I$3)</f>
        <v>23050.15000114101</v>
      </c>
      <c r="L19">
        <f>G19*(Inudations!$H$4+Inudations!$I$4)</f>
        <v>3254.6590481639118</v>
      </c>
      <c r="M19">
        <f t="shared" si="2"/>
        <v>45729.090455436672</v>
      </c>
      <c r="O19">
        <v>2037</v>
      </c>
      <c r="P19">
        <f>E19*(Inudations!$H$6+Inudations!$I$6)</f>
        <v>0</v>
      </c>
      <c r="Q19">
        <f>F19*(Inudations!$H$7+Inudations!$I$7)</f>
        <v>0</v>
      </c>
      <c r="R19">
        <f>G19*(Inudations!$H$8+Inudations!$I$8)</f>
        <v>1587.6809116698676</v>
      </c>
      <c r="S19">
        <f t="shared" si="3"/>
        <v>1587.6809116698676</v>
      </c>
    </row>
    <row r="20" spans="1:19" x14ac:dyDescent="0.3">
      <c r="A20">
        <v>0.35383333300000003</v>
      </c>
      <c r="B20">
        <v>0.18808416650000001</v>
      </c>
      <c r="C20">
        <v>2.2335000000000001E-2</v>
      </c>
      <c r="E20">
        <f t="shared" si="0"/>
        <v>0.16574916650000002</v>
      </c>
      <c r="F20">
        <f t="shared" si="1"/>
        <v>0.16574916650000002</v>
      </c>
      <c r="G20">
        <v>2.2335000000000001E-2</v>
      </c>
      <c r="I20">
        <v>2038</v>
      </c>
      <c r="J20">
        <f>E20*(Inudations!$H$2+Inudations!$I$2)</f>
        <v>19662.366278314657</v>
      </c>
      <c r="K20">
        <f>E20*(Inudations!$H$3+Inudations!$I$3)</f>
        <v>23332.67741629091</v>
      </c>
      <c r="L20">
        <f>G20*(Inudations!$H$4+Inudations!$I$4)</f>
        <v>3327.0543201400969</v>
      </c>
      <c r="M20">
        <f t="shared" si="2"/>
        <v>46322.098014745665</v>
      </c>
      <c r="O20">
        <v>2038</v>
      </c>
      <c r="P20">
        <f>E20*(Inudations!$H$6+Inudations!$I$6)</f>
        <v>0</v>
      </c>
      <c r="Q20">
        <f>F20*(Inudations!$H$7+Inudations!$I$7)</f>
        <v>0</v>
      </c>
      <c r="R20">
        <f>G20*(Inudations!$H$8+Inudations!$I$8)</f>
        <v>1622.9966205385367</v>
      </c>
      <c r="S20">
        <f t="shared" si="3"/>
        <v>1622.9966205385367</v>
      </c>
    </row>
    <row r="21" spans="1:19" x14ac:dyDescent="0.3">
      <c r="A21">
        <v>0.35833333299999998</v>
      </c>
      <c r="B21">
        <v>0.19057716649999901</v>
      </c>
      <c r="C21">
        <v>2.2821000000000001E-2</v>
      </c>
      <c r="E21">
        <f t="shared" si="0"/>
        <v>0.16775616650000097</v>
      </c>
      <c r="F21">
        <f t="shared" si="1"/>
        <v>0.167756166499999</v>
      </c>
      <c r="G21">
        <v>2.2821000000000001E-2</v>
      </c>
      <c r="I21">
        <v>2039</v>
      </c>
      <c r="J21">
        <f>E21*(Inudations!$H$2+Inudations!$I$2)</f>
        <v>19900.451150497687</v>
      </c>
      <c r="K21">
        <f>E21*(Inudations!$H$3+Inudations!$I$3)</f>
        <v>23615.204831440948</v>
      </c>
      <c r="L21">
        <f>G21*(Inudations!$H$4+Inudations!$I$4)</f>
        <v>3399.4495921162816</v>
      </c>
      <c r="M21">
        <f t="shared" si="2"/>
        <v>46915.105574054913</v>
      </c>
      <c r="O21">
        <v>2039</v>
      </c>
      <c r="P21">
        <f>E21*(Inudations!$H$6+Inudations!$I$6)</f>
        <v>0</v>
      </c>
      <c r="Q21">
        <f>F21*(Inudations!$H$7+Inudations!$I$7)</f>
        <v>0</v>
      </c>
      <c r="R21">
        <f>G21*(Inudations!$H$8+Inudations!$I$8)</f>
        <v>1658.3123294072061</v>
      </c>
      <c r="S21">
        <f t="shared" si="3"/>
        <v>1658.3123294072061</v>
      </c>
    </row>
    <row r="22" spans="1:19" x14ac:dyDescent="0.3">
      <c r="A22">
        <v>0.36283333299999998</v>
      </c>
      <c r="B22">
        <v>0.1932246665</v>
      </c>
      <c r="C22">
        <v>2.3616000000000002E-2</v>
      </c>
      <c r="E22">
        <f t="shared" si="0"/>
        <v>0.16960866649999998</v>
      </c>
      <c r="F22">
        <f t="shared" si="1"/>
        <v>0.1696086665</v>
      </c>
      <c r="G22">
        <v>2.3616000000000002E-2</v>
      </c>
      <c r="I22">
        <v>2040</v>
      </c>
      <c r="J22">
        <f>E22*(Inudations!$H$2+Inudations!$I$2)</f>
        <v>20120.208113984794</v>
      </c>
      <c r="K22">
        <f>E22*(Inudations!$H$3+Inudations!$I$3)</f>
        <v>23875.983125693521</v>
      </c>
      <c r="L22">
        <f>G22*(Inudations!$H$4+Inudations!$I$4)</f>
        <v>3517.8739567686825</v>
      </c>
      <c r="M22">
        <f t="shared" si="2"/>
        <v>47514.065196447002</v>
      </c>
      <c r="O22">
        <v>2040</v>
      </c>
      <c r="P22">
        <f>E22*(Inudations!$H$6+Inudations!$I$6)</f>
        <v>0</v>
      </c>
      <c r="Q22">
        <f>F22*(Inudations!$H$7+Inudations!$I$7)</f>
        <v>0</v>
      </c>
      <c r="R22">
        <f>G22*(Inudations!$H$8+Inudations!$I$8)</f>
        <v>1716.0818531738566</v>
      </c>
      <c r="S22">
        <f t="shared" si="3"/>
        <v>1716.0818531738566</v>
      </c>
    </row>
    <row r="23" spans="1:19" x14ac:dyDescent="0.3">
      <c r="A23">
        <v>0.36733333299999998</v>
      </c>
      <c r="B23">
        <v>0.1958721665</v>
      </c>
      <c r="C23">
        <v>2.4410999999999999E-2</v>
      </c>
      <c r="E23">
        <f t="shared" si="0"/>
        <v>0.17146116649999998</v>
      </c>
      <c r="F23">
        <f t="shared" si="1"/>
        <v>0.17146116650000001</v>
      </c>
      <c r="G23">
        <v>2.4410999999999999E-2</v>
      </c>
      <c r="I23">
        <v>2041</v>
      </c>
      <c r="J23">
        <f>E23*(Inudations!$H$2+Inudations!$I$2)</f>
        <v>20339.965077472014</v>
      </c>
      <c r="K23">
        <f>E23*(Inudations!$H$3+Inudations!$I$3)</f>
        <v>24136.761419946233</v>
      </c>
      <c r="L23">
        <f>G23*(Inudations!$H$4+Inudations!$I$4)</f>
        <v>3636.2983214210835</v>
      </c>
      <c r="M23">
        <f t="shared" si="2"/>
        <v>48113.024818839331</v>
      </c>
      <c r="O23">
        <v>2041</v>
      </c>
      <c r="P23">
        <f>E23*(Inudations!$H$6+Inudations!$I$6)</f>
        <v>0</v>
      </c>
      <c r="Q23">
        <f>F23*(Inudations!$H$7+Inudations!$I$7)</f>
        <v>0</v>
      </c>
      <c r="R23">
        <f>G23*(Inudations!$H$8+Inudations!$I$8)</f>
        <v>1773.8513769405067</v>
      </c>
      <c r="S23">
        <f t="shared" si="3"/>
        <v>1773.8513769405067</v>
      </c>
    </row>
    <row r="24" spans="1:19" x14ac:dyDescent="0.3">
      <c r="A24">
        <v>0.37183333299999999</v>
      </c>
      <c r="B24">
        <v>0.1985196665</v>
      </c>
      <c r="C24">
        <v>2.5205999999999999E-2</v>
      </c>
      <c r="E24">
        <f t="shared" si="0"/>
        <v>0.17331366649999999</v>
      </c>
      <c r="F24">
        <f t="shared" si="1"/>
        <v>0.17331366649999999</v>
      </c>
      <c r="G24">
        <v>2.5205999999999999E-2</v>
      </c>
      <c r="I24">
        <v>2042</v>
      </c>
      <c r="J24">
        <f>E24*(Inudations!$H$2+Inudations!$I$2)</f>
        <v>20559.722040959237</v>
      </c>
      <c r="K24">
        <f>E24*(Inudations!$H$3+Inudations!$I$3)</f>
        <v>24397.539714198949</v>
      </c>
      <c r="L24">
        <f>G24*(Inudations!$H$4+Inudations!$I$4)</f>
        <v>3754.7226860734845</v>
      </c>
      <c r="M24">
        <f t="shared" si="2"/>
        <v>48711.984441231674</v>
      </c>
      <c r="O24">
        <v>2042</v>
      </c>
      <c r="P24">
        <f>E24*(Inudations!$H$6+Inudations!$I$6)</f>
        <v>0</v>
      </c>
      <c r="Q24">
        <f>F24*(Inudations!$H$7+Inudations!$I$7)</f>
        <v>0</v>
      </c>
      <c r="R24">
        <f>G24*(Inudations!$H$8+Inudations!$I$8)</f>
        <v>1831.6209007071573</v>
      </c>
      <c r="S24">
        <f t="shared" si="3"/>
        <v>1831.6209007071573</v>
      </c>
    </row>
    <row r="25" spans="1:19" x14ac:dyDescent="0.3">
      <c r="A25">
        <v>0.37633333299999999</v>
      </c>
      <c r="B25">
        <v>0.20116766650000001</v>
      </c>
      <c r="C25">
        <v>2.6002000000000001E-2</v>
      </c>
      <c r="E25">
        <f t="shared" si="0"/>
        <v>0.17516566649999998</v>
      </c>
      <c r="F25">
        <f t="shared" si="1"/>
        <v>0.17516566650000001</v>
      </c>
      <c r="G25">
        <v>2.6002000000000001E-2</v>
      </c>
      <c r="I25">
        <v>2043</v>
      </c>
      <c r="J25">
        <f>E25*(Inudations!$H$2+Inudations!$I$2)</f>
        <v>20779.419690826082</v>
      </c>
      <c r="K25">
        <f>E25*(Inudations!$H$3+Inudations!$I$3)</f>
        <v>24658.247622947139</v>
      </c>
      <c r="L25">
        <f>G25*(Inudations!$H$4+Inudations!$I$4)</f>
        <v>3873.2960121908573</v>
      </c>
      <c r="M25">
        <f t="shared" si="2"/>
        <v>49310.963325964076</v>
      </c>
      <c r="O25">
        <v>2043</v>
      </c>
      <c r="P25">
        <f>E25*(Inudations!$H$6+Inudations!$I$6)</f>
        <v>0</v>
      </c>
      <c r="Q25">
        <f>F25*(Inudations!$H$7+Inudations!$I$7)</f>
        <v>0</v>
      </c>
      <c r="R25">
        <f>G25*(Inudations!$H$8+Inudations!$I$8)</f>
        <v>1889.4630905414388</v>
      </c>
      <c r="S25">
        <f t="shared" si="3"/>
        <v>1889.4630905414388</v>
      </c>
    </row>
    <row r="26" spans="1:19" x14ac:dyDescent="0.3">
      <c r="A26">
        <v>0.380833333</v>
      </c>
      <c r="B26">
        <v>0.20381516650000001</v>
      </c>
      <c r="C26">
        <v>2.6797000000000001E-2</v>
      </c>
      <c r="E26">
        <f t="shared" si="0"/>
        <v>0.17701816649999999</v>
      </c>
      <c r="F26">
        <f t="shared" si="1"/>
        <v>0.17701816650000002</v>
      </c>
      <c r="G26">
        <v>2.6797000000000001E-2</v>
      </c>
      <c r="I26">
        <v>2044</v>
      </c>
      <c r="J26">
        <f>E26*(Inudations!$H$2+Inudations!$I$2)</f>
        <v>20999.176654313305</v>
      </c>
      <c r="K26">
        <f>E26*(Inudations!$H$3+Inudations!$I$3)</f>
        <v>24919.025917199851</v>
      </c>
      <c r="L26">
        <f>G26*(Inudations!$H$4+Inudations!$I$4)</f>
        <v>3991.7203768432582</v>
      </c>
      <c r="M26">
        <f t="shared" si="2"/>
        <v>49909.92294835642</v>
      </c>
      <c r="O26">
        <v>2044</v>
      </c>
      <c r="P26">
        <f>E26*(Inudations!$H$6+Inudations!$I$6)</f>
        <v>0</v>
      </c>
      <c r="Q26">
        <f>F26*(Inudations!$H$7+Inudations!$I$7)</f>
        <v>0</v>
      </c>
      <c r="R26">
        <f>G26*(Inudations!$H$8+Inudations!$I$8)</f>
        <v>1947.2326143080891</v>
      </c>
      <c r="S26">
        <f t="shared" si="3"/>
        <v>1947.2326143080891</v>
      </c>
    </row>
    <row r="27" spans="1:19" x14ac:dyDescent="0.3">
      <c r="A27">
        <v>0.385333333</v>
      </c>
      <c r="B27">
        <v>0.2064626665</v>
      </c>
      <c r="C27">
        <v>2.7591999999999998E-2</v>
      </c>
      <c r="E27">
        <f t="shared" si="0"/>
        <v>0.1788706665</v>
      </c>
      <c r="F27">
        <f t="shared" si="1"/>
        <v>0.1788706665</v>
      </c>
      <c r="G27">
        <v>2.7591999999999998E-2</v>
      </c>
      <c r="I27">
        <v>2045</v>
      </c>
      <c r="J27">
        <f>E27*(Inudations!$H$2+Inudations!$I$2)</f>
        <v>21218.933617800529</v>
      </c>
      <c r="K27">
        <f>E27*(Inudations!$H$3+Inudations!$I$3)</f>
        <v>25179.804211452567</v>
      </c>
      <c r="L27">
        <f>G27*(Inudations!$H$4+Inudations!$I$4)</f>
        <v>4110.1447414956592</v>
      </c>
      <c r="M27">
        <f t="shared" si="2"/>
        <v>50508.882570748749</v>
      </c>
      <c r="O27">
        <v>2045</v>
      </c>
      <c r="P27">
        <f>E27*(Inudations!$H$6+Inudations!$I$6)</f>
        <v>0</v>
      </c>
      <c r="Q27">
        <f>F27*(Inudations!$H$7+Inudations!$I$7)</f>
        <v>0</v>
      </c>
      <c r="R27">
        <f>G27*(Inudations!$H$8+Inudations!$I$8)</f>
        <v>2005.0021380747394</v>
      </c>
      <c r="S27">
        <f t="shared" si="3"/>
        <v>2005.0021380747394</v>
      </c>
    </row>
    <row r="28" spans="1:19" x14ac:dyDescent="0.3">
      <c r="A28">
        <v>0.389833333</v>
      </c>
      <c r="B28">
        <v>0.2091101665</v>
      </c>
      <c r="C28">
        <v>2.8386999999999999E-2</v>
      </c>
      <c r="E28">
        <f t="shared" si="0"/>
        <v>0.1807231665</v>
      </c>
      <c r="F28">
        <f t="shared" si="1"/>
        <v>0.1807231665</v>
      </c>
      <c r="G28">
        <v>2.8386999999999999E-2</v>
      </c>
      <c r="I28">
        <v>2046</v>
      </c>
      <c r="J28">
        <f>E28*(Inudations!$H$2+Inudations!$I$2)</f>
        <v>21438.690581287752</v>
      </c>
      <c r="K28">
        <f>E28*(Inudations!$H$3+Inudations!$I$3)</f>
        <v>25440.582505705283</v>
      </c>
      <c r="L28">
        <f>G28*(Inudations!$H$4+Inudations!$I$4)</f>
        <v>4228.5691061480602</v>
      </c>
      <c r="M28">
        <f t="shared" si="2"/>
        <v>51107.842193141099</v>
      </c>
      <c r="O28">
        <v>2046</v>
      </c>
      <c r="P28">
        <f>E28*(Inudations!$H$6+Inudations!$I$6)</f>
        <v>0</v>
      </c>
      <c r="Q28">
        <f>F28*(Inudations!$H$7+Inudations!$I$7)</f>
        <v>0</v>
      </c>
      <c r="R28">
        <f>G28*(Inudations!$H$8+Inudations!$I$8)</f>
        <v>2062.7716618413897</v>
      </c>
      <c r="S28">
        <f t="shared" si="3"/>
        <v>2062.7716618413897</v>
      </c>
    </row>
    <row r="29" spans="1:19" x14ac:dyDescent="0.3">
      <c r="A29">
        <v>0.39433333300000001</v>
      </c>
      <c r="B29">
        <v>0.21175816650000001</v>
      </c>
      <c r="C29">
        <v>2.9183000000000001E-2</v>
      </c>
      <c r="E29">
        <f t="shared" si="0"/>
        <v>0.1825751665</v>
      </c>
      <c r="F29">
        <f t="shared" si="1"/>
        <v>0.1825751665</v>
      </c>
      <c r="G29">
        <v>2.9183000000000001E-2</v>
      </c>
      <c r="I29">
        <v>2047</v>
      </c>
      <c r="J29">
        <f>E29*(Inudations!$H$2+Inudations!$I$2)</f>
        <v>21658.388231154597</v>
      </c>
      <c r="K29">
        <f>E29*(Inudations!$H$3+Inudations!$I$3)</f>
        <v>25701.29041445347</v>
      </c>
      <c r="L29">
        <f>G29*(Inudations!$H$4+Inudations!$I$4)</f>
        <v>4347.1424322654329</v>
      </c>
      <c r="M29">
        <f t="shared" si="2"/>
        <v>51706.821077873501</v>
      </c>
      <c r="O29">
        <v>2047</v>
      </c>
      <c r="P29">
        <f>E29*(Inudations!$H$6+Inudations!$I$6)</f>
        <v>0</v>
      </c>
      <c r="Q29">
        <f>F29*(Inudations!$H$7+Inudations!$I$7)</f>
        <v>0</v>
      </c>
      <c r="R29">
        <f>G29*(Inudations!$H$8+Inudations!$I$8)</f>
        <v>2120.6138516756714</v>
      </c>
      <c r="S29">
        <f t="shared" si="3"/>
        <v>2120.6138516756714</v>
      </c>
    </row>
    <row r="30" spans="1:19" x14ac:dyDescent="0.3">
      <c r="A30">
        <v>0.39883333300000001</v>
      </c>
      <c r="B30">
        <v>0.21440566650000001</v>
      </c>
      <c r="C30">
        <v>2.9978000000000001E-2</v>
      </c>
      <c r="E30">
        <f t="shared" si="0"/>
        <v>0.1844276665</v>
      </c>
      <c r="F30">
        <f t="shared" si="1"/>
        <v>0.1844276665</v>
      </c>
      <c r="G30">
        <v>2.9978000000000001E-2</v>
      </c>
      <c r="I30">
        <v>2048</v>
      </c>
      <c r="J30">
        <f>E30*(Inudations!$H$2+Inudations!$I$2)</f>
        <v>21878.14519464182</v>
      </c>
      <c r="K30">
        <f>E30*(Inudations!$H$3+Inudations!$I$3)</f>
        <v>25962.068708706185</v>
      </c>
      <c r="L30">
        <f>G30*(Inudations!$H$4+Inudations!$I$4)</f>
        <v>4465.5667969178339</v>
      </c>
      <c r="M30">
        <f t="shared" si="2"/>
        <v>52305.780700265837</v>
      </c>
      <c r="O30">
        <v>2048</v>
      </c>
      <c r="P30">
        <f>E30*(Inudations!$H$6+Inudations!$I$6)</f>
        <v>0</v>
      </c>
      <c r="Q30">
        <f>F30*(Inudations!$H$7+Inudations!$I$7)</f>
        <v>0</v>
      </c>
      <c r="R30">
        <f>G30*(Inudations!$H$8+Inudations!$I$8)</f>
        <v>2178.3833754423217</v>
      </c>
      <c r="S30">
        <f t="shared" si="3"/>
        <v>2178.3833754423217</v>
      </c>
    </row>
    <row r="31" spans="1:19" x14ac:dyDescent="0.3">
      <c r="A31">
        <v>0.40333333300000002</v>
      </c>
      <c r="B31">
        <v>0.21705316650000001</v>
      </c>
      <c r="C31">
        <v>3.0772999999999998E-2</v>
      </c>
      <c r="E31">
        <f t="shared" si="0"/>
        <v>0.18628016650000001</v>
      </c>
      <c r="F31">
        <f t="shared" si="1"/>
        <v>0.18628016650000001</v>
      </c>
      <c r="G31">
        <v>3.0772999999999998E-2</v>
      </c>
      <c r="I31">
        <v>2049</v>
      </c>
      <c r="J31">
        <f>E31*(Inudations!$H$2+Inudations!$I$2)</f>
        <v>22097.90215812904</v>
      </c>
      <c r="K31">
        <f>E31*(Inudations!$H$3+Inudations!$I$3)</f>
        <v>26222.847002958897</v>
      </c>
      <c r="L31">
        <f>G31*(Inudations!$H$4+Inudations!$I$4)</f>
        <v>4583.9911615702349</v>
      </c>
      <c r="M31">
        <f t="shared" si="2"/>
        <v>52904.740322658174</v>
      </c>
      <c r="O31">
        <v>2049</v>
      </c>
      <c r="P31">
        <f>E31*(Inudations!$H$6+Inudations!$I$6)</f>
        <v>0</v>
      </c>
      <c r="Q31">
        <f>F31*(Inudations!$H$7+Inudations!$I$7)</f>
        <v>0</v>
      </c>
      <c r="R31">
        <f>G31*(Inudations!$H$8+Inudations!$I$8)</f>
        <v>2236.152899208972</v>
      </c>
      <c r="S31">
        <f t="shared" si="3"/>
        <v>2236.152899208972</v>
      </c>
    </row>
    <row r="32" spans="1:19" x14ac:dyDescent="0.3">
      <c r="A32">
        <v>0.42015999999999998</v>
      </c>
      <c r="B32">
        <v>0.22612849999999901</v>
      </c>
      <c r="C32">
        <v>3.2097000000000001E-2</v>
      </c>
      <c r="E32">
        <f t="shared" si="0"/>
        <v>0.19403150000000097</v>
      </c>
      <c r="F32">
        <f t="shared" si="1"/>
        <v>0.19403149999999902</v>
      </c>
      <c r="G32">
        <v>3.2097000000000001E-2</v>
      </c>
      <c r="I32">
        <v>2050</v>
      </c>
      <c r="J32">
        <f>E32*(Inudations!$H$2+Inudations!$I$2)</f>
        <v>23017.421463358183</v>
      </c>
      <c r="K32">
        <f>E32*(Inudations!$H$3+Inudations!$I$3)</f>
        <v>27314.010041185167</v>
      </c>
      <c r="L32">
        <f>G32*(Inudations!$H$4+Inudations!$I$4)</f>
        <v>4781.2161411925981</v>
      </c>
      <c r="M32">
        <f t="shared" si="2"/>
        <v>55112.647645735946</v>
      </c>
      <c r="O32">
        <v>2050</v>
      </c>
      <c r="P32">
        <f>E32*(Inudations!$H$6+Inudations!$I$6)</f>
        <v>0</v>
      </c>
      <c r="Q32">
        <f>F32*(Inudations!$H$7+Inudations!$I$7)</f>
        <v>0</v>
      </c>
      <c r="R32">
        <f>G32*(Inudations!$H$8+Inudations!$I$8)</f>
        <v>2332.3627727524249</v>
      </c>
      <c r="S32">
        <f t="shared" si="3"/>
        <v>2332.3627727524249</v>
      </c>
    </row>
    <row r="33" spans="1:19" x14ac:dyDescent="0.3">
      <c r="A33">
        <v>0.436986667</v>
      </c>
      <c r="B33">
        <v>0.23520383349999999</v>
      </c>
      <c r="C33">
        <v>3.3420999999999999E-2</v>
      </c>
      <c r="E33">
        <f t="shared" si="0"/>
        <v>0.20178283350000001</v>
      </c>
      <c r="F33">
        <f t="shared" si="1"/>
        <v>0.20178283349999998</v>
      </c>
      <c r="G33">
        <v>3.3420999999999999E-2</v>
      </c>
      <c r="I33">
        <v>2051</v>
      </c>
      <c r="J33">
        <f>E33*(Inudations!$H$2+Inudations!$I$2)</f>
        <v>23936.940768587101</v>
      </c>
      <c r="K33">
        <f>E33*(Inudations!$H$3+Inudations!$I$3)</f>
        <v>28405.173079411165</v>
      </c>
      <c r="L33">
        <f>G33*(Inudations!$H$4+Inudations!$I$4)</f>
        <v>4978.4411208149613</v>
      </c>
      <c r="M33">
        <f t="shared" si="2"/>
        <v>57320.554968813223</v>
      </c>
      <c r="O33">
        <v>2051</v>
      </c>
      <c r="P33">
        <f>E33*(Inudations!$H$6+Inudations!$I$6)</f>
        <v>0</v>
      </c>
      <c r="Q33">
        <f>F33*(Inudations!$H$7+Inudations!$I$7)</f>
        <v>0</v>
      </c>
      <c r="R33">
        <f>G33*(Inudations!$H$8+Inudations!$I$8)</f>
        <v>2428.5726462958778</v>
      </c>
      <c r="S33">
        <f t="shared" si="3"/>
        <v>2428.5726462958778</v>
      </c>
    </row>
    <row r="34" spans="1:19" x14ac:dyDescent="0.3">
      <c r="A34">
        <v>0.45381333299999999</v>
      </c>
      <c r="B34">
        <v>0.24427916649999901</v>
      </c>
      <c r="C34">
        <v>3.4744999999999998E-2</v>
      </c>
      <c r="E34">
        <f t="shared" si="0"/>
        <v>0.20953416650000098</v>
      </c>
      <c r="F34">
        <f t="shared" si="1"/>
        <v>0.20953416649999901</v>
      </c>
      <c r="G34">
        <v>3.4744999999999998E-2</v>
      </c>
      <c r="I34">
        <v>2052</v>
      </c>
      <c r="J34">
        <f>E34*(Inudations!$H$2+Inudations!$I$2)</f>
        <v>24856.460014502623</v>
      </c>
      <c r="K34">
        <f>E34*(Inudations!$H$3+Inudations!$I$3)</f>
        <v>29496.336047251931</v>
      </c>
      <c r="L34">
        <f>G34*(Inudations!$H$4+Inudations!$I$4)</f>
        <v>5175.6661004373254</v>
      </c>
      <c r="M34">
        <f t="shared" si="2"/>
        <v>59528.462162191878</v>
      </c>
      <c r="O34">
        <v>2052</v>
      </c>
      <c r="P34">
        <f>E34*(Inudations!$H$6+Inudations!$I$6)</f>
        <v>0</v>
      </c>
      <c r="Q34">
        <f>F34*(Inudations!$H$7+Inudations!$I$7)</f>
        <v>0</v>
      </c>
      <c r="R34">
        <f>G34*(Inudations!$H$8+Inudations!$I$8)</f>
        <v>2524.7825198393307</v>
      </c>
      <c r="S34">
        <f t="shared" si="3"/>
        <v>2524.7825198393307</v>
      </c>
    </row>
    <row r="35" spans="1:19" x14ac:dyDescent="0.3">
      <c r="A35">
        <v>0.47064</v>
      </c>
      <c r="B35">
        <v>0.25335449999999998</v>
      </c>
      <c r="C35">
        <v>3.6068999999999997E-2</v>
      </c>
      <c r="E35">
        <f t="shared" si="0"/>
        <v>0.21728550000000002</v>
      </c>
      <c r="F35">
        <f t="shared" si="1"/>
        <v>0.21728549999999999</v>
      </c>
      <c r="G35">
        <v>3.6068999999999997E-2</v>
      </c>
      <c r="I35">
        <v>2053</v>
      </c>
      <c r="J35">
        <f>E35*(Inudations!$H$2+Inudations!$I$2)</f>
        <v>25775.979319731541</v>
      </c>
      <c r="K35">
        <f>E35*(Inudations!$H$3+Inudations!$I$3)</f>
        <v>30587.499085477928</v>
      </c>
      <c r="L35">
        <f>G35*(Inudations!$H$4+Inudations!$I$4)</f>
        <v>5372.8910800596886</v>
      </c>
      <c r="M35">
        <f t="shared" si="2"/>
        <v>61736.369485269155</v>
      </c>
      <c r="O35">
        <v>2053</v>
      </c>
      <c r="P35">
        <f>E35*(Inudations!$H$6+Inudations!$I$6)</f>
        <v>0</v>
      </c>
      <c r="Q35">
        <f>F35*(Inudations!$H$7+Inudations!$I$7)</f>
        <v>0</v>
      </c>
      <c r="R35">
        <f>G35*(Inudations!$H$8+Inudations!$I$8)</f>
        <v>2620.992393382784</v>
      </c>
      <c r="S35">
        <f t="shared" si="3"/>
        <v>2620.992393382784</v>
      </c>
    </row>
    <row r="36" spans="1:19" x14ac:dyDescent="0.3">
      <c r="A36">
        <v>0.48746666700000002</v>
      </c>
      <c r="B36">
        <v>0.26242933349999997</v>
      </c>
      <c r="C36">
        <v>3.7392000000000002E-2</v>
      </c>
      <c r="E36">
        <f t="shared" si="0"/>
        <v>0.22503733350000005</v>
      </c>
      <c r="F36">
        <f t="shared" si="1"/>
        <v>0.22503733349999996</v>
      </c>
      <c r="G36">
        <v>3.7392000000000002E-2</v>
      </c>
      <c r="I36">
        <v>2054</v>
      </c>
      <c r="J36">
        <f>E36*(Inudations!$H$2+Inudations!$I$2)</f>
        <v>26695.557938580947</v>
      </c>
      <c r="K36">
        <f>E36*(Inudations!$H$3+Inudations!$I$3)</f>
        <v>31678.732509208585</v>
      </c>
      <c r="L36">
        <f>G36*(Inudations!$H$4+Inudations!$I$4)</f>
        <v>5569.967098217081</v>
      </c>
      <c r="M36">
        <f t="shared" si="2"/>
        <v>63944.257546006615</v>
      </c>
      <c r="O36">
        <v>2054</v>
      </c>
      <c r="P36">
        <f>E36*(Inudations!$H$6+Inudations!$I$6)</f>
        <v>0</v>
      </c>
      <c r="Q36">
        <f>F36*(Inudations!$H$7+Inudations!$I$7)</f>
        <v>0</v>
      </c>
      <c r="R36">
        <f>G36*(Inudations!$H$8+Inudations!$I$8)</f>
        <v>2717.129600858606</v>
      </c>
      <c r="S36">
        <f t="shared" si="3"/>
        <v>2717.129600858606</v>
      </c>
    </row>
    <row r="37" spans="1:19" x14ac:dyDescent="0.3">
      <c r="A37">
        <v>0.50429333300000001</v>
      </c>
      <c r="B37">
        <v>0.27150466649999999</v>
      </c>
      <c r="C37">
        <v>3.8716E-2</v>
      </c>
      <c r="E37">
        <f t="shared" si="0"/>
        <v>0.23278866650000002</v>
      </c>
      <c r="F37">
        <f t="shared" si="1"/>
        <v>0.23278866649999999</v>
      </c>
      <c r="G37">
        <v>3.8716E-2</v>
      </c>
      <c r="I37">
        <v>2055</v>
      </c>
      <c r="J37">
        <f>E37*(Inudations!$H$2+Inudations!$I$2)</f>
        <v>27615.077184496353</v>
      </c>
      <c r="K37">
        <f>E37*(Inudations!$H$3+Inudations!$I$3)</f>
        <v>32769.895477049213</v>
      </c>
      <c r="L37">
        <f>G37*(Inudations!$H$4+Inudations!$I$4)</f>
        <v>5767.1920778394442</v>
      </c>
      <c r="M37">
        <f t="shared" si="2"/>
        <v>66152.164739385014</v>
      </c>
      <c r="O37">
        <v>2055</v>
      </c>
      <c r="P37">
        <f>E37*(Inudations!$H$6+Inudations!$I$6)</f>
        <v>0</v>
      </c>
      <c r="Q37">
        <f>F37*(Inudations!$H$7+Inudations!$I$7)</f>
        <v>0</v>
      </c>
      <c r="R37">
        <f>G37*(Inudations!$H$8+Inudations!$I$8)</f>
        <v>2813.3394744020588</v>
      </c>
      <c r="S37">
        <f t="shared" si="3"/>
        <v>2813.3394744020588</v>
      </c>
    </row>
    <row r="38" spans="1:19" x14ac:dyDescent="0.3">
      <c r="A38">
        <v>0.52112000000000003</v>
      </c>
      <c r="B38">
        <v>0.28058</v>
      </c>
      <c r="C38">
        <v>4.0039999999999999E-2</v>
      </c>
      <c r="E38">
        <f t="shared" si="0"/>
        <v>0.24054000000000003</v>
      </c>
      <c r="F38">
        <f t="shared" si="1"/>
        <v>0.24054</v>
      </c>
      <c r="G38">
        <v>4.0039999999999999E-2</v>
      </c>
      <c r="I38">
        <v>2056</v>
      </c>
      <c r="J38">
        <f>E38*(Inudations!$H$2+Inudations!$I$2)</f>
        <v>28534.596489725383</v>
      </c>
      <c r="K38">
        <f>E38*(Inudations!$H$3+Inudations!$I$3)</f>
        <v>33861.058515275341</v>
      </c>
      <c r="L38">
        <f>G38*(Inudations!$H$4+Inudations!$I$4)</f>
        <v>5964.4170574618074</v>
      </c>
      <c r="M38">
        <f t="shared" si="2"/>
        <v>68360.072062462525</v>
      </c>
      <c r="O38">
        <v>2056</v>
      </c>
      <c r="P38">
        <f>E38*(Inudations!$H$6+Inudations!$I$6)</f>
        <v>0</v>
      </c>
      <c r="Q38">
        <f>F38*(Inudations!$H$7+Inudations!$I$7)</f>
        <v>0</v>
      </c>
      <c r="R38">
        <f>G38*(Inudations!$H$8+Inudations!$I$8)</f>
        <v>2909.5493479455122</v>
      </c>
      <c r="S38">
        <f t="shared" si="3"/>
        <v>2909.5493479455122</v>
      </c>
    </row>
    <row r="39" spans="1:19" x14ac:dyDescent="0.3">
      <c r="A39">
        <v>0.53794666700000005</v>
      </c>
      <c r="B39">
        <v>0.2896553335</v>
      </c>
      <c r="C39">
        <v>4.1363999999999998E-2</v>
      </c>
      <c r="E39">
        <f t="shared" si="0"/>
        <v>0.24829133350000004</v>
      </c>
      <c r="F39">
        <f t="shared" si="1"/>
        <v>0.24829133349999999</v>
      </c>
      <c r="G39">
        <v>4.1363999999999998E-2</v>
      </c>
      <c r="I39">
        <v>2057</v>
      </c>
      <c r="J39">
        <f>E39*(Inudations!$H$2+Inudations!$I$2)</f>
        <v>29454.115794954414</v>
      </c>
      <c r="K39">
        <f>E39*(Inudations!$H$3+Inudations!$I$3)</f>
        <v>34952.221553501477</v>
      </c>
      <c r="L39">
        <f>G39*(Inudations!$H$4+Inudations!$I$4)</f>
        <v>6161.6420370841706</v>
      </c>
      <c r="M39">
        <f t="shared" si="2"/>
        <v>70567.979385540064</v>
      </c>
      <c r="O39">
        <v>2057</v>
      </c>
      <c r="P39">
        <f>E39*(Inudations!$H$6+Inudations!$I$6)</f>
        <v>0</v>
      </c>
      <c r="Q39">
        <f>F39*(Inudations!$H$7+Inudations!$I$7)</f>
        <v>0</v>
      </c>
      <c r="R39">
        <f>G39*(Inudations!$H$8+Inudations!$I$8)</f>
        <v>3005.7592214889651</v>
      </c>
      <c r="S39">
        <f t="shared" si="3"/>
        <v>3005.7592214889651</v>
      </c>
    </row>
    <row r="40" spans="1:19" x14ac:dyDescent="0.3">
      <c r="A40">
        <v>0.55477333299999998</v>
      </c>
      <c r="B40">
        <v>0.29873066649999902</v>
      </c>
      <c r="C40">
        <v>4.2687999999999997E-2</v>
      </c>
      <c r="E40">
        <f t="shared" si="0"/>
        <v>0.25604266650000096</v>
      </c>
      <c r="F40">
        <f t="shared" si="1"/>
        <v>0.25604266649999902</v>
      </c>
      <c r="G40">
        <v>4.2687999999999997E-2</v>
      </c>
      <c r="I40">
        <v>2058</v>
      </c>
      <c r="J40">
        <f>E40*(Inudations!$H$2+Inudations!$I$2)</f>
        <v>30373.635040869933</v>
      </c>
      <c r="K40">
        <f>E40*(Inudations!$H$3+Inudations!$I$3)</f>
        <v>36043.384521342239</v>
      </c>
      <c r="L40">
        <f>G40*(Inudations!$H$4+Inudations!$I$4)</f>
        <v>6358.8670167065338</v>
      </c>
      <c r="M40">
        <f t="shared" si="2"/>
        <v>72775.886578918697</v>
      </c>
      <c r="O40">
        <v>2058</v>
      </c>
      <c r="P40">
        <f>E40*(Inudations!$H$6+Inudations!$I$6)</f>
        <v>0</v>
      </c>
      <c r="Q40">
        <f>F40*(Inudations!$H$7+Inudations!$I$7)</f>
        <v>0</v>
      </c>
      <c r="R40">
        <f>G40*(Inudations!$H$8+Inudations!$I$8)</f>
        <v>3101.969095032418</v>
      </c>
      <c r="S40">
        <f t="shared" si="3"/>
        <v>3101.969095032418</v>
      </c>
    </row>
    <row r="41" spans="1:19" x14ac:dyDescent="0.3">
      <c r="A41">
        <v>0.5716</v>
      </c>
      <c r="B41">
        <v>0.30780550000000001</v>
      </c>
      <c r="C41">
        <v>4.4011000000000002E-2</v>
      </c>
      <c r="E41">
        <f t="shared" si="0"/>
        <v>0.26379449999999999</v>
      </c>
      <c r="F41">
        <f t="shared" si="1"/>
        <v>0.26379449999999999</v>
      </c>
      <c r="G41">
        <v>4.4011000000000002E-2</v>
      </c>
      <c r="I41">
        <v>2059</v>
      </c>
      <c r="J41">
        <f>E41*(Inudations!$H$2+Inudations!$I$2)</f>
        <v>31293.213659719222</v>
      </c>
      <c r="K41">
        <f>E41*(Inudations!$H$3+Inudations!$I$3)</f>
        <v>37134.617945072758</v>
      </c>
      <c r="L41">
        <f>G41*(Inudations!$H$4+Inudations!$I$4)</f>
        <v>6555.9430348639262</v>
      </c>
      <c r="M41">
        <f t="shared" si="2"/>
        <v>74983.774639655909</v>
      </c>
      <c r="O41">
        <v>2059</v>
      </c>
      <c r="P41">
        <f>E41*(Inudations!$H$6+Inudations!$I$6)</f>
        <v>0</v>
      </c>
      <c r="Q41">
        <f>F41*(Inudations!$H$7+Inudations!$I$7)</f>
        <v>0</v>
      </c>
      <c r="R41">
        <f>G41*(Inudations!$H$8+Inudations!$I$8)</f>
        <v>3198.1063025082403</v>
      </c>
      <c r="S41">
        <f t="shared" si="3"/>
        <v>3198.1063025082403</v>
      </c>
    </row>
    <row r="42" spans="1:19" x14ac:dyDescent="0.3">
      <c r="A42">
        <v>0.58842666700000001</v>
      </c>
      <c r="B42">
        <v>0.3173263335</v>
      </c>
      <c r="C42">
        <v>4.6226000000000003E-2</v>
      </c>
      <c r="E42">
        <f t="shared" si="0"/>
        <v>0.27110033350000001</v>
      </c>
      <c r="F42">
        <f t="shared" si="1"/>
        <v>0.27110033350000001</v>
      </c>
      <c r="G42">
        <v>4.6226000000000003E-2</v>
      </c>
      <c r="I42">
        <v>2060</v>
      </c>
      <c r="J42">
        <f>E42*(Inudations!$H$2+Inudations!$I$2)</f>
        <v>32159.884529194645</v>
      </c>
      <c r="K42">
        <f>E42*(Inudations!$H$3+Inudations!$I$3)</f>
        <v>38163.067498770099</v>
      </c>
      <c r="L42">
        <f>G42*(Inudations!$H$4+Inudations!$I$4)</f>
        <v>6885.8926797759623</v>
      </c>
      <c r="M42">
        <f t="shared" si="2"/>
        <v>77208.844707740704</v>
      </c>
      <c r="O42">
        <v>2060</v>
      </c>
      <c r="P42">
        <f>E42*(Inudations!$H$6+Inudations!$I$6)</f>
        <v>0</v>
      </c>
      <c r="Q42">
        <f>F42*(Inudations!$H$7+Inudations!$I$7)</f>
        <v>0</v>
      </c>
      <c r="R42">
        <f>G42*(Inudations!$H$8+Inudations!$I$8)</f>
        <v>3359.0616423109204</v>
      </c>
      <c r="S42">
        <f t="shared" si="3"/>
        <v>3359.0616423109204</v>
      </c>
    </row>
    <row r="43" spans="1:19" x14ac:dyDescent="0.3">
      <c r="A43">
        <v>0.60525333299999995</v>
      </c>
      <c r="B43">
        <v>0.32684716649999901</v>
      </c>
      <c r="C43">
        <v>4.8440999999999998E-2</v>
      </c>
      <c r="E43">
        <f t="shared" si="0"/>
        <v>0.27840616650000094</v>
      </c>
      <c r="F43">
        <f t="shared" si="1"/>
        <v>0.278406166499999</v>
      </c>
      <c r="G43">
        <v>4.8440999999999998E-2</v>
      </c>
      <c r="I43">
        <v>2061</v>
      </c>
      <c r="J43">
        <f>E43*(Inudations!$H$2+Inudations!$I$2)</f>
        <v>33026.555339356557</v>
      </c>
      <c r="K43">
        <f>E43*(Inudations!$H$3+Inudations!$I$3)</f>
        <v>39191.516982082067</v>
      </c>
      <c r="L43">
        <f>G43*(Inudations!$H$4+Inudations!$I$4)</f>
        <v>7215.8423246879975</v>
      </c>
      <c r="M43">
        <f t="shared" si="2"/>
        <v>79433.914646126621</v>
      </c>
      <c r="O43">
        <v>2061</v>
      </c>
      <c r="P43">
        <f>E43*(Inudations!$H$6+Inudations!$I$6)</f>
        <v>0</v>
      </c>
      <c r="Q43">
        <f>F43*(Inudations!$H$7+Inudations!$I$7)</f>
        <v>0</v>
      </c>
      <c r="R43">
        <f>G43*(Inudations!$H$8+Inudations!$I$8)</f>
        <v>3520.0169821136001</v>
      </c>
      <c r="S43">
        <f t="shared" si="3"/>
        <v>3520.0169821136001</v>
      </c>
    </row>
    <row r="44" spans="1:19" x14ac:dyDescent="0.3">
      <c r="A44">
        <v>0.62207999999999997</v>
      </c>
      <c r="B44">
        <v>0.336368</v>
      </c>
      <c r="C44">
        <v>5.0656E-2</v>
      </c>
      <c r="E44">
        <f t="shared" si="0"/>
        <v>0.28571199999999997</v>
      </c>
      <c r="F44">
        <f t="shared" si="1"/>
        <v>0.28571200000000002</v>
      </c>
      <c r="G44">
        <v>5.0656E-2</v>
      </c>
      <c r="I44">
        <v>2062</v>
      </c>
      <c r="J44">
        <f>E44*(Inudations!$H$2+Inudations!$I$2)</f>
        <v>33893.226208831868</v>
      </c>
      <c r="K44">
        <f>E44*(Inudations!$H$3+Inudations!$I$3)</f>
        <v>40219.966535779276</v>
      </c>
      <c r="L44">
        <f>G44*(Inudations!$H$4+Inudations!$I$4)</f>
        <v>7545.7919696000326</v>
      </c>
      <c r="M44">
        <f t="shared" si="2"/>
        <v>81658.984714211183</v>
      </c>
      <c r="O44">
        <v>2062</v>
      </c>
      <c r="P44">
        <f>E44*(Inudations!$H$6+Inudations!$I$6)</f>
        <v>0</v>
      </c>
      <c r="Q44">
        <f>F44*(Inudations!$H$7+Inudations!$I$7)</f>
        <v>0</v>
      </c>
      <c r="R44">
        <f>G44*(Inudations!$H$8+Inudations!$I$8)</f>
        <v>3680.9723219162802</v>
      </c>
      <c r="S44">
        <f t="shared" si="3"/>
        <v>3680.9723219162802</v>
      </c>
    </row>
    <row r="45" spans="1:19" x14ac:dyDescent="0.3">
      <c r="A45">
        <v>0.63890666699999998</v>
      </c>
      <c r="B45">
        <v>0.34588883349999999</v>
      </c>
      <c r="C45">
        <v>5.2871000000000001E-2</v>
      </c>
      <c r="E45">
        <f t="shared" si="0"/>
        <v>0.29301783349999999</v>
      </c>
      <c r="F45">
        <f t="shared" si="1"/>
        <v>0.29301783349999999</v>
      </c>
      <c r="G45">
        <v>5.2871000000000001E-2</v>
      </c>
      <c r="I45">
        <v>2063</v>
      </c>
      <c r="J45">
        <f>E45*(Inudations!$H$2+Inudations!$I$2)</f>
        <v>34759.897078307287</v>
      </c>
      <c r="K45">
        <f>E45*(Inudations!$H$3+Inudations!$I$3)</f>
        <v>41248.416089476625</v>
      </c>
      <c r="L45">
        <f>G45*(Inudations!$H$4+Inudations!$I$4)</f>
        <v>7875.7416145120687</v>
      </c>
      <c r="M45">
        <f t="shared" si="2"/>
        <v>83884.054782295978</v>
      </c>
      <c r="O45">
        <v>2063</v>
      </c>
      <c r="P45">
        <f>E45*(Inudations!$H$6+Inudations!$I$6)</f>
        <v>0</v>
      </c>
      <c r="Q45">
        <f>F45*(Inudations!$H$7+Inudations!$I$7)</f>
        <v>0</v>
      </c>
      <c r="R45">
        <f>G45*(Inudations!$H$8+Inudations!$I$8)</f>
        <v>3841.9276617189603</v>
      </c>
      <c r="S45">
        <f t="shared" si="3"/>
        <v>3841.9276617189603</v>
      </c>
    </row>
    <row r="46" spans="1:19" x14ac:dyDescent="0.3">
      <c r="A46">
        <v>0.65573333300000003</v>
      </c>
      <c r="B46">
        <v>0.3554096665</v>
      </c>
      <c r="C46">
        <v>5.5086000000000003E-2</v>
      </c>
      <c r="E46">
        <f t="shared" si="0"/>
        <v>0.30032366650000003</v>
      </c>
      <c r="F46">
        <f t="shared" si="1"/>
        <v>0.30032366649999997</v>
      </c>
      <c r="G46">
        <v>5.5086000000000003E-2</v>
      </c>
      <c r="I46">
        <v>2064</v>
      </c>
      <c r="J46">
        <f>E46*(Inudations!$H$2+Inudations!$I$2)</f>
        <v>35626.567888469093</v>
      </c>
      <c r="K46">
        <f>E46*(Inudations!$H$3+Inudations!$I$3)</f>
        <v>42276.865572788469</v>
      </c>
      <c r="L46">
        <f>G46*(Inudations!$H$4+Inudations!$I$4)</f>
        <v>8205.6912594241039</v>
      </c>
      <c r="M46">
        <f t="shared" si="2"/>
        <v>86109.124720681662</v>
      </c>
      <c r="O46">
        <v>2064</v>
      </c>
      <c r="P46">
        <f>E46*(Inudations!$H$6+Inudations!$I$6)</f>
        <v>0</v>
      </c>
      <c r="Q46">
        <f>F46*(Inudations!$H$7+Inudations!$I$7)</f>
        <v>0</v>
      </c>
      <c r="R46">
        <f>G46*(Inudations!$H$8+Inudations!$I$8)</f>
        <v>4002.8830015216404</v>
      </c>
      <c r="S46">
        <f t="shared" si="3"/>
        <v>4002.8830015216404</v>
      </c>
    </row>
    <row r="47" spans="1:19" x14ac:dyDescent="0.3">
      <c r="A47">
        <v>0.67256000000000005</v>
      </c>
      <c r="B47">
        <v>0.36493049999999999</v>
      </c>
      <c r="C47">
        <v>5.7300999999999998E-2</v>
      </c>
      <c r="E47">
        <f t="shared" si="0"/>
        <v>0.30762950000000006</v>
      </c>
      <c r="F47">
        <f t="shared" si="1"/>
        <v>0.3076295</v>
      </c>
      <c r="G47">
        <v>5.7300999999999998E-2</v>
      </c>
      <c r="I47">
        <v>2065</v>
      </c>
      <c r="J47">
        <f>E47*(Inudations!$H$2+Inudations!$I$2)</f>
        <v>36493.23875794452</v>
      </c>
      <c r="K47">
        <f>E47*(Inudations!$H$3+Inudations!$I$3)</f>
        <v>43305.31512648581</v>
      </c>
      <c r="L47">
        <f>G47*(Inudations!$H$4+Inudations!$I$4)</f>
        <v>8535.64090433614</v>
      </c>
      <c r="M47">
        <f t="shared" si="2"/>
        <v>88334.194788766457</v>
      </c>
      <c r="O47">
        <v>2065</v>
      </c>
      <c r="P47">
        <f>E47*(Inudations!$H$6+Inudations!$I$6)</f>
        <v>0</v>
      </c>
      <c r="Q47">
        <f>F47*(Inudations!$H$7+Inudations!$I$7)</f>
        <v>0</v>
      </c>
      <c r="R47">
        <f>G47*(Inudations!$H$8+Inudations!$I$8)</f>
        <v>4163.83834132432</v>
      </c>
      <c r="S47">
        <f t="shared" si="3"/>
        <v>4163.83834132432</v>
      </c>
    </row>
    <row r="48" spans="1:19" x14ac:dyDescent="0.3">
      <c r="A48">
        <v>0.68938666699999995</v>
      </c>
      <c r="B48">
        <v>0.37445133349999998</v>
      </c>
      <c r="C48">
        <v>5.9515999999999999E-2</v>
      </c>
      <c r="E48">
        <f t="shared" si="0"/>
        <v>0.31493533349999997</v>
      </c>
      <c r="F48">
        <f t="shared" si="1"/>
        <v>0.31493533349999997</v>
      </c>
      <c r="G48">
        <v>5.9515999999999999E-2</v>
      </c>
      <c r="I48">
        <v>2066</v>
      </c>
      <c r="J48">
        <f>E48*(Inudations!$H$2+Inudations!$I$2)</f>
        <v>37359.909627419933</v>
      </c>
      <c r="K48">
        <f>E48*(Inudations!$H$3+Inudations!$I$3)</f>
        <v>44333.764680183143</v>
      </c>
      <c r="L48">
        <f>G48*(Inudations!$H$4+Inudations!$I$4)</f>
        <v>8865.5905492481761</v>
      </c>
      <c r="M48">
        <f t="shared" si="2"/>
        <v>90559.264856851252</v>
      </c>
      <c r="O48">
        <v>2066</v>
      </c>
      <c r="P48">
        <f>E48*(Inudations!$H$6+Inudations!$I$6)</f>
        <v>0</v>
      </c>
      <c r="Q48">
        <f>F48*(Inudations!$H$7+Inudations!$I$7)</f>
        <v>0</v>
      </c>
      <c r="R48">
        <f>G48*(Inudations!$H$8+Inudations!$I$8)</f>
        <v>4324.7936811270001</v>
      </c>
      <c r="S48">
        <f t="shared" si="3"/>
        <v>4324.7936811270001</v>
      </c>
    </row>
    <row r="49" spans="1:19" x14ac:dyDescent="0.3">
      <c r="A49">
        <v>0.706213333</v>
      </c>
      <c r="B49">
        <v>0.38397166649999998</v>
      </c>
      <c r="C49">
        <v>6.173E-2</v>
      </c>
      <c r="E49">
        <f t="shared" si="0"/>
        <v>0.32224166650000002</v>
      </c>
      <c r="F49">
        <f t="shared" si="1"/>
        <v>0.32224166649999997</v>
      </c>
      <c r="G49">
        <v>6.173E-2</v>
      </c>
      <c r="I49">
        <v>2067</v>
      </c>
      <c r="J49">
        <f>E49*(Inudations!$H$2+Inudations!$I$2)</f>
        <v>38226.639751202114</v>
      </c>
      <c r="K49">
        <f>E49*(Inudations!$H$3+Inudations!$I$3)</f>
        <v>45362.284548999509</v>
      </c>
      <c r="L49">
        <f>G49*(Inudations!$H$4+Inudations!$I$4)</f>
        <v>9195.3912326952395</v>
      </c>
      <c r="M49">
        <f t="shared" si="2"/>
        <v>92784.315532896857</v>
      </c>
      <c r="O49">
        <v>2067</v>
      </c>
      <c r="P49">
        <f>E49*(Inudations!$H$6+Inudations!$I$6)</f>
        <v>0</v>
      </c>
      <c r="Q49">
        <f>F49*(Inudations!$H$7+Inudations!$I$7)</f>
        <v>0</v>
      </c>
      <c r="R49">
        <f>G49*(Inudations!$H$8+Inudations!$I$8)</f>
        <v>4485.6763548620493</v>
      </c>
      <c r="S49">
        <f t="shared" si="3"/>
        <v>4485.6763548620493</v>
      </c>
    </row>
    <row r="50" spans="1:19" x14ac:dyDescent="0.3">
      <c r="A50">
        <v>0.72304000000000002</v>
      </c>
      <c r="B50">
        <v>0.39349250000000002</v>
      </c>
      <c r="C50">
        <v>6.3945000000000002E-2</v>
      </c>
      <c r="E50">
        <f t="shared" si="0"/>
        <v>0.32954749999999999</v>
      </c>
      <c r="F50">
        <f t="shared" si="1"/>
        <v>0.32954749999999999</v>
      </c>
      <c r="G50">
        <v>6.3945000000000002E-2</v>
      </c>
      <c r="I50">
        <v>2068</v>
      </c>
      <c r="J50">
        <f>E50*(Inudations!$H$2+Inudations!$I$2)</f>
        <v>39093.310620677534</v>
      </c>
      <c r="K50">
        <f>E50*(Inudations!$H$3+Inudations!$I$3)</f>
        <v>46390.73410269685</v>
      </c>
      <c r="L50">
        <f>G50*(Inudations!$H$4+Inudations!$I$4)</f>
        <v>9525.3408776072756</v>
      </c>
      <c r="M50">
        <f t="shared" si="2"/>
        <v>95009.385600981666</v>
      </c>
      <c r="O50">
        <v>2068</v>
      </c>
      <c r="P50">
        <f>E50*(Inudations!$H$6+Inudations!$I$6)</f>
        <v>0</v>
      </c>
      <c r="Q50">
        <f>F50*(Inudations!$H$7+Inudations!$I$7)</f>
        <v>0</v>
      </c>
      <c r="R50">
        <f>G50*(Inudations!$H$8+Inudations!$I$8)</f>
        <v>4646.6316946647294</v>
      </c>
      <c r="S50">
        <f t="shared" si="3"/>
        <v>4646.6316946647294</v>
      </c>
    </row>
    <row r="51" spans="1:19" x14ac:dyDescent="0.3">
      <c r="A51">
        <v>0.73986666700000003</v>
      </c>
      <c r="B51">
        <v>0.40301333350000001</v>
      </c>
      <c r="C51">
        <v>6.6159999999999997E-2</v>
      </c>
      <c r="E51">
        <f t="shared" si="0"/>
        <v>0.33685333350000002</v>
      </c>
      <c r="F51">
        <f t="shared" si="1"/>
        <v>0.33685333350000002</v>
      </c>
      <c r="G51">
        <v>6.6159999999999997E-2</v>
      </c>
      <c r="I51">
        <v>2069</v>
      </c>
      <c r="J51">
        <f>E51*(Inudations!$H$2+Inudations!$I$2)</f>
        <v>39959.981490152961</v>
      </c>
      <c r="K51">
        <f>E51*(Inudations!$H$3+Inudations!$I$3)</f>
        <v>47419.183656394198</v>
      </c>
      <c r="L51">
        <f>G51*(Inudations!$H$4+Inudations!$I$4)</f>
        <v>9855.2905225193099</v>
      </c>
      <c r="M51">
        <f t="shared" si="2"/>
        <v>97234.455669066476</v>
      </c>
      <c r="O51">
        <v>2069</v>
      </c>
      <c r="P51">
        <f>E51*(Inudations!$H$6+Inudations!$I$6)</f>
        <v>0</v>
      </c>
      <c r="Q51">
        <f>F51*(Inudations!$H$7+Inudations!$I$7)</f>
        <v>0</v>
      </c>
      <c r="R51">
        <f>G51*(Inudations!$H$8+Inudations!$I$8)</f>
        <v>4807.5870344674095</v>
      </c>
      <c r="S51">
        <f t="shared" si="3"/>
        <v>4807.5870344674095</v>
      </c>
    </row>
    <row r="52" spans="1:19" x14ac:dyDescent="0.3">
      <c r="A52">
        <v>0.75669333299999997</v>
      </c>
      <c r="B52">
        <v>0.41345316649999903</v>
      </c>
      <c r="C52">
        <v>7.0212999999999998E-2</v>
      </c>
      <c r="E52">
        <f t="shared" si="0"/>
        <v>0.34324016650000094</v>
      </c>
      <c r="F52">
        <f t="shared" si="1"/>
        <v>0.343240166499999</v>
      </c>
      <c r="G52">
        <v>7.0212999999999998E-2</v>
      </c>
      <c r="I52">
        <v>2070</v>
      </c>
      <c r="J52">
        <f>E52*(Inudations!$H$2+Inudations!$I$2)</f>
        <v>40717.633866066688</v>
      </c>
      <c r="K52">
        <f>E52*(Inudations!$H$3+Inudations!$I$3)</f>
        <v>48318.264582395372</v>
      </c>
      <c r="L52">
        <f>G52*(Inudations!$H$4+Inudations!$I$4)</f>
        <v>10459.031340049098</v>
      </c>
      <c r="M52">
        <f t="shared" si="2"/>
        <v>99494.929788511159</v>
      </c>
      <c r="O52">
        <v>2070</v>
      </c>
      <c r="P52">
        <f>E52*(Inudations!$H$6+Inudations!$I$6)</f>
        <v>0</v>
      </c>
      <c r="Q52">
        <f>F52*(Inudations!$H$7+Inudations!$I$7)</f>
        <v>0</v>
      </c>
      <c r="R52">
        <f>G52*(Inudations!$H$8+Inudations!$I$8)</f>
        <v>5102.1026065758797</v>
      </c>
      <c r="S52">
        <f t="shared" si="3"/>
        <v>5102.1026065758797</v>
      </c>
    </row>
    <row r="53" spans="1:19" x14ac:dyDescent="0.3">
      <c r="A53">
        <v>0.77351999999999999</v>
      </c>
      <c r="B53">
        <v>0.42389299999999902</v>
      </c>
      <c r="C53">
        <v>7.4265999999999999E-2</v>
      </c>
      <c r="E53">
        <f t="shared" si="0"/>
        <v>0.34962700000000096</v>
      </c>
      <c r="F53">
        <f t="shared" si="1"/>
        <v>0.34962699999999902</v>
      </c>
      <c r="G53">
        <v>7.4265999999999999E-2</v>
      </c>
      <c r="I53">
        <v>2071</v>
      </c>
      <c r="J53">
        <f>E53*(Inudations!$H$2+Inudations!$I$2)</f>
        <v>41475.286301293934</v>
      </c>
      <c r="K53">
        <f>E53*(Inudations!$H$3+Inudations!$I$3)</f>
        <v>49217.345578781926</v>
      </c>
      <c r="L53">
        <f>G53*(Inudations!$H$4+Inudations!$I$4)</f>
        <v>11062.772157578886</v>
      </c>
      <c r="M53">
        <f t="shared" si="2"/>
        <v>101755.40403765475</v>
      </c>
      <c r="O53">
        <v>2071</v>
      </c>
      <c r="P53">
        <f>E53*(Inudations!$H$6+Inudations!$I$6)</f>
        <v>0</v>
      </c>
      <c r="Q53">
        <f>F53*(Inudations!$H$7+Inudations!$I$7)</f>
        <v>0</v>
      </c>
      <c r="R53">
        <f>G53*(Inudations!$H$8+Inudations!$I$8)</f>
        <v>5396.6181786843508</v>
      </c>
      <c r="S53">
        <f t="shared" si="3"/>
        <v>5396.6181786843508</v>
      </c>
    </row>
    <row r="54" spans="1:19" x14ac:dyDescent="0.3">
      <c r="A54">
        <v>0.790346667</v>
      </c>
      <c r="B54">
        <v>0.43433283350000002</v>
      </c>
      <c r="C54">
        <v>7.8319E-2</v>
      </c>
      <c r="E54">
        <f t="shared" si="0"/>
        <v>0.35601383349999999</v>
      </c>
      <c r="F54">
        <f t="shared" si="1"/>
        <v>0.35601383350000004</v>
      </c>
      <c r="G54">
        <v>7.8319E-2</v>
      </c>
      <c r="I54">
        <v>2072</v>
      </c>
      <c r="J54">
        <f>E54*(Inudations!$H$2+Inudations!$I$2)</f>
        <v>42232.938736521057</v>
      </c>
      <c r="K54">
        <f>E54*(Inudations!$H$3+Inudations!$I$3)</f>
        <v>50116.426575168334</v>
      </c>
      <c r="L54">
        <f>G54*(Inudations!$H$4+Inudations!$I$4)</f>
        <v>11666.512975108673</v>
      </c>
      <c r="M54">
        <f t="shared" si="2"/>
        <v>104015.87828679806</v>
      </c>
      <c r="O54">
        <v>2072</v>
      </c>
      <c r="P54">
        <f>E54*(Inudations!$H$6+Inudations!$I$6)</f>
        <v>0</v>
      </c>
      <c r="Q54">
        <f>F54*(Inudations!$H$7+Inudations!$I$7)</f>
        <v>0</v>
      </c>
      <c r="R54">
        <f>G54*(Inudations!$H$8+Inudations!$I$8)</f>
        <v>5691.133750792821</v>
      </c>
      <c r="S54">
        <f t="shared" si="3"/>
        <v>5691.133750792821</v>
      </c>
    </row>
    <row r="55" spans="1:19" x14ac:dyDescent="0.3">
      <c r="A55">
        <v>0.80717333300000005</v>
      </c>
      <c r="B55">
        <v>0.44477266650000002</v>
      </c>
      <c r="C55">
        <v>8.2372000000000001E-2</v>
      </c>
      <c r="E55">
        <f t="shared" si="0"/>
        <v>0.36240066650000002</v>
      </c>
      <c r="F55">
        <f t="shared" si="1"/>
        <v>0.36240066650000002</v>
      </c>
      <c r="G55">
        <v>8.2372000000000001E-2</v>
      </c>
      <c r="I55">
        <v>2073</v>
      </c>
      <c r="J55">
        <f>E55*(Inudations!$H$2+Inudations!$I$2)</f>
        <v>42990.591112434682</v>
      </c>
      <c r="K55">
        <f>E55*(Inudations!$H$3+Inudations!$I$3)</f>
        <v>51015.507501169384</v>
      </c>
      <c r="L55">
        <f>G55*(Inudations!$H$4+Inudations!$I$4)</f>
        <v>12270.253792638461</v>
      </c>
      <c r="M55">
        <f t="shared" si="2"/>
        <v>106276.35240624251</v>
      </c>
      <c r="O55">
        <v>2073</v>
      </c>
      <c r="P55">
        <f>E55*(Inudations!$H$6+Inudations!$I$6)</f>
        <v>0</v>
      </c>
      <c r="Q55">
        <f>F55*(Inudations!$H$7+Inudations!$I$7)</f>
        <v>0</v>
      </c>
      <c r="R55">
        <f>G55*(Inudations!$H$8+Inudations!$I$8)</f>
        <v>5985.6493229012913</v>
      </c>
      <c r="S55">
        <f t="shared" si="3"/>
        <v>5985.6493229012913</v>
      </c>
    </row>
    <row r="56" spans="1:19" x14ac:dyDescent="0.3">
      <c r="A56">
        <v>0.82399999999999995</v>
      </c>
      <c r="B56">
        <v>0.45521249999999902</v>
      </c>
      <c r="C56">
        <v>8.6425000000000002E-2</v>
      </c>
      <c r="E56">
        <f t="shared" si="0"/>
        <v>0.36878750000000093</v>
      </c>
      <c r="F56">
        <f t="shared" si="1"/>
        <v>0.36878749999999905</v>
      </c>
      <c r="G56">
        <v>8.6425000000000002E-2</v>
      </c>
      <c r="I56">
        <v>2074</v>
      </c>
      <c r="J56">
        <f>E56*(Inudations!$H$2+Inudations!$I$2)</f>
        <v>43748.24354766203</v>
      </c>
      <c r="K56">
        <f>E56*(Inudations!$H$3+Inudations!$I$3)</f>
        <v>51914.588497556069</v>
      </c>
      <c r="L56">
        <f>G56*(Inudations!$H$4+Inudations!$I$4)</f>
        <v>12873.994610168251</v>
      </c>
      <c r="M56">
        <f t="shared" si="2"/>
        <v>108536.82665538634</v>
      </c>
      <c r="O56">
        <v>2074</v>
      </c>
      <c r="P56">
        <f>E56*(Inudations!$H$6+Inudations!$I$6)</f>
        <v>0</v>
      </c>
      <c r="Q56">
        <f>F56*(Inudations!$H$7+Inudations!$I$7)</f>
        <v>0</v>
      </c>
      <c r="R56">
        <f>G56*(Inudations!$H$8+Inudations!$I$8)</f>
        <v>6280.1648950097624</v>
      </c>
      <c r="S56">
        <f t="shared" si="3"/>
        <v>6280.1648950097624</v>
      </c>
    </row>
    <row r="57" spans="1:19" x14ac:dyDescent="0.3">
      <c r="A57">
        <v>0.84082666699999997</v>
      </c>
      <c r="B57">
        <v>0.46565233350000002</v>
      </c>
      <c r="C57">
        <v>9.0478000000000003E-2</v>
      </c>
      <c r="E57">
        <f t="shared" si="0"/>
        <v>0.37517433349999996</v>
      </c>
      <c r="F57">
        <f t="shared" si="1"/>
        <v>0.37517433350000001</v>
      </c>
      <c r="G57">
        <v>9.0478000000000003E-2</v>
      </c>
      <c r="I57">
        <v>2075</v>
      </c>
      <c r="J57">
        <f>E57*(Inudations!$H$2+Inudations!$I$2)</f>
        <v>44505.89598288916</v>
      </c>
      <c r="K57">
        <f>E57*(Inudations!$H$3+Inudations!$I$3)</f>
        <v>52813.669493942478</v>
      </c>
      <c r="L57">
        <f>G57*(Inudations!$H$4+Inudations!$I$4)</f>
        <v>13477.735427698039</v>
      </c>
      <c r="M57">
        <f t="shared" si="2"/>
        <v>110797.30090452966</v>
      </c>
      <c r="O57">
        <v>2075</v>
      </c>
      <c r="P57">
        <f>E57*(Inudations!$H$6+Inudations!$I$6)</f>
        <v>0</v>
      </c>
      <c r="Q57">
        <f>F57*(Inudations!$H$7+Inudations!$I$7)</f>
        <v>0</v>
      </c>
      <c r="R57">
        <f>G57*(Inudations!$H$8+Inudations!$I$8)</f>
        <v>6574.6804671182326</v>
      </c>
      <c r="S57">
        <f t="shared" si="3"/>
        <v>6574.6804671182326</v>
      </c>
    </row>
    <row r="58" spans="1:19" x14ac:dyDescent="0.3">
      <c r="A58">
        <v>0.85765333300000002</v>
      </c>
      <c r="B58">
        <v>0.47609166650000001</v>
      </c>
      <c r="C58">
        <v>9.4530000000000003E-2</v>
      </c>
      <c r="E58">
        <f t="shared" si="0"/>
        <v>0.38156166650000001</v>
      </c>
      <c r="F58">
        <f t="shared" si="1"/>
        <v>0.38156166650000001</v>
      </c>
      <c r="G58">
        <v>9.4530000000000003E-2</v>
      </c>
      <c r="I58">
        <v>2076</v>
      </c>
      <c r="J58">
        <f>E58*(Inudations!$H$2+Inudations!$I$2)</f>
        <v>45263.607672423161</v>
      </c>
      <c r="K58">
        <f>E58*(Inudations!$H$3+Inudations!$I$3)</f>
        <v>53712.820805448056</v>
      </c>
      <c r="L58">
        <f>G58*(Inudations!$H$4+Inudations!$I$4)</f>
        <v>14081.327283762854</v>
      </c>
      <c r="M58">
        <f t="shared" si="2"/>
        <v>113057.75576163406</v>
      </c>
      <c r="O58">
        <v>2076</v>
      </c>
      <c r="P58">
        <f>E58*(Inudations!$H$6+Inudations!$I$6)</f>
        <v>0</v>
      </c>
      <c r="Q58">
        <f>F58*(Inudations!$H$7+Inudations!$I$7)</f>
        <v>0</v>
      </c>
      <c r="R58">
        <f>G58*(Inudations!$H$8+Inudations!$I$8)</f>
        <v>6869.1233731590728</v>
      </c>
      <c r="S58">
        <f t="shared" si="3"/>
        <v>6869.1233731590728</v>
      </c>
    </row>
    <row r="59" spans="1:19" x14ac:dyDescent="0.3">
      <c r="A59">
        <v>0.87448000000000004</v>
      </c>
      <c r="B59">
        <v>0.48653150000000001</v>
      </c>
      <c r="C59">
        <v>9.8583000000000004E-2</v>
      </c>
      <c r="E59">
        <f t="shared" si="0"/>
        <v>0.38794850000000003</v>
      </c>
      <c r="F59">
        <f t="shared" si="1"/>
        <v>0.38794850000000003</v>
      </c>
      <c r="G59">
        <v>9.8583000000000004E-2</v>
      </c>
      <c r="I59">
        <v>2077</v>
      </c>
      <c r="J59">
        <f>E59*(Inudations!$H$2+Inudations!$I$2)</f>
        <v>46021.2601076504</v>
      </c>
      <c r="K59">
        <f>E59*(Inudations!$H$3+Inudations!$I$3)</f>
        <v>54611.901801834603</v>
      </c>
      <c r="L59">
        <f>G59*(Inudations!$H$4+Inudations!$I$4)</f>
        <v>14685.068101292642</v>
      </c>
      <c r="M59">
        <f t="shared" si="2"/>
        <v>115318.23001077764</v>
      </c>
      <c r="O59">
        <v>2077</v>
      </c>
      <c r="P59">
        <f>E59*(Inudations!$H$6+Inudations!$I$6)</f>
        <v>0</v>
      </c>
      <c r="Q59">
        <f>F59*(Inudations!$H$7+Inudations!$I$7)</f>
        <v>0</v>
      </c>
      <c r="R59">
        <f>G59*(Inudations!$H$8+Inudations!$I$8)</f>
        <v>7163.638945267543</v>
      </c>
      <c r="S59">
        <f t="shared" si="3"/>
        <v>7163.638945267543</v>
      </c>
    </row>
    <row r="60" spans="1:19" x14ac:dyDescent="0.3">
      <c r="A60">
        <v>0.89130666700000005</v>
      </c>
      <c r="B60">
        <v>0.4969733335</v>
      </c>
      <c r="C60">
        <v>0.10264</v>
      </c>
      <c r="E60">
        <f t="shared" si="0"/>
        <v>0.39433333350000005</v>
      </c>
      <c r="F60">
        <f t="shared" si="1"/>
        <v>0.39433333349999999</v>
      </c>
      <c r="G60">
        <v>0.10264</v>
      </c>
      <c r="I60">
        <v>2078</v>
      </c>
      <c r="J60">
        <f>E60*(Inudations!$H$2+Inudations!$I$2)</f>
        <v>46778.675288396145</v>
      </c>
      <c r="K60">
        <f>E60*(Inudations!$H$3+Inudations!$I$3)</f>
        <v>55510.701256203072</v>
      </c>
      <c r="L60">
        <f>G60*(Inudations!$H$4+Inudations!$I$4)</f>
        <v>15289.404764682315</v>
      </c>
      <c r="M60">
        <f t="shared" si="2"/>
        <v>117578.78130928153</v>
      </c>
      <c r="O60">
        <v>2078</v>
      </c>
      <c r="P60">
        <f>E60*(Inudations!$H$6+Inudations!$I$6)</f>
        <v>0</v>
      </c>
      <c r="Q60">
        <f>F60*(Inudations!$H$7+Inudations!$I$7)</f>
        <v>0</v>
      </c>
      <c r="R60">
        <f>G60*(Inudations!$H$8+Inudations!$I$8)</f>
        <v>7458.4451816465371</v>
      </c>
      <c r="S60">
        <f t="shared" si="3"/>
        <v>7458.4451816465371</v>
      </c>
    </row>
    <row r="61" spans="1:19" x14ac:dyDescent="0.3">
      <c r="A61">
        <v>0.90813333299999999</v>
      </c>
      <c r="B61">
        <v>0.50741166649999903</v>
      </c>
      <c r="C61">
        <v>0.10668999999999999</v>
      </c>
      <c r="E61">
        <f t="shared" si="0"/>
        <v>0.40072166650000096</v>
      </c>
      <c r="F61">
        <f t="shared" si="1"/>
        <v>0.40072166649999902</v>
      </c>
      <c r="G61">
        <v>0.10668999999999999</v>
      </c>
      <c r="I61">
        <v>2079</v>
      </c>
      <c r="J61">
        <f>E61*(Inudations!$H$2+Inudations!$I$2)</f>
        <v>47536.505605170998</v>
      </c>
      <c r="K61">
        <f>E61*(Inudations!$H$3+Inudations!$I$3)</f>
        <v>56409.99333871781</v>
      </c>
      <c r="L61">
        <f>G61*(Inudations!$H$4+Inudations!$I$4)</f>
        <v>15892.698697817188</v>
      </c>
      <c r="M61">
        <f t="shared" si="2"/>
        <v>119839.19764170601</v>
      </c>
      <c r="O61">
        <v>2079</v>
      </c>
      <c r="P61">
        <f>E61*(Inudations!$H$6+Inudations!$I$6)</f>
        <v>0</v>
      </c>
      <c r="Q61">
        <f>F61*(Inudations!$H$7+Inudations!$I$7)</f>
        <v>0</v>
      </c>
      <c r="R61">
        <f>G61*(Inudations!$H$8+Inudations!$I$8)</f>
        <v>7752.7427555521144</v>
      </c>
      <c r="S61">
        <f t="shared" si="3"/>
        <v>7752.7427555521144</v>
      </c>
    </row>
    <row r="62" spans="1:19" x14ac:dyDescent="0.3">
      <c r="A62">
        <v>0.92496</v>
      </c>
      <c r="B62">
        <v>0.51980999999999999</v>
      </c>
      <c r="C62">
        <v>0.11466</v>
      </c>
      <c r="E62">
        <f t="shared" si="0"/>
        <v>0.40515000000000001</v>
      </c>
      <c r="F62">
        <f t="shared" si="1"/>
        <v>0.40515000000000001</v>
      </c>
      <c r="G62">
        <v>0.11466</v>
      </c>
      <c r="I62">
        <v>2080</v>
      </c>
      <c r="J62">
        <f>E62*(Inudations!$H$2+Inudations!$I$2)</f>
        <v>48061.82658939153</v>
      </c>
      <c r="K62">
        <f>E62*(Inudations!$H$3+Inudations!$I$3)</f>
        <v>57033.374313892928</v>
      </c>
      <c r="L62">
        <f>G62*(Inudations!$H$4+Inudations!$I$4)</f>
        <v>17079.92157364063</v>
      </c>
      <c r="M62">
        <f t="shared" si="2"/>
        <v>122175.12247692508</v>
      </c>
      <c r="O62">
        <v>2080</v>
      </c>
      <c r="P62">
        <f>E62*(Inudations!$H$6+Inudations!$I$6)</f>
        <v>0</v>
      </c>
      <c r="Q62">
        <f>F62*(Inudations!$H$7+Inudations!$I$7)</f>
        <v>0</v>
      </c>
      <c r="R62">
        <f>G62*(Inudations!$H$8+Inudations!$I$8)</f>
        <v>8331.8913145712395</v>
      </c>
      <c r="S62">
        <f t="shared" si="3"/>
        <v>8331.8913145712395</v>
      </c>
    </row>
    <row r="63" spans="1:19" x14ac:dyDescent="0.3">
      <c r="A63">
        <v>0.94178666700000002</v>
      </c>
      <c r="B63">
        <v>0.53220333350000004</v>
      </c>
      <c r="C63">
        <v>0.12262000000000001</v>
      </c>
      <c r="E63">
        <f t="shared" si="0"/>
        <v>0.40958333349999998</v>
      </c>
      <c r="F63">
        <f t="shared" si="1"/>
        <v>0.40958333350000004</v>
      </c>
      <c r="G63">
        <v>0.12262000000000001</v>
      </c>
      <c r="I63">
        <v>2081</v>
      </c>
      <c r="J63">
        <f>E63*(Inudations!$H$2+Inudations!$I$2)</f>
        <v>48587.740709815909</v>
      </c>
      <c r="K63">
        <f>E63*(Inudations!$H$3+Inudations!$I$3)</f>
        <v>57657.459144113389</v>
      </c>
      <c r="L63">
        <f>G63*(Inudations!$H$4+Inudations!$I$4)</f>
        <v>18265.654834814359</v>
      </c>
      <c r="M63">
        <f t="shared" si="2"/>
        <v>124510.85468874365</v>
      </c>
      <c r="O63">
        <v>2081</v>
      </c>
      <c r="P63">
        <f>E63*(Inudations!$H$6+Inudations!$I$6)</f>
        <v>0</v>
      </c>
      <c r="Q63">
        <f>F63*(Inudations!$H$7+Inudations!$I$7)</f>
        <v>0</v>
      </c>
      <c r="R63">
        <f>G63*(Inudations!$H$8+Inudations!$I$8)</f>
        <v>8910.313212914054</v>
      </c>
      <c r="S63">
        <f t="shared" si="3"/>
        <v>8910.313212914054</v>
      </c>
    </row>
    <row r="64" spans="1:19" x14ac:dyDescent="0.3">
      <c r="A64">
        <v>0.95861333299999996</v>
      </c>
      <c r="B64">
        <v>0.54460166649999997</v>
      </c>
      <c r="C64">
        <v>0.13059000000000001</v>
      </c>
      <c r="E64">
        <f t="shared" si="0"/>
        <v>0.41401166649999999</v>
      </c>
      <c r="F64">
        <f t="shared" si="1"/>
        <v>0.41401166649999999</v>
      </c>
      <c r="G64">
        <v>0.13059000000000001</v>
      </c>
      <c r="I64">
        <v>2082</v>
      </c>
      <c r="J64">
        <f>E64*(Inudations!$H$2+Inudations!$I$2)</f>
        <v>49113.06163472293</v>
      </c>
      <c r="K64">
        <f>E64*(Inudations!$H$3+Inudations!$I$3)</f>
        <v>58280.840048903126</v>
      </c>
      <c r="L64">
        <f>G64*(Inudations!$H$4+Inudations!$I$4)</f>
        <v>19452.8777106378</v>
      </c>
      <c r="M64">
        <f t="shared" si="2"/>
        <v>126846.77939426385</v>
      </c>
      <c r="O64">
        <v>2082</v>
      </c>
      <c r="P64">
        <f>E64*(Inudations!$H$6+Inudations!$I$6)</f>
        <v>0</v>
      </c>
      <c r="Q64">
        <f>F64*(Inudations!$H$7+Inudations!$I$7)</f>
        <v>0</v>
      </c>
      <c r="R64">
        <f>G64*(Inudations!$H$8+Inudations!$I$8)</f>
        <v>9489.4617719331782</v>
      </c>
      <c r="S64">
        <f t="shared" si="3"/>
        <v>9489.4617719331782</v>
      </c>
    </row>
    <row r="65" spans="1:19" x14ac:dyDescent="0.3">
      <c r="A65">
        <v>0.97543999999999997</v>
      </c>
      <c r="B65">
        <v>0.55699500000000002</v>
      </c>
      <c r="C65">
        <v>0.13855000000000001</v>
      </c>
      <c r="E65">
        <f t="shared" si="0"/>
        <v>0.41844499999999996</v>
      </c>
      <c r="F65">
        <f t="shared" si="1"/>
        <v>0.41844500000000001</v>
      </c>
      <c r="G65">
        <v>0.13855000000000001</v>
      </c>
      <c r="I65">
        <v>2083</v>
      </c>
      <c r="J65">
        <f>E65*(Inudations!$H$2+Inudations!$I$2)</f>
        <v>49638.975755147316</v>
      </c>
      <c r="K65">
        <f>E65*(Inudations!$H$3+Inudations!$I$3)</f>
        <v>58904.924879123588</v>
      </c>
      <c r="L65">
        <f>G65*(Inudations!$H$4+Inudations!$I$4)</f>
        <v>20638.610971811526</v>
      </c>
      <c r="M65">
        <f t="shared" si="2"/>
        <v>129182.51160608244</v>
      </c>
      <c r="O65">
        <v>2083</v>
      </c>
      <c r="P65">
        <f>E65*(Inudations!$H$6+Inudations!$I$6)</f>
        <v>0</v>
      </c>
      <c r="Q65">
        <f>F65*(Inudations!$H$7+Inudations!$I$7)</f>
        <v>0</v>
      </c>
      <c r="R65">
        <f>G65*(Inudations!$H$8+Inudations!$I$8)</f>
        <v>10067.883670275991</v>
      </c>
      <c r="S65">
        <f t="shared" si="3"/>
        <v>10067.883670275991</v>
      </c>
    </row>
    <row r="66" spans="1:19" x14ac:dyDescent="0.3">
      <c r="A66">
        <v>0.99226666699999999</v>
      </c>
      <c r="B66">
        <v>0.56939333349999999</v>
      </c>
      <c r="C66">
        <v>0.14652000000000001</v>
      </c>
      <c r="E66">
        <f t="shared" si="0"/>
        <v>0.4228733335</v>
      </c>
      <c r="F66">
        <f t="shared" si="1"/>
        <v>0.4228733335</v>
      </c>
      <c r="G66">
        <v>0.14652000000000001</v>
      </c>
      <c r="I66">
        <v>2084</v>
      </c>
      <c r="J66">
        <f>E66*(Inudations!$H$2+Inudations!$I$2)</f>
        <v>50164.296739367965</v>
      </c>
      <c r="K66">
        <f>E66*(Inudations!$H$3+Inudations!$I$3)</f>
        <v>59528.305854298844</v>
      </c>
      <c r="L66">
        <f>G66*(Inudations!$H$4+Inudations!$I$4)</f>
        <v>21825.833847634967</v>
      </c>
      <c r="M66">
        <f t="shared" si="2"/>
        <v>131518.43644130178</v>
      </c>
      <c r="O66">
        <v>2084</v>
      </c>
      <c r="P66">
        <f>E66*(Inudations!$H$6+Inudations!$I$6)</f>
        <v>0</v>
      </c>
      <c r="Q66">
        <f>F66*(Inudations!$H$7+Inudations!$I$7)</f>
        <v>0</v>
      </c>
      <c r="R66">
        <f>G66*(Inudations!$H$8+Inudations!$I$8)</f>
        <v>10647.032229295117</v>
      </c>
      <c r="S66">
        <f t="shared" si="3"/>
        <v>10647.032229295117</v>
      </c>
    </row>
    <row r="67" spans="1:19" x14ac:dyDescent="0.3">
      <c r="A67">
        <v>1</v>
      </c>
      <c r="B67">
        <v>0.57724500000000001</v>
      </c>
      <c r="C67">
        <v>0.15448999999999999</v>
      </c>
      <c r="E67">
        <f t="shared" ref="E67:E81" si="4">A67-B67</f>
        <v>0.42275499999999999</v>
      </c>
      <c r="F67">
        <f t="shared" ref="F67:F81" si="5">B67-C67</f>
        <v>0.42275499999999999</v>
      </c>
      <c r="G67">
        <v>0.15448999999999999</v>
      </c>
      <c r="I67">
        <v>2085</v>
      </c>
      <c r="J67">
        <f>E67*(Inudations!$H$2+Inudations!$I$2)</f>
        <v>50150.259162774812</v>
      </c>
      <c r="K67">
        <f>E67*(Inudations!$H$3+Inudations!$I$3)</f>
        <v>59511.647928100218</v>
      </c>
      <c r="L67">
        <f>G67*(Inudations!$H$4+Inudations!$I$4)</f>
        <v>23013.056723458405</v>
      </c>
      <c r="M67">
        <f t="shared" ref="M67:M81" si="6">SUM(J67:L67)</f>
        <v>132674.96381433343</v>
      </c>
      <c r="O67">
        <v>2085</v>
      </c>
      <c r="P67">
        <f>E67*(Inudations!$H$6+Inudations!$I$6)</f>
        <v>0</v>
      </c>
      <c r="Q67">
        <f>F67*(Inudations!$H$7+Inudations!$I$7)</f>
        <v>0</v>
      </c>
      <c r="R67">
        <f>G67*(Inudations!$H$8+Inudations!$I$8)</f>
        <v>11226.180788314239</v>
      </c>
      <c r="S67">
        <f t="shared" ref="S67:S81" si="7">SUM(P67:R67)</f>
        <v>11226.180788314239</v>
      </c>
    </row>
    <row r="68" spans="1:19" x14ac:dyDescent="0.3">
      <c r="A68">
        <v>1</v>
      </c>
      <c r="B68">
        <v>0.58122499999999999</v>
      </c>
      <c r="C68">
        <v>0.16245000000000001</v>
      </c>
      <c r="E68">
        <f t="shared" si="4"/>
        <v>0.41877500000000001</v>
      </c>
      <c r="F68">
        <f t="shared" si="5"/>
        <v>0.41877500000000001</v>
      </c>
      <c r="G68">
        <v>0.16245000000000001</v>
      </c>
      <c r="I68">
        <v>2086</v>
      </c>
      <c r="J68">
        <f>E68*(Inudations!$H$2+Inudations!$I$2)</f>
        <v>49678.122744594439</v>
      </c>
      <c r="K68">
        <f>E68*(Inudations!$H$3+Inudations!$I$3)</f>
        <v>58951.379312107885</v>
      </c>
      <c r="L68">
        <f>G68*(Inudations!$H$4+Inudations!$I$4)</f>
        <v>24198.789984632134</v>
      </c>
      <c r="M68">
        <f t="shared" si="6"/>
        <v>132828.29204133447</v>
      </c>
      <c r="O68">
        <v>2086</v>
      </c>
      <c r="P68">
        <f>E68*(Inudations!$H$6+Inudations!$I$6)</f>
        <v>0</v>
      </c>
      <c r="Q68">
        <f>F68*(Inudations!$H$7+Inudations!$I$7)</f>
        <v>0</v>
      </c>
      <c r="R68">
        <f>G68*(Inudations!$H$8+Inudations!$I$8)</f>
        <v>11804.602686657054</v>
      </c>
      <c r="S68">
        <f t="shared" si="7"/>
        <v>11804.602686657054</v>
      </c>
    </row>
    <row r="69" spans="1:19" x14ac:dyDescent="0.3">
      <c r="A69">
        <v>1</v>
      </c>
      <c r="B69">
        <v>0.58521000000000001</v>
      </c>
      <c r="C69">
        <v>0.17041999999999999</v>
      </c>
      <c r="E69">
        <f t="shared" si="4"/>
        <v>0.41478999999999999</v>
      </c>
      <c r="F69">
        <f t="shared" si="5"/>
        <v>0.41478999999999999</v>
      </c>
      <c r="G69">
        <v>0.17041999999999999</v>
      </c>
      <c r="I69">
        <v>2087</v>
      </c>
      <c r="J69">
        <f>E69*(Inudations!$H$2+Inudations!$I$2)</f>
        <v>49205.393190210321</v>
      </c>
      <c r="K69">
        <f>E69*(Inudations!$H$3+Inudations!$I$3)</f>
        <v>58390.406841070333</v>
      </c>
      <c r="L69">
        <f>G69*(Inudations!$H$4+Inudations!$I$4)</f>
        <v>25386.012860455572</v>
      </c>
      <c r="M69">
        <f t="shared" si="6"/>
        <v>132981.81289173622</v>
      </c>
      <c r="O69">
        <v>2087</v>
      </c>
      <c r="P69">
        <f>E69*(Inudations!$H$6+Inudations!$I$6)</f>
        <v>0</v>
      </c>
      <c r="Q69">
        <f>F69*(Inudations!$H$7+Inudations!$I$7)</f>
        <v>0</v>
      </c>
      <c r="R69">
        <f>G69*(Inudations!$H$8+Inudations!$I$8)</f>
        <v>12383.751245676176</v>
      </c>
      <c r="S69">
        <f t="shared" si="7"/>
        <v>12383.751245676176</v>
      </c>
    </row>
    <row r="70" spans="1:19" x14ac:dyDescent="0.3">
      <c r="A70">
        <v>1</v>
      </c>
      <c r="B70">
        <v>0.58919500000000002</v>
      </c>
      <c r="C70">
        <v>0.17838999999999999</v>
      </c>
      <c r="E70">
        <f t="shared" si="4"/>
        <v>0.41080499999999998</v>
      </c>
      <c r="F70">
        <f t="shared" si="5"/>
        <v>0.41080500000000003</v>
      </c>
      <c r="G70">
        <v>0.17838999999999999</v>
      </c>
      <c r="I70">
        <v>2088</v>
      </c>
      <c r="J70">
        <f>E70*(Inudations!$H$2+Inudations!$I$2)</f>
        <v>48732.663635826197</v>
      </c>
      <c r="K70">
        <f>E70*(Inudations!$H$3+Inudations!$I$3)</f>
        <v>57829.434370032781</v>
      </c>
      <c r="L70">
        <f>G70*(Inudations!$H$4+Inudations!$I$4)</f>
        <v>26573.235736279017</v>
      </c>
      <c r="M70">
        <f t="shared" si="6"/>
        <v>133135.333742138</v>
      </c>
      <c r="O70">
        <v>2088</v>
      </c>
      <c r="P70">
        <f>E70*(Inudations!$H$6+Inudations!$I$6)</f>
        <v>0</v>
      </c>
      <c r="Q70">
        <f>F70*(Inudations!$H$7+Inudations!$I$7)</f>
        <v>0</v>
      </c>
      <c r="R70">
        <f>G70*(Inudations!$H$8+Inudations!$I$8)</f>
        <v>12962.899804695302</v>
      </c>
      <c r="S70">
        <f t="shared" si="7"/>
        <v>12962.899804695302</v>
      </c>
    </row>
    <row r="71" spans="1:19" x14ac:dyDescent="0.3">
      <c r="A71">
        <v>1</v>
      </c>
      <c r="B71">
        <v>0.59317500000000001</v>
      </c>
      <c r="C71">
        <v>0.18634999999999999</v>
      </c>
      <c r="E71">
        <f t="shared" si="4"/>
        <v>0.40682499999999999</v>
      </c>
      <c r="F71">
        <f t="shared" si="5"/>
        <v>0.40682499999999999</v>
      </c>
      <c r="G71">
        <v>0.18634999999999999</v>
      </c>
      <c r="I71">
        <v>2089</v>
      </c>
      <c r="J71">
        <f>E71*(Inudations!$H$2+Inudations!$I$2)</f>
        <v>48260.527217645831</v>
      </c>
      <c r="K71">
        <f>E71*(Inudations!$H$3+Inudations!$I$3)</f>
        <v>57269.165754040449</v>
      </c>
      <c r="L71">
        <f>G71*(Inudations!$H$4+Inudations!$I$4)</f>
        <v>27758.968997452743</v>
      </c>
      <c r="M71">
        <f t="shared" si="6"/>
        <v>133288.66196913901</v>
      </c>
      <c r="O71">
        <v>2089</v>
      </c>
      <c r="P71">
        <f>E71*(Inudations!$H$6+Inudations!$I$6)</f>
        <v>0</v>
      </c>
      <c r="Q71">
        <f>F71*(Inudations!$H$7+Inudations!$I$7)</f>
        <v>0</v>
      </c>
      <c r="R71">
        <f>G71*(Inudations!$H$8+Inudations!$I$8)</f>
        <v>13541.321703038115</v>
      </c>
      <c r="S71">
        <f t="shared" si="7"/>
        <v>13541.321703038115</v>
      </c>
    </row>
    <row r="72" spans="1:19" x14ac:dyDescent="0.3">
      <c r="A72">
        <v>1</v>
      </c>
      <c r="B72">
        <v>0.60059499999999999</v>
      </c>
      <c r="C72">
        <v>0.20119000000000001</v>
      </c>
      <c r="E72">
        <f t="shared" si="4"/>
        <v>0.39940500000000001</v>
      </c>
      <c r="F72">
        <f t="shared" si="5"/>
        <v>0.39940500000000001</v>
      </c>
      <c r="G72">
        <v>0.20119000000000001</v>
      </c>
      <c r="I72">
        <v>2090</v>
      </c>
      <c r="J72">
        <f>E72*(Inudations!$H$2+Inudations!$I$2)</f>
        <v>47380.313091289456</v>
      </c>
      <c r="K72">
        <f>E72*(Inudations!$H$3+Inudations!$I$3)</f>
        <v>56224.644866939168</v>
      </c>
      <c r="L72">
        <f>G72*(Inudations!$H$4+Inudations!$I$4)</f>
        <v>29969.557137630898</v>
      </c>
      <c r="M72">
        <f t="shared" si="6"/>
        <v>133574.51509585953</v>
      </c>
      <c r="O72">
        <v>2090</v>
      </c>
      <c r="P72">
        <f>E72*(Inudations!$H$6+Inudations!$I$6)</f>
        <v>0</v>
      </c>
      <c r="Q72">
        <f>F72*(Inudations!$H$7+Inudations!$I$7)</f>
        <v>0</v>
      </c>
      <c r="R72">
        <f>G72*(Inudations!$H$8+Inudations!$I$8)</f>
        <v>14619.686146682257</v>
      </c>
      <c r="S72">
        <f t="shared" si="7"/>
        <v>14619.686146682257</v>
      </c>
    </row>
    <row r="73" spans="1:19" x14ac:dyDescent="0.3">
      <c r="A73">
        <v>1</v>
      </c>
      <c r="B73">
        <v>0.60801499999999997</v>
      </c>
      <c r="C73">
        <v>0.21603</v>
      </c>
      <c r="E73">
        <f t="shared" si="4"/>
        <v>0.39198500000000003</v>
      </c>
      <c r="F73">
        <f t="shared" si="5"/>
        <v>0.39198499999999997</v>
      </c>
      <c r="G73">
        <v>0.21603</v>
      </c>
      <c r="I73">
        <v>2091</v>
      </c>
      <c r="J73">
        <f>E73*(Inudations!$H$2+Inudations!$I$2)</f>
        <v>46500.09896493308</v>
      </c>
      <c r="K73">
        <f>E73*(Inudations!$H$3+Inudations!$I$3)</f>
        <v>55180.123979837888</v>
      </c>
      <c r="L73">
        <f>G73*(Inudations!$H$4+Inudations!$I$4)</f>
        <v>32180.14527780905</v>
      </c>
      <c r="M73">
        <f t="shared" si="6"/>
        <v>133860.36822258003</v>
      </c>
      <c r="O73">
        <v>2091</v>
      </c>
      <c r="P73">
        <f>E73*(Inudations!$H$6+Inudations!$I$6)</f>
        <v>0</v>
      </c>
      <c r="Q73">
        <f>F73*(Inudations!$H$7+Inudations!$I$7)</f>
        <v>0</v>
      </c>
      <c r="R73">
        <f>G73*(Inudations!$H$8+Inudations!$I$8)</f>
        <v>15698.050590326398</v>
      </c>
      <c r="S73">
        <f t="shared" si="7"/>
        <v>15698.050590326398</v>
      </c>
    </row>
    <row r="74" spans="1:19" x14ac:dyDescent="0.3">
      <c r="A74">
        <v>1</v>
      </c>
      <c r="B74">
        <v>0.61543000000000003</v>
      </c>
      <c r="C74">
        <v>0.23086000000000001</v>
      </c>
      <c r="E74">
        <f t="shared" si="4"/>
        <v>0.38456999999999997</v>
      </c>
      <c r="F74">
        <f t="shared" si="5"/>
        <v>0.38457000000000002</v>
      </c>
      <c r="G74">
        <v>0.23086000000000001</v>
      </c>
      <c r="I74">
        <v>2092</v>
      </c>
      <c r="J74">
        <f>E74*(Inudations!$H$2+Inudations!$I$2)</f>
        <v>45620.477974780442</v>
      </c>
      <c r="K74">
        <f>E74*(Inudations!$H$3+Inudations!$I$3)</f>
        <v>54136.306947781806</v>
      </c>
      <c r="L74">
        <f>G74*(Inudations!$H$4+Inudations!$I$4)</f>
        <v>34389.243803337486</v>
      </c>
      <c r="M74">
        <f t="shared" si="6"/>
        <v>134146.02872589973</v>
      </c>
      <c r="O74">
        <v>2092</v>
      </c>
      <c r="P74">
        <f>E74*(Inudations!$H$6+Inudations!$I$6)</f>
        <v>0</v>
      </c>
      <c r="Q74">
        <f>F74*(Inudations!$H$7+Inudations!$I$7)</f>
        <v>0</v>
      </c>
      <c r="R74">
        <f>G74*(Inudations!$H$8+Inudations!$I$8)</f>
        <v>16775.68837329423</v>
      </c>
      <c r="S74">
        <f t="shared" si="7"/>
        <v>16775.68837329423</v>
      </c>
    </row>
    <row r="75" spans="1:19" x14ac:dyDescent="0.3">
      <c r="A75">
        <v>1</v>
      </c>
      <c r="B75">
        <v>0.62285000000000001</v>
      </c>
      <c r="C75">
        <v>0.2457</v>
      </c>
      <c r="E75">
        <f t="shared" si="4"/>
        <v>0.37714999999999999</v>
      </c>
      <c r="F75">
        <f t="shared" si="5"/>
        <v>0.37714999999999999</v>
      </c>
      <c r="G75">
        <v>0.2457</v>
      </c>
      <c r="I75">
        <v>2093</v>
      </c>
      <c r="J75">
        <f>E75*(Inudations!$H$2+Inudations!$I$2)</f>
        <v>44740.263848424074</v>
      </c>
      <c r="K75">
        <f>E75*(Inudations!$H$3+Inudations!$I$3)</f>
        <v>53091.786060680526</v>
      </c>
      <c r="L75">
        <f>G75*(Inudations!$H$4+Inudations!$I$4)</f>
        <v>36599.831943515637</v>
      </c>
      <c r="M75">
        <f t="shared" si="6"/>
        <v>134431.88185262022</v>
      </c>
      <c r="O75">
        <v>2093</v>
      </c>
      <c r="P75">
        <f>E75*(Inudations!$H$6+Inudations!$I$6)</f>
        <v>0</v>
      </c>
      <c r="Q75">
        <f>F75*(Inudations!$H$7+Inudations!$I$7)</f>
        <v>0</v>
      </c>
      <c r="R75">
        <f>G75*(Inudations!$H$8+Inudations!$I$8)</f>
        <v>17854.052816938369</v>
      </c>
      <c r="S75">
        <f t="shared" si="7"/>
        <v>17854.052816938369</v>
      </c>
    </row>
    <row r="76" spans="1:19" x14ac:dyDescent="0.3">
      <c r="A76">
        <v>1</v>
      </c>
      <c r="B76">
        <v>0.63027</v>
      </c>
      <c r="C76">
        <v>0.26053999999999999</v>
      </c>
      <c r="E76">
        <f t="shared" si="4"/>
        <v>0.36973</v>
      </c>
      <c r="F76">
        <f t="shared" si="5"/>
        <v>0.36973</v>
      </c>
      <c r="G76">
        <v>0.26053999999999999</v>
      </c>
      <c r="I76">
        <v>2094</v>
      </c>
      <c r="J76">
        <f>E76*(Inudations!$H$2+Inudations!$I$2)</f>
        <v>43860.049722067699</v>
      </c>
      <c r="K76">
        <f>E76*(Inudations!$H$3+Inudations!$I$3)</f>
        <v>52047.265173579246</v>
      </c>
      <c r="L76">
        <f>G76*(Inudations!$H$4+Inudations!$I$4)</f>
        <v>38810.420083693789</v>
      </c>
      <c r="M76">
        <f t="shared" si="6"/>
        <v>134717.73497934072</v>
      </c>
      <c r="O76">
        <v>2094</v>
      </c>
      <c r="P76">
        <f>E76*(Inudations!$H$6+Inudations!$I$6)</f>
        <v>0</v>
      </c>
      <c r="Q76">
        <f>F76*(Inudations!$H$7+Inudations!$I$7)</f>
        <v>0</v>
      </c>
      <c r="R76">
        <f>G76*(Inudations!$H$8+Inudations!$I$8)</f>
        <v>18932.417260582508</v>
      </c>
      <c r="S76">
        <f t="shared" si="7"/>
        <v>18932.417260582508</v>
      </c>
    </row>
    <row r="77" spans="1:19" x14ac:dyDescent="0.3">
      <c r="A77">
        <v>1</v>
      </c>
      <c r="B77">
        <v>0.63768499999999995</v>
      </c>
      <c r="C77">
        <v>0.27537</v>
      </c>
      <c r="E77">
        <f t="shared" si="4"/>
        <v>0.36231500000000005</v>
      </c>
      <c r="F77">
        <f t="shared" si="5"/>
        <v>0.36231499999999994</v>
      </c>
      <c r="G77">
        <v>0.27537</v>
      </c>
      <c r="I77">
        <v>2095</v>
      </c>
      <c r="J77">
        <f>E77*(Inudations!$H$2+Inudations!$I$2)</f>
        <v>42980.428731915075</v>
      </c>
      <c r="K77">
        <f>E77*(Inudations!$H$3+Inudations!$I$3)</f>
        <v>51003.448141523186</v>
      </c>
      <c r="L77">
        <f>G77*(Inudations!$H$4+Inudations!$I$4)</f>
        <v>41019.518609222228</v>
      </c>
      <c r="M77">
        <f t="shared" si="6"/>
        <v>135003.3954826605</v>
      </c>
      <c r="O77">
        <v>2095</v>
      </c>
      <c r="P77">
        <f>E77*(Inudations!$H$6+Inudations!$I$6)</f>
        <v>0</v>
      </c>
      <c r="Q77">
        <f>F77*(Inudations!$H$7+Inudations!$I$7)</f>
        <v>0</v>
      </c>
      <c r="R77">
        <f>G77*(Inudations!$H$8+Inudations!$I$8)</f>
        <v>20010.055043550343</v>
      </c>
      <c r="S77">
        <f t="shared" si="7"/>
        <v>20010.055043550343</v>
      </c>
    </row>
    <row r="78" spans="1:19" x14ac:dyDescent="0.3">
      <c r="A78">
        <v>1</v>
      </c>
      <c r="B78">
        <v>0.64510500000000004</v>
      </c>
      <c r="C78">
        <v>0.29021000000000002</v>
      </c>
      <c r="E78">
        <f t="shared" si="4"/>
        <v>0.35489499999999996</v>
      </c>
      <c r="F78">
        <f t="shared" si="5"/>
        <v>0.35489500000000002</v>
      </c>
      <c r="G78">
        <v>0.29021000000000002</v>
      </c>
      <c r="I78">
        <v>2096</v>
      </c>
      <c r="J78">
        <f>E78*(Inudations!$H$2+Inudations!$I$2)</f>
        <v>42100.214605558693</v>
      </c>
      <c r="K78">
        <f>E78*(Inudations!$H$3+Inudations!$I$3)</f>
        <v>49958.927254421884</v>
      </c>
      <c r="L78">
        <f>G78*(Inudations!$H$4+Inudations!$I$4)</f>
        <v>43230.10674940038</v>
      </c>
      <c r="M78">
        <f t="shared" si="6"/>
        <v>135289.24860938097</v>
      </c>
      <c r="O78">
        <v>2096</v>
      </c>
      <c r="P78">
        <f>E78*(Inudations!$H$6+Inudations!$I$6)</f>
        <v>0</v>
      </c>
      <c r="Q78">
        <f>F78*(Inudations!$H$7+Inudations!$I$7)</f>
        <v>0</v>
      </c>
      <c r="R78">
        <f>G78*(Inudations!$H$8+Inudations!$I$8)</f>
        <v>21088.419487194482</v>
      </c>
      <c r="S78">
        <f t="shared" si="7"/>
        <v>21088.419487194482</v>
      </c>
    </row>
    <row r="79" spans="1:19" x14ac:dyDescent="0.3">
      <c r="A79">
        <v>1</v>
      </c>
      <c r="B79">
        <v>0.65251999999999999</v>
      </c>
      <c r="C79">
        <v>0.30503999999999998</v>
      </c>
      <c r="E79">
        <f t="shared" si="4"/>
        <v>0.34748000000000001</v>
      </c>
      <c r="F79">
        <f t="shared" si="5"/>
        <v>0.34748000000000001</v>
      </c>
      <c r="G79">
        <v>0.30503999999999998</v>
      </c>
      <c r="I79">
        <v>2097</v>
      </c>
      <c r="J79">
        <f>E79*(Inudations!$H$2+Inudations!$I$2)</f>
        <v>41220.593615406069</v>
      </c>
      <c r="K79">
        <f>E79*(Inudations!$H$3+Inudations!$I$3)</f>
        <v>48915.110222365824</v>
      </c>
      <c r="L79">
        <f>G79*(Inudations!$H$4+Inudations!$I$4)</f>
        <v>45439.205274928812</v>
      </c>
      <c r="M79">
        <f t="shared" si="6"/>
        <v>135574.90911270073</v>
      </c>
      <c r="O79">
        <v>2097</v>
      </c>
      <c r="P79">
        <f>E79*(Inudations!$H$6+Inudations!$I$6)</f>
        <v>0</v>
      </c>
      <c r="Q79">
        <f>F79*(Inudations!$H$7+Inudations!$I$7)</f>
        <v>0</v>
      </c>
      <c r="R79">
        <f>G79*(Inudations!$H$8+Inudations!$I$8)</f>
        <v>22166.05727016231</v>
      </c>
      <c r="S79">
        <f t="shared" si="7"/>
        <v>22166.05727016231</v>
      </c>
    </row>
    <row r="80" spans="1:19" x14ac:dyDescent="0.3">
      <c r="A80">
        <v>1</v>
      </c>
      <c r="B80">
        <v>0.65993999999999997</v>
      </c>
      <c r="C80">
        <v>0.31988</v>
      </c>
      <c r="E80">
        <f t="shared" si="4"/>
        <v>0.34006000000000003</v>
      </c>
      <c r="F80">
        <f t="shared" si="5"/>
        <v>0.34005999999999997</v>
      </c>
      <c r="G80">
        <v>0.31988</v>
      </c>
      <c r="I80">
        <v>2098</v>
      </c>
      <c r="J80">
        <f>E80*(Inudations!$H$2+Inudations!$I$2)</f>
        <v>40340.379489049694</v>
      </c>
      <c r="K80">
        <f>E80*(Inudations!$H$3+Inudations!$I$3)</f>
        <v>47870.589335264543</v>
      </c>
      <c r="L80">
        <f>G80*(Inudations!$H$4+Inudations!$I$4)</f>
        <v>47649.793415106971</v>
      </c>
      <c r="M80">
        <f t="shared" si="6"/>
        <v>135860.76223942122</v>
      </c>
      <c r="O80">
        <v>2098</v>
      </c>
      <c r="P80">
        <f>E80*(Inudations!$H$6+Inudations!$I$6)</f>
        <v>0</v>
      </c>
      <c r="Q80">
        <f>F80*(Inudations!$H$7+Inudations!$I$7)</f>
        <v>0</v>
      </c>
      <c r="R80">
        <f>G80*(Inudations!$H$8+Inudations!$I$8)</f>
        <v>23244.421713806452</v>
      </c>
      <c r="S80">
        <f t="shared" si="7"/>
        <v>23244.421713806452</v>
      </c>
    </row>
    <row r="81" spans="1:19" x14ac:dyDescent="0.3">
      <c r="A81">
        <v>1</v>
      </c>
      <c r="B81">
        <v>0.66735999999999995</v>
      </c>
      <c r="C81">
        <v>0.33472000000000002</v>
      </c>
      <c r="E81">
        <f t="shared" si="4"/>
        <v>0.33264000000000005</v>
      </c>
      <c r="F81">
        <f t="shared" si="5"/>
        <v>0.33263999999999994</v>
      </c>
      <c r="G81">
        <v>0.33472000000000002</v>
      </c>
      <c r="I81">
        <v>2099</v>
      </c>
      <c r="J81">
        <f>E81*(Inudations!$H$2+Inudations!$I$2)</f>
        <v>39460.165362693326</v>
      </c>
      <c r="K81">
        <f>E81*(Inudations!$H$3+Inudations!$I$3)</f>
        <v>46826.068448163263</v>
      </c>
      <c r="L81">
        <f>G81*(Inudations!$H$4+Inudations!$I$4)</f>
        <v>49860.381555285123</v>
      </c>
      <c r="M81">
        <f t="shared" si="6"/>
        <v>136146.61536614172</v>
      </c>
      <c r="O81">
        <v>2099</v>
      </c>
      <c r="P81">
        <f>E81*(Inudations!$H$6+Inudations!$I$6)</f>
        <v>0</v>
      </c>
      <c r="Q81">
        <f>F81*(Inudations!$H$7+Inudations!$I$7)</f>
        <v>0</v>
      </c>
      <c r="R81">
        <f>G81*(Inudations!$H$8+Inudations!$I$8)</f>
        <v>24322.786157450595</v>
      </c>
      <c r="S81">
        <f t="shared" si="7"/>
        <v>24322.786157450595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65FE-99E8-4B2B-BC12-01933DB56622}">
  <dimension ref="A1:J81"/>
  <sheetViews>
    <sheetView workbookViewId="0">
      <selection activeCell="F38" sqref="F38"/>
    </sheetView>
  </sheetViews>
  <sheetFormatPr defaultRowHeight="14.4" x14ac:dyDescent="0.3"/>
  <cols>
    <col min="3" max="3" width="21.88671875" bestFit="1" customWidth="1"/>
    <col min="9" max="9" width="11.5546875" bestFit="1" customWidth="1"/>
  </cols>
  <sheetData>
    <row r="1" spans="1:10" x14ac:dyDescent="0.3">
      <c r="A1">
        <v>80000</v>
      </c>
      <c r="B1" t="s">
        <v>19</v>
      </c>
      <c r="C1" t="s">
        <v>20</v>
      </c>
      <c r="I1" t="s">
        <v>21</v>
      </c>
    </row>
    <row r="2" spans="1:10" x14ac:dyDescent="0.3">
      <c r="A2">
        <v>2020</v>
      </c>
      <c r="B2">
        <v>1072.8418225041842</v>
      </c>
      <c r="C2" s="1">
        <f>NPV(0.18,B3:B81)+B2</f>
        <v>8103.5148118467714</v>
      </c>
      <c r="D2">
        <f>$A$1+300000</f>
        <v>380000</v>
      </c>
      <c r="E2" t="b">
        <f>D2&lt;C3</f>
        <v>0</v>
      </c>
      <c r="I2">
        <f>B2/(1+0.025)^(A2-2020)</f>
        <v>1072.8418225041842</v>
      </c>
      <c r="J2">
        <f>SUM(I2:I81)</f>
        <v>126448.77842520806</v>
      </c>
    </row>
    <row r="3" spans="1:10" x14ac:dyDescent="0.3">
      <c r="A3">
        <v>2021</v>
      </c>
      <c r="B3">
        <v>1098.6382765131918</v>
      </c>
      <c r="C3" s="1">
        <f t="shared" ref="C3:C66" si="0">NPV(0.18,B4:B82)+B3</f>
        <v>8296.1941274242545</v>
      </c>
      <c r="D3">
        <f t="shared" ref="D3:D66" si="1">$A$1+300000</f>
        <v>380000</v>
      </c>
      <c r="E3" t="b">
        <f t="shared" ref="E3:E66" si="2">D3&lt;C4</f>
        <v>0</v>
      </c>
      <c r="I3">
        <f t="shared" ref="I3:I66" si="3">B3/(1+0.025)^(A3-2020)</f>
        <v>1071.84222098848</v>
      </c>
    </row>
    <row r="4" spans="1:10" x14ac:dyDescent="0.3">
      <c r="A4">
        <v>2022</v>
      </c>
      <c r="B4">
        <v>1124.4347305221991</v>
      </c>
      <c r="C4" s="1">
        <f t="shared" si="0"/>
        <v>8493.1159040750499</v>
      </c>
      <c r="D4">
        <f t="shared" si="1"/>
        <v>380000</v>
      </c>
      <c r="E4" t="b">
        <f t="shared" si="2"/>
        <v>0</v>
      </c>
      <c r="I4">
        <f t="shared" si="3"/>
        <v>1070.2531640901361</v>
      </c>
    </row>
    <row r="5" spans="1:10" x14ac:dyDescent="0.3">
      <c r="A5">
        <v>2023</v>
      </c>
      <c r="B5">
        <v>1150.3038505988375</v>
      </c>
      <c r="C5" s="1">
        <f t="shared" si="0"/>
        <v>8695.0437847923749</v>
      </c>
      <c r="D5">
        <f t="shared" si="1"/>
        <v>380000</v>
      </c>
      <c r="E5" t="b">
        <f t="shared" si="2"/>
        <v>0</v>
      </c>
      <c r="I5">
        <f t="shared" si="3"/>
        <v>1068.1714780447992</v>
      </c>
    </row>
    <row r="6" spans="1:10" x14ac:dyDescent="0.3">
      <c r="A6">
        <v>2024</v>
      </c>
      <c r="B6">
        <v>1176.1003046078451</v>
      </c>
      <c r="C6" s="1">
        <f t="shared" si="0"/>
        <v>8902.7931223483592</v>
      </c>
      <c r="D6">
        <f t="shared" si="1"/>
        <v>380000</v>
      </c>
      <c r="E6" t="b">
        <f t="shared" si="2"/>
        <v>0</v>
      </c>
      <c r="I6">
        <f t="shared" si="3"/>
        <v>1065.4888293086656</v>
      </c>
    </row>
    <row r="7" spans="1:10" x14ac:dyDescent="0.3">
      <c r="A7">
        <v>2025</v>
      </c>
      <c r="B7">
        <v>1201.8967586168524</v>
      </c>
      <c r="C7" s="1">
        <f t="shared" si="0"/>
        <v>9117.4975249338077</v>
      </c>
      <c r="D7">
        <f t="shared" si="1"/>
        <v>380000</v>
      </c>
      <c r="E7" t="b">
        <f t="shared" si="2"/>
        <v>0</v>
      </c>
      <c r="I7">
        <f t="shared" si="3"/>
        <v>1062.3016033674858</v>
      </c>
    </row>
    <row r="8" spans="1:10" x14ac:dyDescent="0.3">
      <c r="A8">
        <v>2026</v>
      </c>
      <c r="B8">
        <v>1227.6932126258598</v>
      </c>
      <c r="C8" s="1">
        <f t="shared" si="0"/>
        <v>9340.4089042540108</v>
      </c>
      <c r="D8">
        <f t="shared" si="1"/>
        <v>380000</v>
      </c>
      <c r="E8" t="b">
        <f t="shared" si="2"/>
        <v>0</v>
      </c>
      <c r="I8">
        <f t="shared" si="3"/>
        <v>1058.6360096082624</v>
      </c>
    </row>
    <row r="9" spans="1:10" x14ac:dyDescent="0.3">
      <c r="A9">
        <v>2027</v>
      </c>
      <c r="B9">
        <v>1253.4896666348673</v>
      </c>
      <c r="C9" s="1">
        <f t="shared" si="0"/>
        <v>9573.0045161212201</v>
      </c>
      <c r="D9">
        <f t="shared" si="1"/>
        <v>380000</v>
      </c>
      <c r="E9" t="b">
        <f t="shared" si="2"/>
        <v>0</v>
      </c>
      <c r="I9">
        <f t="shared" si="3"/>
        <v>1054.5172790762183</v>
      </c>
    </row>
    <row r="10" spans="1:10" x14ac:dyDescent="0.3">
      <c r="A10">
        <v>2028</v>
      </c>
      <c r="B10">
        <v>1279.3587867115057</v>
      </c>
      <c r="C10" s="1">
        <f t="shared" si="0"/>
        <v>9817.0275223938897</v>
      </c>
      <c r="D10">
        <f t="shared" si="1"/>
        <v>380000</v>
      </c>
      <c r="E10" t="b">
        <f t="shared" si="2"/>
        <v>0</v>
      </c>
      <c r="I10">
        <f t="shared" si="3"/>
        <v>1050.0293370330662</v>
      </c>
    </row>
    <row r="11" spans="1:10" x14ac:dyDescent="0.3">
      <c r="A11">
        <v>2029</v>
      </c>
      <c r="B11">
        <v>1305.1552407205131</v>
      </c>
      <c r="C11" s="1">
        <f t="shared" si="0"/>
        <v>10074.44910810522</v>
      </c>
      <c r="D11">
        <f t="shared" si="1"/>
        <v>380000</v>
      </c>
      <c r="E11" t="b">
        <f t="shared" si="2"/>
        <v>0</v>
      </c>
      <c r="I11">
        <f t="shared" si="3"/>
        <v>1045.074817756192</v>
      </c>
    </row>
    <row r="12" spans="1:10" x14ac:dyDescent="0.3">
      <c r="A12">
        <v>2030</v>
      </c>
      <c r="B12">
        <v>1340.4709495891825</v>
      </c>
      <c r="C12" s="1">
        <f t="shared" si="0"/>
        <v>10347.76676351395</v>
      </c>
      <c r="D12">
        <f t="shared" si="1"/>
        <v>380000</v>
      </c>
      <c r="E12" t="b">
        <f t="shared" si="2"/>
        <v>0</v>
      </c>
      <c r="I12">
        <f t="shared" si="3"/>
        <v>1047.1737633788371</v>
      </c>
    </row>
    <row r="13" spans="1:10" x14ac:dyDescent="0.3">
      <c r="A13">
        <v>2031</v>
      </c>
      <c r="B13">
        <v>1375.7866584578514</v>
      </c>
      <c r="C13" s="1">
        <f t="shared" si="0"/>
        <v>10628.609060431221</v>
      </c>
      <c r="D13">
        <f t="shared" si="1"/>
        <v>380000</v>
      </c>
      <c r="E13" t="b">
        <f t="shared" si="2"/>
        <v>0</v>
      </c>
      <c r="I13">
        <f t="shared" si="3"/>
        <v>1048.5486231247339</v>
      </c>
    </row>
    <row r="14" spans="1:10" x14ac:dyDescent="0.3">
      <c r="A14">
        <v>2032</v>
      </c>
      <c r="B14">
        <v>1411.1023673265208</v>
      </c>
      <c r="C14" s="1">
        <f t="shared" si="0"/>
        <v>10918.33043432858</v>
      </c>
      <c r="D14">
        <f t="shared" si="1"/>
        <v>380000</v>
      </c>
      <c r="E14" t="b">
        <f t="shared" si="2"/>
        <v>0</v>
      </c>
      <c r="I14">
        <f t="shared" si="3"/>
        <v>1049.2334696270011</v>
      </c>
    </row>
    <row r="15" spans="1:10" x14ac:dyDescent="0.3">
      <c r="A15">
        <v>2033</v>
      </c>
      <c r="B15">
        <v>1446.4180761951902</v>
      </c>
      <c r="C15" s="1">
        <f t="shared" si="0"/>
        <v>11218.52911906243</v>
      </c>
      <c r="D15">
        <f t="shared" si="1"/>
        <v>380000</v>
      </c>
      <c r="E15" t="b">
        <f t="shared" si="2"/>
        <v>0</v>
      </c>
      <c r="I15">
        <f t="shared" si="3"/>
        <v>1049.2611441861923</v>
      </c>
    </row>
    <row r="16" spans="1:10" x14ac:dyDescent="0.3">
      <c r="A16">
        <v>2034</v>
      </c>
      <c r="B16">
        <v>1481.7337850638594</v>
      </c>
      <c r="C16" s="1">
        <f t="shared" si="0"/>
        <v>11531.091030583335</v>
      </c>
      <c r="D16">
        <f t="shared" si="1"/>
        <v>380000</v>
      </c>
      <c r="E16" t="b">
        <f t="shared" si="2"/>
        <v>0</v>
      </c>
      <c r="I16">
        <f t="shared" si="3"/>
        <v>1048.6632965660374</v>
      </c>
    </row>
    <row r="17" spans="1:9" x14ac:dyDescent="0.3">
      <c r="A17">
        <v>2035</v>
      </c>
      <c r="B17">
        <v>1517.0494939325288</v>
      </c>
      <c r="C17" s="1">
        <f t="shared" si="0"/>
        <v>11858.241549712986</v>
      </c>
      <c r="D17">
        <f t="shared" si="1"/>
        <v>380000</v>
      </c>
      <c r="E17" t="b">
        <f t="shared" si="2"/>
        <v>0</v>
      </c>
      <c r="I17">
        <f t="shared" si="3"/>
        <v>1047.4704235804249</v>
      </c>
    </row>
    <row r="18" spans="1:9" x14ac:dyDescent="0.3">
      <c r="A18">
        <v>2036</v>
      </c>
      <c r="B18">
        <v>1552.3652028011982</v>
      </c>
      <c r="C18" s="1">
        <f t="shared" si="0"/>
        <v>12202.606625820941</v>
      </c>
      <c r="D18">
        <f t="shared" si="1"/>
        <v>380000</v>
      </c>
      <c r="E18" t="b">
        <f t="shared" si="2"/>
        <v>0</v>
      </c>
      <c r="I18">
        <f t="shared" si="3"/>
        <v>1045.7119065069214</v>
      </c>
    </row>
    <row r="19" spans="1:9" x14ac:dyDescent="0.3">
      <c r="A19">
        <v>2037</v>
      </c>
      <c r="B19">
        <v>1587.6809116698676</v>
      </c>
      <c r="C19" s="1">
        <f t="shared" si="0"/>
        <v>12567.28487916329</v>
      </c>
      <c r="D19">
        <f t="shared" si="1"/>
        <v>380000</v>
      </c>
      <c r="E19" t="b">
        <f t="shared" si="2"/>
        <v>0</v>
      </c>
      <c r="I19">
        <f t="shared" si="3"/>
        <v>1043.4160473611078</v>
      </c>
    </row>
    <row r="20" spans="1:9" x14ac:dyDescent="0.3">
      <c r="A20">
        <v>2038</v>
      </c>
      <c r="B20">
        <v>1622.9966205385367</v>
      </c>
      <c r="C20" s="1">
        <f t="shared" si="0"/>
        <v>12955.932681642238</v>
      </c>
      <c r="D20">
        <f t="shared" si="1"/>
        <v>380000</v>
      </c>
      <c r="E20" t="b">
        <f t="shared" si="2"/>
        <v>0</v>
      </c>
      <c r="I20">
        <f t="shared" si="3"/>
        <v>1040.6101040650558</v>
      </c>
    </row>
    <row r="21" spans="1:9" x14ac:dyDescent="0.3">
      <c r="A21">
        <v>2039</v>
      </c>
      <c r="B21">
        <v>1658.3123294072061</v>
      </c>
      <c r="C21" s="1">
        <f t="shared" si="0"/>
        <v>13372.864552102368</v>
      </c>
      <c r="D21">
        <f t="shared" si="1"/>
        <v>380000</v>
      </c>
      <c r="E21" t="b">
        <f t="shared" si="2"/>
        <v>0</v>
      </c>
      <c r="I21">
        <f t="shared" si="3"/>
        <v>1037.3203245423028</v>
      </c>
    </row>
    <row r="22" spans="1:9" x14ac:dyDescent="0.3">
      <c r="A22">
        <v>2040</v>
      </c>
      <c r="B22">
        <v>1716.0818531738566</v>
      </c>
      <c r="C22" s="1">
        <f t="shared" si="0"/>
        <v>13823.171622780288</v>
      </c>
      <c r="D22">
        <f t="shared" si="1"/>
        <v>380000</v>
      </c>
      <c r="E22" t="b">
        <f t="shared" si="2"/>
        <v>0</v>
      </c>
      <c r="I22">
        <f t="shared" si="3"/>
        <v>1047.2748905593385</v>
      </c>
    </row>
    <row r="23" spans="1:9" x14ac:dyDescent="0.3">
      <c r="A23">
        <v>2041</v>
      </c>
      <c r="B23">
        <v>1773.8513769405067</v>
      </c>
      <c r="C23" s="1">
        <f t="shared" si="0"/>
        <v>14286.365928135585</v>
      </c>
      <c r="D23">
        <f t="shared" si="1"/>
        <v>380000</v>
      </c>
      <c r="E23" t="b">
        <f t="shared" si="2"/>
        <v>0</v>
      </c>
      <c r="I23">
        <f t="shared" si="3"/>
        <v>1056.1267827287002</v>
      </c>
    </row>
    <row r="24" spans="1:9" x14ac:dyDescent="0.3">
      <c r="A24">
        <v>2042</v>
      </c>
      <c r="B24">
        <v>1831.6209007071573</v>
      </c>
      <c r="C24" s="1">
        <f t="shared" si="0"/>
        <v>14764.767170410199</v>
      </c>
      <c r="D24">
        <f t="shared" si="1"/>
        <v>380000</v>
      </c>
      <c r="E24" t="b">
        <f t="shared" si="2"/>
        <v>0</v>
      </c>
      <c r="I24">
        <f t="shared" si="3"/>
        <v>1063.9238682065411</v>
      </c>
    </row>
    <row r="25" spans="1:9" x14ac:dyDescent="0.3">
      <c r="A25">
        <v>2043</v>
      </c>
      <c r="B25">
        <v>1889.4630905414388</v>
      </c>
      <c r="C25" s="1">
        <f t="shared" si="0"/>
        <v>15261.112598249594</v>
      </c>
      <c r="D25">
        <f t="shared" si="1"/>
        <v>380000</v>
      </c>
      <c r="E25" t="b">
        <f t="shared" si="2"/>
        <v>0</v>
      </c>
      <c r="I25">
        <f t="shared" si="3"/>
        <v>1070.7535147886383</v>
      </c>
    </row>
    <row r="26" spans="1:9" x14ac:dyDescent="0.3">
      <c r="A26">
        <v>2044</v>
      </c>
      <c r="B26">
        <v>1947.2326143080891</v>
      </c>
      <c r="C26" s="1">
        <f t="shared" si="0"/>
        <v>15778.546419095615</v>
      </c>
      <c r="D26">
        <f t="shared" si="1"/>
        <v>380000</v>
      </c>
      <c r="E26" t="b">
        <f t="shared" si="2"/>
        <v>0</v>
      </c>
      <c r="I26">
        <f t="shared" si="3"/>
        <v>1076.5769213171648</v>
      </c>
    </row>
    <row r="27" spans="1:9" x14ac:dyDescent="0.3">
      <c r="A27">
        <v>2045</v>
      </c>
      <c r="B27">
        <v>2005.0021380747394</v>
      </c>
      <c r="C27" s="1">
        <f t="shared" si="0"/>
        <v>16320.950289649274</v>
      </c>
      <c r="D27">
        <f t="shared" si="1"/>
        <v>380000</v>
      </c>
      <c r="E27" t="b">
        <f t="shared" si="2"/>
        <v>0</v>
      </c>
      <c r="I27">
        <f t="shared" si="3"/>
        <v>1081.4792851032</v>
      </c>
    </row>
    <row r="28" spans="1:9" x14ac:dyDescent="0.3">
      <c r="A28">
        <v>2046</v>
      </c>
      <c r="B28">
        <v>2062.7716618413897</v>
      </c>
      <c r="C28" s="1">
        <f t="shared" si="0"/>
        <v>16892.818818857966</v>
      </c>
      <c r="D28">
        <f t="shared" si="1"/>
        <v>380000</v>
      </c>
      <c r="E28" t="b">
        <f t="shared" si="2"/>
        <v>0</v>
      </c>
      <c r="I28">
        <f t="shared" si="3"/>
        <v>1085.5020708096565</v>
      </c>
    </row>
    <row r="29" spans="1:9" x14ac:dyDescent="0.3">
      <c r="A29">
        <v>2047</v>
      </c>
      <c r="B29">
        <v>2120.6138516756714</v>
      </c>
      <c r="C29" s="1">
        <f t="shared" si="0"/>
        <v>17499.455645279544</v>
      </c>
      <c r="D29">
        <f t="shared" si="1"/>
        <v>380000</v>
      </c>
      <c r="E29" t="b">
        <f t="shared" si="2"/>
        <v>0</v>
      </c>
      <c r="I29">
        <f t="shared" si="3"/>
        <v>1088.7225750859234</v>
      </c>
    </row>
    <row r="30" spans="1:9" x14ac:dyDescent="0.3">
      <c r="A30">
        <v>2048</v>
      </c>
      <c r="B30">
        <v>2178.3833754423217</v>
      </c>
      <c r="C30" s="1">
        <f t="shared" si="0"/>
        <v>18147.033316452576</v>
      </c>
      <c r="D30">
        <f t="shared" si="1"/>
        <v>380000</v>
      </c>
      <c r="E30" t="b">
        <f t="shared" si="2"/>
        <v>0</v>
      </c>
      <c r="I30">
        <f t="shared" si="3"/>
        <v>1091.1038369624084</v>
      </c>
    </row>
    <row r="31" spans="1:9" x14ac:dyDescent="0.3">
      <c r="A31">
        <v>2049</v>
      </c>
      <c r="B31">
        <v>2236.152899208972</v>
      </c>
      <c r="C31" s="1">
        <f t="shared" si="0"/>
        <v>18843.006930392112</v>
      </c>
      <c r="D31">
        <f t="shared" si="1"/>
        <v>380000</v>
      </c>
      <c r="E31" t="b">
        <f t="shared" si="2"/>
        <v>0</v>
      </c>
      <c r="I31">
        <f t="shared" si="3"/>
        <v>1092.7212760852003</v>
      </c>
    </row>
    <row r="32" spans="1:9" x14ac:dyDescent="0.3">
      <c r="A32">
        <v>2050</v>
      </c>
      <c r="B32">
        <v>2332.3627727524249</v>
      </c>
      <c r="C32" s="1">
        <f t="shared" si="0"/>
        <v>19596.087756796089</v>
      </c>
      <c r="D32">
        <f t="shared" si="1"/>
        <v>380000</v>
      </c>
      <c r="E32" t="b">
        <f t="shared" si="2"/>
        <v>0</v>
      </c>
      <c r="I32">
        <f t="shared" si="3"/>
        <v>1111.9368910981254</v>
      </c>
    </row>
    <row r="33" spans="1:9" x14ac:dyDescent="0.3">
      <c r="A33">
        <v>2051</v>
      </c>
      <c r="B33">
        <v>2428.5726462958778</v>
      </c>
      <c r="C33" s="1">
        <f t="shared" si="0"/>
        <v>20371.195481171526</v>
      </c>
      <c r="D33">
        <f t="shared" si="1"/>
        <v>380000</v>
      </c>
      <c r="E33" t="b">
        <f t="shared" si="2"/>
        <v>0</v>
      </c>
      <c r="I33">
        <f t="shared" si="3"/>
        <v>1129.5651166362463</v>
      </c>
    </row>
    <row r="34" spans="1:9" x14ac:dyDescent="0.3">
      <c r="A34">
        <v>2052</v>
      </c>
      <c r="B34">
        <v>2524.7825198393307</v>
      </c>
      <c r="C34" s="1">
        <f t="shared" si="0"/>
        <v>21172.294945153262</v>
      </c>
      <c r="D34">
        <f t="shared" si="1"/>
        <v>380000</v>
      </c>
      <c r="E34" t="b">
        <f t="shared" si="2"/>
        <v>0</v>
      </c>
      <c r="I34">
        <f t="shared" si="3"/>
        <v>1145.6719552706058</v>
      </c>
    </row>
    <row r="35" spans="1:9" x14ac:dyDescent="0.3">
      <c r="A35">
        <v>2053</v>
      </c>
      <c r="B35">
        <v>2620.992393382784</v>
      </c>
      <c r="C35" s="1">
        <f t="shared" si="0"/>
        <v>22004.064661870441</v>
      </c>
      <c r="D35">
        <f t="shared" si="1"/>
        <v>380000</v>
      </c>
      <c r="E35" t="b">
        <f t="shared" si="2"/>
        <v>0</v>
      </c>
      <c r="I35">
        <f t="shared" si="3"/>
        <v>1160.3211342472296</v>
      </c>
    </row>
    <row r="36" spans="1:9" x14ac:dyDescent="0.3">
      <c r="A36">
        <v>2054</v>
      </c>
      <c r="B36">
        <v>2717.129600858606</v>
      </c>
      <c r="C36" s="1">
        <f t="shared" si="0"/>
        <v>22872.025276815424</v>
      </c>
      <c r="D36">
        <f t="shared" si="1"/>
        <v>380000</v>
      </c>
      <c r="E36" t="b">
        <f t="shared" si="2"/>
        <v>0</v>
      </c>
      <c r="I36">
        <f t="shared" si="3"/>
        <v>1173.5427923518514</v>
      </c>
    </row>
    <row r="37" spans="1:9" x14ac:dyDescent="0.3">
      <c r="A37">
        <v>2055</v>
      </c>
      <c r="B37">
        <v>2813.3394744020588</v>
      </c>
      <c r="C37" s="1">
        <f t="shared" si="0"/>
        <v>23782.776897629035</v>
      </c>
      <c r="D37">
        <f t="shared" si="1"/>
        <v>380000</v>
      </c>
      <c r="E37" t="b">
        <f t="shared" si="2"/>
        <v>0</v>
      </c>
      <c r="I37">
        <f t="shared" si="3"/>
        <v>1185.4598544280839</v>
      </c>
    </row>
    <row r="38" spans="1:9" x14ac:dyDescent="0.3">
      <c r="A38">
        <v>2056</v>
      </c>
      <c r="B38">
        <v>2909.5493479455122</v>
      </c>
      <c r="C38" s="1">
        <f t="shared" si="0"/>
        <v>24743.936159407844</v>
      </c>
      <c r="D38">
        <f t="shared" si="1"/>
        <v>380000</v>
      </c>
      <c r="E38" t="b">
        <f t="shared" si="2"/>
        <v>0</v>
      </c>
      <c r="I38">
        <f t="shared" si="3"/>
        <v>1196.0974745753438</v>
      </c>
    </row>
    <row r="39" spans="1:9" x14ac:dyDescent="0.3">
      <c r="A39">
        <v>2057</v>
      </c>
      <c r="B39">
        <v>3005.7592214889651</v>
      </c>
      <c r="C39" s="1">
        <f t="shared" si="0"/>
        <v>25764.576437525542</v>
      </c>
      <c r="D39">
        <f t="shared" si="1"/>
        <v>380000</v>
      </c>
      <c r="E39" t="b">
        <f t="shared" si="2"/>
        <v>0</v>
      </c>
      <c r="I39">
        <f t="shared" si="3"/>
        <v>1205.5109753255165</v>
      </c>
    </row>
    <row r="40" spans="1:9" x14ac:dyDescent="0.3">
      <c r="A40">
        <v>2058</v>
      </c>
      <c r="B40">
        <v>3101.969095032418</v>
      </c>
      <c r="C40" s="1">
        <f t="shared" si="0"/>
        <v>26855.404314923166</v>
      </c>
      <c r="D40">
        <f t="shared" si="1"/>
        <v>380000</v>
      </c>
      <c r="E40" t="b">
        <f t="shared" si="2"/>
        <v>0</v>
      </c>
      <c r="I40">
        <f t="shared" si="3"/>
        <v>1213.7537416699251</v>
      </c>
    </row>
    <row r="41" spans="1:9" x14ac:dyDescent="0.3">
      <c r="A41">
        <v>2059</v>
      </c>
      <c r="B41">
        <v>3198.1063025082403</v>
      </c>
      <c r="C41" s="1">
        <f t="shared" si="0"/>
        <v>28029.053559471085</v>
      </c>
      <c r="D41">
        <f t="shared" si="1"/>
        <v>380000</v>
      </c>
      <c r="E41" t="b">
        <f t="shared" si="2"/>
        <v>0</v>
      </c>
      <c r="I41">
        <f t="shared" si="3"/>
        <v>1220.8495430174032</v>
      </c>
    </row>
    <row r="42" spans="1:9" x14ac:dyDescent="0.3">
      <c r="A42">
        <v>2060</v>
      </c>
      <c r="B42">
        <v>3359.0616423109204</v>
      </c>
      <c r="C42" s="1">
        <f t="shared" si="0"/>
        <v>29300.51776321615</v>
      </c>
      <c r="D42">
        <f t="shared" si="1"/>
        <v>380000</v>
      </c>
      <c r="E42" t="b">
        <f t="shared" si="2"/>
        <v>0</v>
      </c>
      <c r="I42">
        <f t="shared" si="3"/>
        <v>1251.0174224852321</v>
      </c>
    </row>
    <row r="43" spans="1:9" x14ac:dyDescent="0.3">
      <c r="A43">
        <v>2061</v>
      </c>
      <c r="B43">
        <v>3520.0169821136001</v>
      </c>
      <c r="C43" s="1">
        <f t="shared" si="0"/>
        <v>30610.918222668166</v>
      </c>
      <c r="D43">
        <f t="shared" si="1"/>
        <v>380000</v>
      </c>
      <c r="E43" t="b">
        <f t="shared" si="2"/>
        <v>0</v>
      </c>
      <c r="I43">
        <f t="shared" si="3"/>
        <v>1278.9874342199378</v>
      </c>
    </row>
    <row r="44" spans="1:9" x14ac:dyDescent="0.3">
      <c r="A44">
        <v>2062</v>
      </c>
      <c r="B44">
        <v>3680.9723219162802</v>
      </c>
      <c r="C44" s="1">
        <f t="shared" si="0"/>
        <v>31967.263463854393</v>
      </c>
      <c r="D44">
        <f t="shared" si="1"/>
        <v>380000</v>
      </c>
      <c r="E44" t="b">
        <f t="shared" si="2"/>
        <v>0</v>
      </c>
      <c r="I44">
        <f t="shared" si="3"/>
        <v>1304.8488448929359</v>
      </c>
    </row>
    <row r="45" spans="1:9" x14ac:dyDescent="0.3">
      <c r="A45">
        <v>2063</v>
      </c>
      <c r="B45">
        <v>3841.9276617189603</v>
      </c>
      <c r="C45" s="1">
        <f t="shared" si="0"/>
        <v>33377.82354748698</v>
      </c>
      <c r="D45">
        <f t="shared" si="1"/>
        <v>380000</v>
      </c>
      <c r="E45" t="b">
        <f t="shared" si="2"/>
        <v>0</v>
      </c>
      <c r="I45">
        <f t="shared" si="3"/>
        <v>1328.6878741802077</v>
      </c>
    </row>
    <row r="46" spans="1:9" x14ac:dyDescent="0.3">
      <c r="A46">
        <v>2064</v>
      </c>
      <c r="B46">
        <v>4002.8830015216404</v>
      </c>
      <c r="C46" s="1">
        <f t="shared" si="0"/>
        <v>34852.357145206261</v>
      </c>
      <c r="D46">
        <f t="shared" si="1"/>
        <v>380000</v>
      </c>
      <c r="E46" t="b">
        <f t="shared" si="2"/>
        <v>0</v>
      </c>
      <c r="I46">
        <f t="shared" si="3"/>
        <v>1350.5877902929114</v>
      </c>
    </row>
    <row r="47" spans="1:9" x14ac:dyDescent="0.3">
      <c r="A47">
        <v>2065</v>
      </c>
      <c r="B47">
        <v>4163.83834132432</v>
      </c>
      <c r="C47" s="1">
        <f t="shared" si="0"/>
        <v>36402.379489547857</v>
      </c>
      <c r="D47">
        <f t="shared" si="1"/>
        <v>380000</v>
      </c>
      <c r="E47" t="b">
        <f t="shared" si="2"/>
        <v>0</v>
      </c>
      <c r="I47">
        <f t="shared" si="3"/>
        <v>1370.6290026605691</v>
      </c>
    </row>
    <row r="48" spans="1:9" x14ac:dyDescent="0.3">
      <c r="A48">
        <v>2066</v>
      </c>
      <c r="B48">
        <v>4324.7936811270001</v>
      </c>
      <c r="C48" s="1">
        <f t="shared" si="0"/>
        <v>38041.478554903755</v>
      </c>
      <c r="D48">
        <f t="shared" si="1"/>
        <v>380000</v>
      </c>
      <c r="E48" t="b">
        <f t="shared" si="2"/>
        <v>0</v>
      </c>
      <c r="I48">
        <f t="shared" si="3"/>
        <v>1388.8891518489047</v>
      </c>
    </row>
    <row r="49" spans="1:9" x14ac:dyDescent="0.3">
      <c r="A49">
        <v>2067</v>
      </c>
      <c r="B49">
        <v>4485.6763548620493</v>
      </c>
      <c r="C49" s="1">
        <f t="shared" si="0"/>
        <v>39785.688151056573</v>
      </c>
      <c r="D49">
        <f t="shared" si="1"/>
        <v>380000</v>
      </c>
      <c r="E49" t="b">
        <f t="shared" si="2"/>
        <v>0</v>
      </c>
      <c r="I49">
        <f t="shared" si="3"/>
        <v>1405.4204295730744</v>
      </c>
    </row>
    <row r="50" spans="1:9" x14ac:dyDescent="0.3">
      <c r="A50">
        <v>2068</v>
      </c>
      <c r="B50">
        <v>4646.6316946647294</v>
      </c>
      <c r="C50" s="1">
        <f t="shared" si="0"/>
        <v>41654.013919509554</v>
      </c>
      <c r="D50">
        <f t="shared" si="1"/>
        <v>380000</v>
      </c>
      <c r="E50" t="b">
        <f t="shared" si="2"/>
        <v>0</v>
      </c>
      <c r="I50">
        <f t="shared" si="3"/>
        <v>1420.3412874959047</v>
      </c>
    </row>
    <row r="51" spans="1:9" x14ac:dyDescent="0.3">
      <c r="A51">
        <v>2069</v>
      </c>
      <c r="B51">
        <v>4807.5870344674095</v>
      </c>
      <c r="C51" s="1">
        <f t="shared" si="0"/>
        <v>43668.711025316894</v>
      </c>
      <c r="D51">
        <f t="shared" si="1"/>
        <v>380000</v>
      </c>
      <c r="E51" t="b">
        <f t="shared" si="2"/>
        <v>0</v>
      </c>
      <c r="I51">
        <f t="shared" si="3"/>
        <v>1433.6982365673102</v>
      </c>
    </row>
    <row r="52" spans="1:9" x14ac:dyDescent="0.3">
      <c r="A52">
        <v>2070</v>
      </c>
      <c r="B52">
        <v>5102.1026065758797</v>
      </c>
      <c r="C52" s="1">
        <f t="shared" si="0"/>
        <v>45856.126309202366</v>
      </c>
      <c r="D52">
        <f t="shared" si="1"/>
        <v>380000</v>
      </c>
      <c r="E52" t="b">
        <f t="shared" si="2"/>
        <v>0</v>
      </c>
      <c r="I52">
        <f t="shared" si="3"/>
        <v>1484.4169977305651</v>
      </c>
    </row>
    <row r="53" spans="1:9" x14ac:dyDescent="0.3">
      <c r="A53">
        <v>2071</v>
      </c>
      <c r="B53">
        <v>5396.6181786843508</v>
      </c>
      <c r="C53" s="1">
        <f t="shared" si="0"/>
        <v>48089.74796909927</v>
      </c>
      <c r="D53">
        <f t="shared" si="1"/>
        <v>380000</v>
      </c>
      <c r="E53" t="b">
        <f t="shared" si="2"/>
        <v>0</v>
      </c>
      <c r="I53">
        <f t="shared" si="3"/>
        <v>1531.8087888450671</v>
      </c>
    </row>
    <row r="54" spans="1:9" x14ac:dyDescent="0.3">
      <c r="A54">
        <v>2072</v>
      </c>
      <c r="B54">
        <v>5691.133750792821</v>
      </c>
      <c r="C54" s="1">
        <f t="shared" si="0"/>
        <v>50377.893152689576</v>
      </c>
      <c r="D54">
        <f t="shared" si="1"/>
        <v>380000</v>
      </c>
      <c r="E54" t="b">
        <f t="shared" si="2"/>
        <v>0</v>
      </c>
      <c r="I54">
        <f t="shared" si="3"/>
        <v>1576.0057293533109</v>
      </c>
    </row>
    <row r="55" spans="1:9" x14ac:dyDescent="0.3">
      <c r="A55">
        <v>2073</v>
      </c>
      <c r="B55">
        <v>5985.6493229012913</v>
      </c>
      <c r="C55" s="1">
        <f t="shared" si="0"/>
        <v>52730.376094238185</v>
      </c>
      <c r="D55">
        <f t="shared" si="1"/>
        <v>380000</v>
      </c>
      <c r="E55" t="b">
        <f t="shared" si="2"/>
        <v>0</v>
      </c>
      <c r="I55">
        <f t="shared" si="3"/>
        <v>1617.1354730081812</v>
      </c>
    </row>
    <row r="56" spans="1:9" x14ac:dyDescent="0.3">
      <c r="A56">
        <v>2074</v>
      </c>
      <c r="B56">
        <v>6280.1648950097624</v>
      </c>
      <c r="C56" s="1">
        <f t="shared" si="0"/>
        <v>55158.777590177531</v>
      </c>
      <c r="D56">
        <f t="shared" si="1"/>
        <v>380000</v>
      </c>
      <c r="E56" t="b">
        <f t="shared" si="2"/>
        <v>0</v>
      </c>
      <c r="I56">
        <f t="shared" si="3"/>
        <v>1655.3213471157271</v>
      </c>
    </row>
    <row r="57" spans="1:9" x14ac:dyDescent="0.3">
      <c r="A57">
        <v>2075</v>
      </c>
      <c r="B57">
        <v>6574.6804671182326</v>
      </c>
      <c r="C57" s="1">
        <f t="shared" si="0"/>
        <v>57676.762980297965</v>
      </c>
      <c r="D57">
        <f t="shared" si="1"/>
        <v>380000</v>
      </c>
      <c r="E57" t="b">
        <f t="shared" si="2"/>
        <v>0</v>
      </c>
      <c r="I57">
        <f t="shared" si="3"/>
        <v>1690.6824876421738</v>
      </c>
    </row>
    <row r="58" spans="1:9" x14ac:dyDescent="0.3">
      <c r="A58">
        <v>2076</v>
      </c>
      <c r="B58">
        <v>6869.1233731590728</v>
      </c>
      <c r="C58" s="1">
        <f t="shared" si="0"/>
        <v>60300.45736555208</v>
      </c>
      <c r="D58">
        <f t="shared" si="1"/>
        <v>380000</v>
      </c>
      <c r="E58" t="b">
        <f t="shared" si="2"/>
        <v>0</v>
      </c>
      <c r="I58">
        <f t="shared" si="3"/>
        <v>1723.315739946104</v>
      </c>
    </row>
    <row r="59" spans="1:9" x14ac:dyDescent="0.3">
      <c r="A59">
        <v>2077</v>
      </c>
      <c r="B59">
        <v>7163.638945267543</v>
      </c>
      <c r="C59" s="1">
        <f t="shared" si="0"/>
        <v>63048.974111023745</v>
      </c>
      <c r="D59">
        <f t="shared" si="1"/>
        <v>380000</v>
      </c>
      <c r="E59" t="b">
        <f t="shared" si="2"/>
        <v>0</v>
      </c>
      <c r="I59">
        <f t="shared" si="3"/>
        <v>1753.3691520421371</v>
      </c>
    </row>
    <row r="60" spans="1:9" x14ac:dyDescent="0.3">
      <c r="A60">
        <v>2078</v>
      </c>
      <c r="B60">
        <v>7458.4451816465371</v>
      </c>
      <c r="C60" s="1">
        <f t="shared" si="0"/>
        <v>65944.695495592328</v>
      </c>
      <c r="D60">
        <f t="shared" si="1"/>
        <v>380000</v>
      </c>
      <c r="E60" t="b">
        <f t="shared" si="2"/>
        <v>0</v>
      </c>
      <c r="I60">
        <f t="shared" si="3"/>
        <v>1781.0007787480793</v>
      </c>
    </row>
    <row r="61" spans="1:9" x14ac:dyDescent="0.3">
      <c r="A61">
        <v>2079</v>
      </c>
      <c r="B61">
        <v>7752.7427555521144</v>
      </c>
      <c r="C61" s="1">
        <f t="shared" si="0"/>
        <v>69013.775370456016</v>
      </c>
      <c r="D61">
        <f t="shared" si="1"/>
        <v>380000</v>
      </c>
      <c r="E61" t="b">
        <f t="shared" si="2"/>
        <v>0</v>
      </c>
      <c r="I61">
        <f t="shared" si="3"/>
        <v>1806.1229690762179</v>
      </c>
    </row>
    <row r="62" spans="1:9" x14ac:dyDescent="0.3">
      <c r="A62">
        <v>2080</v>
      </c>
      <c r="B62">
        <v>8331.8913145712395</v>
      </c>
      <c r="C62" s="1">
        <f t="shared" si="0"/>
        <v>72288.018485586595</v>
      </c>
      <c r="D62">
        <f t="shared" si="1"/>
        <v>380000</v>
      </c>
      <c r="E62" t="b">
        <f t="shared" si="2"/>
        <v>0</v>
      </c>
      <c r="I62">
        <f t="shared" si="3"/>
        <v>1893.702151748322</v>
      </c>
    </row>
    <row r="63" spans="1:9" x14ac:dyDescent="0.3">
      <c r="A63">
        <v>2081</v>
      </c>
      <c r="B63">
        <v>8910.313212914054</v>
      </c>
      <c r="C63" s="1">
        <f t="shared" si="0"/>
        <v>75468.230061798138</v>
      </c>
      <c r="D63">
        <f t="shared" si="1"/>
        <v>380000</v>
      </c>
      <c r="E63" t="b">
        <f t="shared" si="2"/>
        <v>0</v>
      </c>
      <c r="I63">
        <f t="shared" si="3"/>
        <v>1975.7736157154279</v>
      </c>
    </row>
    <row r="64" spans="1:9" x14ac:dyDescent="0.3">
      <c r="A64">
        <v>2082</v>
      </c>
      <c r="B64">
        <v>9489.4617719331782</v>
      </c>
      <c r="C64" s="1">
        <f t="shared" si="0"/>
        <v>78538.341881683213</v>
      </c>
      <c r="D64">
        <f t="shared" si="1"/>
        <v>380000</v>
      </c>
      <c r="E64" t="b">
        <f t="shared" si="2"/>
        <v>0</v>
      </c>
      <c r="I64">
        <f t="shared" si="3"/>
        <v>2052.8722603345477</v>
      </c>
    </row>
    <row r="65" spans="1:9" x14ac:dyDescent="0.3">
      <c r="A65">
        <v>2083</v>
      </c>
      <c r="B65">
        <v>10067.883670275991</v>
      </c>
      <c r="C65" s="1">
        <f t="shared" si="0"/>
        <v>81477.678529505021</v>
      </c>
      <c r="D65">
        <f t="shared" si="1"/>
        <v>380000</v>
      </c>
      <c r="E65" t="b">
        <f t="shared" si="2"/>
        <v>0</v>
      </c>
      <c r="I65">
        <f t="shared" si="3"/>
        <v>2124.881273689215</v>
      </c>
    </row>
    <row r="66" spans="1:9" x14ac:dyDescent="0.3">
      <c r="A66">
        <v>2084</v>
      </c>
      <c r="B66">
        <v>10647.032229295117</v>
      </c>
      <c r="C66" s="1">
        <f t="shared" si="0"/>
        <v>84263.557933890246</v>
      </c>
      <c r="D66">
        <f t="shared" si="1"/>
        <v>380000</v>
      </c>
      <c r="E66" t="b">
        <f t="shared" si="2"/>
        <v>0</v>
      </c>
      <c r="I66">
        <f t="shared" si="3"/>
        <v>2192.3060564272396</v>
      </c>
    </row>
    <row r="67" spans="1:9" x14ac:dyDescent="0.3">
      <c r="A67">
        <v>2085</v>
      </c>
      <c r="B67">
        <v>11226.180788314239</v>
      </c>
      <c r="C67" s="1">
        <f t="shared" ref="C67:C81" si="4">NPV(0.18,B68:B146)+B67</f>
        <v>86867.500331422285</v>
      </c>
      <c r="D67">
        <f t="shared" ref="D67:D81" si="5">$A$1+300000</f>
        <v>380000</v>
      </c>
      <c r="E67" t="b">
        <f t="shared" ref="E67:E81" si="6">D67&lt;C68</f>
        <v>0</v>
      </c>
      <c r="I67">
        <f t="shared" ref="I67:I81" si="7">B67/(1+0.025)^(A67-2020)</f>
        <v>2255.1777675066037</v>
      </c>
    </row>
    <row r="68" spans="1:9" x14ac:dyDescent="0.3">
      <c r="A68">
        <v>2086</v>
      </c>
      <c r="B68">
        <v>11804.602686657054</v>
      </c>
      <c r="C68" s="1">
        <f t="shared" si="4"/>
        <v>89256.757060867472</v>
      </c>
      <c r="D68">
        <f t="shared" si="5"/>
        <v>380000</v>
      </c>
      <c r="E68" t="b">
        <f t="shared" si="6"/>
        <v>0</v>
      </c>
      <c r="I68">
        <f t="shared" si="7"/>
        <v>2313.5359827943571</v>
      </c>
    </row>
    <row r="69" spans="1:9" x14ac:dyDescent="0.3">
      <c r="A69">
        <v>2087</v>
      </c>
      <c r="B69">
        <v>12383.751245676176</v>
      </c>
      <c r="C69" s="1">
        <f t="shared" si="4"/>
        <v>91393.542161568301</v>
      </c>
      <c r="D69">
        <f t="shared" si="5"/>
        <v>380000</v>
      </c>
      <c r="E69" t="b">
        <f t="shared" si="6"/>
        <v>0</v>
      </c>
      <c r="I69">
        <f t="shared" si="7"/>
        <v>2367.8448284293963</v>
      </c>
    </row>
    <row r="70" spans="1:9" x14ac:dyDescent="0.3">
      <c r="A70">
        <v>2088</v>
      </c>
      <c r="B70">
        <v>12962.899804695302</v>
      </c>
      <c r="C70" s="1">
        <f t="shared" si="4"/>
        <v>93231.553280752691</v>
      </c>
      <c r="D70">
        <f t="shared" si="5"/>
        <v>380000</v>
      </c>
      <c r="E70" t="b">
        <f t="shared" si="6"/>
        <v>0</v>
      </c>
      <c r="I70">
        <f t="shared" si="7"/>
        <v>2418.1281765481558</v>
      </c>
    </row>
    <row r="71" spans="1:9" x14ac:dyDescent="0.3">
      <c r="A71">
        <v>2089</v>
      </c>
      <c r="B71">
        <v>13541.321703038115</v>
      </c>
      <c r="C71" s="1">
        <f t="shared" si="4"/>
        <v>94717.011101747747</v>
      </c>
      <c r="D71">
        <f t="shared" si="5"/>
        <v>380000</v>
      </c>
      <c r="E71" t="b">
        <f t="shared" si="6"/>
        <v>0</v>
      </c>
      <c r="I71">
        <f t="shared" si="7"/>
        <v>2464.4178386885892</v>
      </c>
    </row>
    <row r="72" spans="1:9" x14ac:dyDescent="0.3">
      <c r="A72">
        <v>2090</v>
      </c>
      <c r="B72">
        <v>14619.686146682257</v>
      </c>
      <c r="C72" s="1">
        <f t="shared" si="4"/>
        <v>95787.313490477332</v>
      </c>
      <c r="D72">
        <f t="shared" si="5"/>
        <v>380000</v>
      </c>
      <c r="E72" t="b">
        <f t="shared" si="6"/>
        <v>0</v>
      </c>
      <c r="I72">
        <f t="shared" si="7"/>
        <v>2595.7775492785399</v>
      </c>
    </row>
    <row r="73" spans="1:9" x14ac:dyDescent="0.3">
      <c r="A73">
        <v>2091</v>
      </c>
      <c r="B73">
        <v>15698.050590326398</v>
      </c>
      <c r="C73" s="1">
        <f t="shared" si="4"/>
        <v>95777.80026567819</v>
      </c>
      <c r="D73">
        <f t="shared" si="5"/>
        <v>380000</v>
      </c>
      <c r="E73" t="b">
        <f t="shared" si="6"/>
        <v>0</v>
      </c>
      <c r="I73">
        <f t="shared" si="7"/>
        <v>2719.2634263723185</v>
      </c>
    </row>
    <row r="74" spans="1:9" x14ac:dyDescent="0.3">
      <c r="A74">
        <v>2092</v>
      </c>
      <c r="B74">
        <v>16775.68837329423</v>
      </c>
      <c r="C74" s="1">
        <f t="shared" si="4"/>
        <v>94494.104616915109</v>
      </c>
      <c r="D74">
        <f t="shared" si="5"/>
        <v>380000</v>
      </c>
      <c r="E74" t="b">
        <f t="shared" si="6"/>
        <v>0</v>
      </c>
      <c r="I74">
        <f t="shared" si="7"/>
        <v>2835.0586113821751</v>
      </c>
    </row>
    <row r="75" spans="1:9" x14ac:dyDescent="0.3">
      <c r="A75">
        <v>2093</v>
      </c>
      <c r="B75">
        <v>17854.052816938369</v>
      </c>
      <c r="C75" s="1">
        <f t="shared" si="4"/>
        <v>91707.731167472637</v>
      </c>
      <c r="D75">
        <f t="shared" si="5"/>
        <v>380000</v>
      </c>
      <c r="E75" t="b">
        <f t="shared" si="6"/>
        <v>0</v>
      </c>
      <c r="I75">
        <f t="shared" si="7"/>
        <v>2943.7074134956692</v>
      </c>
    </row>
    <row r="76" spans="1:9" x14ac:dyDescent="0.3">
      <c r="A76">
        <v>2094</v>
      </c>
      <c r="B76">
        <v>18932.417260582508</v>
      </c>
      <c r="C76" s="1">
        <f t="shared" si="4"/>
        <v>87147.340453630401</v>
      </c>
      <c r="D76">
        <f t="shared" si="5"/>
        <v>380000</v>
      </c>
      <c r="E76" t="b">
        <f t="shared" si="6"/>
        <v>0</v>
      </c>
      <c r="I76">
        <f t="shared" si="7"/>
        <v>3045.3697430424236</v>
      </c>
    </row>
    <row r="77" spans="1:9" x14ac:dyDescent="0.3">
      <c r="A77">
        <v>2095</v>
      </c>
      <c r="B77">
        <v>20010.055043550343</v>
      </c>
      <c r="C77" s="1">
        <f t="shared" si="4"/>
        <v>80493.60936779654</v>
      </c>
      <c r="D77">
        <f t="shared" si="5"/>
        <v>380000</v>
      </c>
      <c r="E77" t="b">
        <f t="shared" si="6"/>
        <v>0</v>
      </c>
      <c r="I77">
        <f t="shared" si="7"/>
        <v>3140.207734186567</v>
      </c>
    </row>
    <row r="78" spans="1:9" x14ac:dyDescent="0.3">
      <c r="A78">
        <v>2096</v>
      </c>
      <c r="B78">
        <v>21088.419487194482</v>
      </c>
      <c r="C78" s="1">
        <f t="shared" si="4"/>
        <v>71370.594102610499</v>
      </c>
      <c r="D78">
        <f t="shared" si="5"/>
        <v>380000</v>
      </c>
      <c r="E78" t="b">
        <f t="shared" si="6"/>
        <v>0</v>
      </c>
      <c r="I78">
        <f t="shared" si="7"/>
        <v>3228.7190947108279</v>
      </c>
    </row>
    <row r="79" spans="1:9" x14ac:dyDescent="0.3">
      <c r="A79">
        <v>2097</v>
      </c>
      <c r="B79">
        <v>22166.05727016231</v>
      </c>
      <c r="C79" s="1">
        <f t="shared" si="4"/>
        <v>59332.966046190901</v>
      </c>
      <c r="D79">
        <f t="shared" si="5"/>
        <v>380000</v>
      </c>
      <c r="E79" t="b">
        <f t="shared" si="6"/>
        <v>0</v>
      </c>
      <c r="I79">
        <f t="shared" si="7"/>
        <v>3310.9362275109138</v>
      </c>
    </row>
    <row r="80" spans="1:9" x14ac:dyDescent="0.3">
      <c r="A80">
        <v>2098</v>
      </c>
      <c r="B80">
        <v>23244.421713806452</v>
      </c>
      <c r="C80" s="1">
        <f t="shared" si="4"/>
        <v>43856.952355713736</v>
      </c>
      <c r="D80">
        <f t="shared" si="5"/>
        <v>380000</v>
      </c>
      <c r="E80" t="b">
        <f t="shared" si="6"/>
        <v>0</v>
      </c>
      <c r="I80">
        <f t="shared" si="7"/>
        <v>3387.3279488533813</v>
      </c>
    </row>
    <row r="81" spans="1:9" x14ac:dyDescent="0.3">
      <c r="A81">
        <v>2099</v>
      </c>
      <c r="B81">
        <v>24322.786157450595</v>
      </c>
      <c r="C81" s="1">
        <f t="shared" si="4"/>
        <v>24322.786157450595</v>
      </c>
      <c r="D81">
        <f t="shared" si="5"/>
        <v>380000</v>
      </c>
      <c r="E81" t="b">
        <f t="shared" si="6"/>
        <v>0</v>
      </c>
      <c r="I81">
        <f t="shared" si="7"/>
        <v>3458.0236217856195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DB20-A2B4-4BE3-AC53-C9C6E1EDA956}">
  <dimension ref="A1:Q81"/>
  <sheetViews>
    <sheetView tabSelected="1" workbookViewId="0">
      <selection activeCell="M1" sqref="M1:M1048576"/>
    </sheetView>
  </sheetViews>
  <sheetFormatPr defaultRowHeight="14.4" x14ac:dyDescent="0.3"/>
  <cols>
    <col min="3" max="3" width="21.88671875" bestFit="1" customWidth="1"/>
    <col min="9" max="9" width="11.5546875" bestFit="1" customWidth="1"/>
    <col min="11" max="11" width="21" bestFit="1" customWidth="1"/>
  </cols>
  <sheetData>
    <row r="1" spans="1:17" x14ac:dyDescent="0.3">
      <c r="A1">
        <v>150000</v>
      </c>
      <c r="B1" t="s">
        <v>19</v>
      </c>
      <c r="C1" t="s">
        <v>20</v>
      </c>
      <c r="I1" t="s">
        <v>21</v>
      </c>
      <c r="K1" t="s">
        <v>22</v>
      </c>
    </row>
    <row r="2" spans="1:17" x14ac:dyDescent="0.3">
      <c r="A2">
        <v>2020</v>
      </c>
      <c r="B2">
        <v>28731.730539512773</v>
      </c>
      <c r="C2" s="1">
        <f>NPV(0.12,B3:B81)+B2</f>
        <v>357008.10678137897</v>
      </c>
      <c r="D2">
        <f>$A$1+300000</f>
        <v>450000</v>
      </c>
      <c r="E2" t="b">
        <f>D2&lt;C3</f>
        <v>0</v>
      </c>
      <c r="F2">
        <v>0</v>
      </c>
      <c r="I2">
        <f>B2/(1+0.025)^(A2-2020)</f>
        <v>28731.730539512773</v>
      </c>
      <c r="J2">
        <f>SUM(I2:I13)</f>
        <v>374845.42455228133</v>
      </c>
      <c r="K2">
        <f>SUM(I2)</f>
        <v>28731.730539512773</v>
      </c>
      <c r="L2">
        <f>20000/(1+0.025)^(A2-2020)</f>
        <v>20000</v>
      </c>
      <c r="N2">
        <f>I2+L_Damage!I2</f>
        <v>29804.572362016959</v>
      </c>
      <c r="O2">
        <v>29804.573579633499</v>
      </c>
      <c r="P2">
        <f>J2+L_Damage!J2</f>
        <v>501294.20297748939</v>
      </c>
      <c r="Q2">
        <v>435617</v>
      </c>
    </row>
    <row r="3" spans="1:17" x14ac:dyDescent="0.3">
      <c r="A3">
        <v>2021</v>
      </c>
      <c r="B3">
        <v>30093.204046764957</v>
      </c>
      <c r="C3" s="1">
        <f t="shared" ref="C3:C66" si="0">NPV(0.12,B4:B82)+B3</f>
        <v>367669.54139089014</v>
      </c>
      <c r="D3">
        <f t="shared" ref="D3:D66" si="1">$A$1+300000</f>
        <v>450000</v>
      </c>
      <c r="E3" t="b">
        <f t="shared" ref="E3:E66" si="2">D3&lt;C4</f>
        <v>0</v>
      </c>
      <c r="F3">
        <f>F2+1</f>
        <v>1</v>
      </c>
      <c r="I3">
        <f t="shared" ref="I3:I66" si="3">B3/(1+0.025)^(A3-2020)</f>
        <v>29359.223460258498</v>
      </c>
      <c r="K3">
        <f>SUM($I$2:I3)</f>
        <v>58090.953999771271</v>
      </c>
      <c r="L3">
        <f t="shared" ref="L3:L66" si="4">20000/(1+0.025)^(A3-2020)</f>
        <v>19512.195121951223</v>
      </c>
      <c r="N3">
        <f>N2+I3+L_Damage!I3</f>
        <v>60235.638043263934</v>
      </c>
      <c r="O3">
        <v>60235.6404773623</v>
      </c>
    </row>
    <row r="4" spans="1:17" x14ac:dyDescent="0.3">
      <c r="A4">
        <v>2022</v>
      </c>
      <c r="B4">
        <v>31454.67742431751</v>
      </c>
      <c r="C4" s="1">
        <f t="shared" si="0"/>
        <v>378085.49782542029</v>
      </c>
      <c r="D4">
        <f t="shared" si="1"/>
        <v>450000</v>
      </c>
      <c r="E4" t="b">
        <f t="shared" si="2"/>
        <v>0</v>
      </c>
      <c r="F4">
        <f t="shared" ref="F4:F67" si="5">F3+1</f>
        <v>2</v>
      </c>
      <c r="I4">
        <f t="shared" si="3"/>
        <v>29939.014800064258</v>
      </c>
      <c r="K4">
        <f>SUM($I$2:I4)</f>
        <v>88029.968799835537</v>
      </c>
      <c r="L4">
        <f t="shared" si="4"/>
        <v>19036.287923854848</v>
      </c>
      <c r="N4">
        <f>N3+I4+L_Damage!I4</f>
        <v>91244.906007418322</v>
      </c>
      <c r="O4">
        <v>91244.909656195305</v>
      </c>
    </row>
    <row r="5" spans="1:17" x14ac:dyDescent="0.3">
      <c r="A5">
        <v>2023</v>
      </c>
      <c r="B5">
        <v>32816.1701939095</v>
      </c>
      <c r="C5" s="1">
        <f t="shared" si="0"/>
        <v>388226.51884923474</v>
      </c>
      <c r="D5">
        <f t="shared" si="1"/>
        <v>450000</v>
      </c>
      <c r="E5" t="b">
        <f t="shared" si="2"/>
        <v>0</v>
      </c>
      <c r="F5">
        <f t="shared" si="5"/>
        <v>3</v>
      </c>
      <c r="I5">
        <f t="shared" si="3"/>
        <v>30473.07631070658</v>
      </c>
      <c r="K5">
        <f>SUM($I$2:I5)</f>
        <v>118503.04511054212</v>
      </c>
      <c r="L5">
        <f t="shared" si="4"/>
        <v>18571.988218394978</v>
      </c>
      <c r="N5">
        <f>N4+I5+L_Damage!I5</f>
        <v>122786.1537961697</v>
      </c>
      <c r="O5">
        <v>122786.158657262</v>
      </c>
    </row>
    <row r="6" spans="1:17" x14ac:dyDescent="0.3">
      <c r="A6">
        <v>2024</v>
      </c>
      <c r="B6">
        <v>34177.6435714623</v>
      </c>
      <c r="C6" s="1">
        <f t="shared" si="0"/>
        <v>398059.5904939645</v>
      </c>
      <c r="D6">
        <f t="shared" si="1"/>
        <v>450000</v>
      </c>
      <c r="E6" t="b">
        <f t="shared" si="2"/>
        <v>0</v>
      </c>
      <c r="F6">
        <f t="shared" si="5"/>
        <v>4</v>
      </c>
      <c r="I6">
        <f t="shared" si="3"/>
        <v>30963.258231302472</v>
      </c>
      <c r="K6">
        <f>SUM($I$2:I6)</f>
        <v>149466.30334184458</v>
      </c>
      <c r="L6">
        <f t="shared" si="4"/>
        <v>18119.0128959951</v>
      </c>
      <c r="N6">
        <f>N5+I6+L_Damage!I6</f>
        <v>154814.90085678082</v>
      </c>
      <c r="O6">
        <v>154814.906927145</v>
      </c>
    </row>
    <row r="7" spans="1:17" x14ac:dyDescent="0.3">
      <c r="A7">
        <v>2025</v>
      </c>
      <c r="B7">
        <v>35539.117078714218</v>
      </c>
      <c r="C7" s="1">
        <f t="shared" si="0"/>
        <v>407547.78055320261</v>
      </c>
      <c r="D7">
        <f t="shared" si="1"/>
        <v>450000</v>
      </c>
      <c r="E7" t="b">
        <f t="shared" si="2"/>
        <v>0</v>
      </c>
      <c r="F7">
        <f t="shared" si="5"/>
        <v>5</v>
      </c>
      <c r="I7">
        <f t="shared" si="3"/>
        <v>31411.401007878179</v>
      </c>
      <c r="K7">
        <f>SUM($I$2:I7)</f>
        <v>180877.70434972277</v>
      </c>
      <c r="L7">
        <f t="shared" si="4"/>
        <v>17677.085752190342</v>
      </c>
      <c r="N7">
        <f>N6+I7+L_Damage!I7</f>
        <v>187288.6034680265</v>
      </c>
      <c r="O7">
        <v>187288.61074404401</v>
      </c>
    </row>
    <row r="8" spans="1:17" x14ac:dyDescent="0.3">
      <c r="A8">
        <v>2026</v>
      </c>
      <c r="B8">
        <v>36900.590456267266</v>
      </c>
      <c r="C8" s="1">
        <f t="shared" si="0"/>
        <v>416649.70309142733</v>
      </c>
      <c r="D8">
        <f t="shared" si="1"/>
        <v>450000</v>
      </c>
      <c r="E8" t="b">
        <f t="shared" si="2"/>
        <v>0</v>
      </c>
      <c r="F8">
        <f t="shared" si="5"/>
        <v>6</v>
      </c>
      <c r="I8">
        <f t="shared" si="3"/>
        <v>31819.263502531372</v>
      </c>
      <c r="K8">
        <f>SUM($I$2:I8)</f>
        <v>212696.96785225414</v>
      </c>
      <c r="L8">
        <f t="shared" si="4"/>
        <v>17245.937319210094</v>
      </c>
      <c r="N8">
        <f>N7+I8+L_Damage!I8</f>
        <v>220166.50298016611</v>
      </c>
      <c r="O8">
        <v>220166.51145767799</v>
      </c>
    </row>
    <row r="9" spans="1:17" x14ac:dyDescent="0.3">
      <c r="A9">
        <v>2027</v>
      </c>
      <c r="B9">
        <v>38262.063833819826</v>
      </c>
      <c r="C9" s="1">
        <f t="shared" si="0"/>
        <v>425319.00615137891</v>
      </c>
      <c r="D9">
        <f t="shared" si="1"/>
        <v>450000</v>
      </c>
      <c r="E9" t="b">
        <f t="shared" si="2"/>
        <v>0</v>
      </c>
      <c r="F9">
        <f t="shared" si="5"/>
        <v>7</v>
      </c>
      <c r="I9">
        <f t="shared" si="3"/>
        <v>32188.544125935223</v>
      </c>
      <c r="K9">
        <f>SUM($I$2:I9)</f>
        <v>244885.51197818934</v>
      </c>
      <c r="L9">
        <f t="shared" si="4"/>
        <v>16825.304701668381</v>
      </c>
      <c r="N9">
        <f>N8+I9+L_Damage!I9</f>
        <v>253409.56438517757</v>
      </c>
      <c r="O9">
        <v>253409.57405950801</v>
      </c>
    </row>
    <row r="10" spans="1:17" x14ac:dyDescent="0.3">
      <c r="A10">
        <v>2028</v>
      </c>
      <c r="B10">
        <v>39623.556603411824</v>
      </c>
      <c r="C10" s="1">
        <f t="shared" si="0"/>
        <v>433503.77539566625</v>
      </c>
      <c r="D10">
        <f t="shared" si="1"/>
        <v>450000</v>
      </c>
      <c r="E10" t="b">
        <f t="shared" si="2"/>
        <v>0</v>
      </c>
      <c r="F10">
        <f t="shared" si="5"/>
        <v>8</v>
      </c>
      <c r="I10">
        <f t="shared" si="3"/>
        <v>32520.898205668698</v>
      </c>
      <c r="K10">
        <f>SUM($I$2:I10)</f>
        <v>277406.41018385807</v>
      </c>
      <c r="L10">
        <f t="shared" si="4"/>
        <v>16414.931416261839</v>
      </c>
      <c r="N10">
        <f>N9+I10+L_Damage!I10</f>
        <v>286980.49192787934</v>
      </c>
      <c r="O10">
        <v>286980.502793936</v>
      </c>
    </row>
    <row r="11" spans="1:17" x14ac:dyDescent="0.3">
      <c r="A11">
        <v>2029</v>
      </c>
      <c r="B11">
        <v>40985.029980964624</v>
      </c>
      <c r="C11" s="1">
        <f t="shared" si="0"/>
        <v>441145.84504732513</v>
      </c>
      <c r="D11">
        <f t="shared" si="1"/>
        <v>450000</v>
      </c>
      <c r="E11" t="b">
        <f t="shared" si="2"/>
        <v>0</v>
      </c>
      <c r="F11">
        <f t="shared" si="5"/>
        <v>9</v>
      </c>
      <c r="I11">
        <f t="shared" si="3"/>
        <v>32817.875913705837</v>
      </c>
      <c r="K11">
        <f>SUM($I$2:I11)</f>
        <v>310224.28609756392</v>
      </c>
      <c r="L11">
        <f t="shared" si="4"/>
        <v>16014.567235377404</v>
      </c>
      <c r="N11">
        <f>N10+I11+L_Damage!I11+3000/(1+0.025)^9</f>
        <v>323245.62774464797</v>
      </c>
      <c r="O11">
        <v>323245.63979680702</v>
      </c>
    </row>
    <row r="12" spans="1:17" x14ac:dyDescent="0.3">
      <c r="A12">
        <v>2030</v>
      </c>
      <c r="B12">
        <v>41578.037540273624</v>
      </c>
      <c r="C12" s="1">
        <f t="shared" si="0"/>
        <v>448180.11287432356</v>
      </c>
      <c r="D12">
        <f t="shared" si="1"/>
        <v>450000</v>
      </c>
      <c r="E12" t="b">
        <f t="shared" si="2"/>
        <v>1</v>
      </c>
      <c r="F12">
        <f t="shared" si="5"/>
        <v>10</v>
      </c>
      <c r="I12">
        <f t="shared" si="3"/>
        <v>32480.696473354037</v>
      </c>
      <c r="K12">
        <f>SUM($I$2:I12)</f>
        <v>342704.98257091793</v>
      </c>
      <c r="L12">
        <f t="shared" si="4"/>
        <v>15623.968034514541</v>
      </c>
      <c r="N12">
        <f>N11+L_Damage!I12</f>
        <v>324292.80150802678</v>
      </c>
    </row>
    <row r="13" spans="1:17" x14ac:dyDescent="0.3">
      <c r="A13">
        <v>2031</v>
      </c>
      <c r="B13">
        <v>42171.045099582632</v>
      </c>
      <c r="C13" s="1">
        <f t="shared" si="0"/>
        <v>455394.32437413587</v>
      </c>
      <c r="D13">
        <f t="shared" si="1"/>
        <v>450000</v>
      </c>
      <c r="E13" t="b">
        <f t="shared" si="2"/>
        <v>1</v>
      </c>
      <c r="F13">
        <f t="shared" si="5"/>
        <v>11</v>
      </c>
      <c r="I13">
        <f t="shared" si="3"/>
        <v>32140.441981363423</v>
      </c>
      <c r="K13">
        <f>SUM($I$2:I13)</f>
        <v>374845.42455228133</v>
      </c>
      <c r="L13">
        <f t="shared" si="4"/>
        <v>15242.895643428821</v>
      </c>
      <c r="N13">
        <f>N12+L_Damage!I13</f>
        <v>325341.3501311515</v>
      </c>
    </row>
    <row r="14" spans="1:17" x14ac:dyDescent="0.3">
      <c r="A14">
        <v>2032</v>
      </c>
      <c r="B14">
        <v>42764.052658891633</v>
      </c>
      <c r="C14" s="1">
        <f t="shared" si="0"/>
        <v>462810.07278749999</v>
      </c>
      <c r="D14">
        <f t="shared" si="1"/>
        <v>450000</v>
      </c>
      <c r="E14" t="b">
        <f t="shared" si="2"/>
        <v>1</v>
      </c>
      <c r="F14">
        <f t="shared" si="5"/>
        <v>12</v>
      </c>
      <c r="I14">
        <f t="shared" si="3"/>
        <v>31797.463022906344</v>
      </c>
      <c r="K14">
        <f>SUM($I$2:I14)</f>
        <v>406642.88757518766</v>
      </c>
      <c r="L14">
        <f t="shared" si="4"/>
        <v>14871.117700906168</v>
      </c>
      <c r="N14">
        <f>N13+L_Damage!I14</f>
        <v>326390.58360077848</v>
      </c>
    </row>
    <row r="15" spans="1:17" x14ac:dyDescent="0.3">
      <c r="A15">
        <v>2033</v>
      </c>
      <c r="B15">
        <v>43357.060218200641</v>
      </c>
      <c r="C15" s="1">
        <f t="shared" si="0"/>
        <v>470451.54254404129</v>
      </c>
      <c r="D15">
        <f t="shared" si="1"/>
        <v>450000</v>
      </c>
      <c r="E15" t="b">
        <f t="shared" si="2"/>
        <v>1</v>
      </c>
      <c r="F15">
        <f t="shared" si="5"/>
        <v>13</v>
      </c>
      <c r="I15">
        <f t="shared" si="3"/>
        <v>31452.094910738451</v>
      </c>
      <c r="K15">
        <f>SUM($I$2:I15)</f>
        <v>438094.98248592613</v>
      </c>
      <c r="L15">
        <f t="shared" si="4"/>
        <v>14508.40751307919</v>
      </c>
      <c r="N15">
        <f>N14+L_Damage!I15</f>
        <v>327439.84474496468</v>
      </c>
    </row>
    <row r="16" spans="1:17" x14ac:dyDescent="0.3">
      <c r="A16">
        <v>2034</v>
      </c>
      <c r="B16">
        <v>43950.067777509648</v>
      </c>
      <c r="C16" s="1">
        <f t="shared" si="0"/>
        <v>478345.82020494138</v>
      </c>
      <c r="D16">
        <f t="shared" si="1"/>
        <v>450000</v>
      </c>
      <c r="E16" t="b">
        <f t="shared" si="2"/>
        <v>1</v>
      </c>
      <c r="F16">
        <f t="shared" si="5"/>
        <v>14</v>
      </c>
      <c r="I16">
        <f t="shared" si="3"/>
        <v>31104.658221637106</v>
      </c>
      <c r="K16">
        <f>SUM($I$2:I16)</f>
        <v>469199.64070756326</v>
      </c>
      <c r="L16">
        <f t="shared" si="4"/>
        <v>14154.54391519921</v>
      </c>
      <c r="N16">
        <f>N15+L_Damage!I16</f>
        <v>328488.50804153073</v>
      </c>
    </row>
    <row r="17" spans="1:14" x14ac:dyDescent="0.3">
      <c r="A17">
        <v>2035</v>
      </c>
      <c r="B17">
        <v>44543.075336818656</v>
      </c>
      <c r="C17" s="1">
        <f t="shared" si="0"/>
        <v>486523.24271872384</v>
      </c>
      <c r="D17">
        <f t="shared" si="1"/>
        <v>450000</v>
      </c>
      <c r="E17" t="b">
        <f t="shared" si="2"/>
        <v>1</v>
      </c>
      <c r="F17">
        <f t="shared" si="5"/>
        <v>15</v>
      </c>
      <c r="I17">
        <f t="shared" si="3"/>
        <v>30755.459315757387</v>
      </c>
      <c r="K17">
        <f>SUM($I$2:I17)</f>
        <v>499955.10002332064</v>
      </c>
      <c r="L17">
        <f t="shared" si="4"/>
        <v>13809.311136779716</v>
      </c>
      <c r="N17">
        <f>N16+L_Damage!I17</f>
        <v>329535.97846511117</v>
      </c>
    </row>
    <row r="18" spans="1:14" x14ac:dyDescent="0.3">
      <c r="A18">
        <v>2036</v>
      </c>
      <c r="B18">
        <v>45136.082896127657</v>
      </c>
      <c r="C18" s="1">
        <f t="shared" si="0"/>
        <v>495017.78746773384</v>
      </c>
      <c r="D18">
        <f t="shared" si="1"/>
        <v>450000</v>
      </c>
      <c r="E18" t="b">
        <f t="shared" si="2"/>
        <v>1</v>
      </c>
      <c r="F18">
        <f t="shared" si="5"/>
        <v>16</v>
      </c>
      <c r="I18">
        <f t="shared" si="3"/>
        <v>30404.790839419908</v>
      </c>
      <c r="K18">
        <f>SUM($I$2:I18)</f>
        <v>530359.89086274058</v>
      </c>
      <c r="L18">
        <f t="shared" si="4"/>
        <v>13472.498670028992</v>
      </c>
      <c r="N18">
        <f>N17+L_Damage!I18</f>
        <v>330581.69037161808</v>
      </c>
    </row>
    <row r="19" spans="1:14" x14ac:dyDescent="0.3">
      <c r="A19">
        <v>2037</v>
      </c>
      <c r="B19">
        <v>45729.090455436672</v>
      </c>
      <c r="C19" s="1">
        <f t="shared" si="0"/>
        <v>503867.50912019884</v>
      </c>
      <c r="D19">
        <f t="shared" si="1"/>
        <v>450000</v>
      </c>
      <c r="E19" t="b">
        <f t="shared" si="2"/>
        <v>1</v>
      </c>
      <c r="F19">
        <f t="shared" si="5"/>
        <v>17</v>
      </c>
      <c r="I19">
        <f t="shared" si="3"/>
        <v>30052.932211829568</v>
      </c>
      <c r="K19">
        <f>SUM($I$2:I19)</f>
        <v>560412.82307457016</v>
      </c>
      <c r="L19">
        <f t="shared" si="4"/>
        <v>13143.901141491702</v>
      </c>
      <c r="N19">
        <f>N18+L_Damage!I19</f>
        <v>331625.10641897918</v>
      </c>
    </row>
    <row r="20" spans="1:14" x14ac:dyDescent="0.3">
      <c r="A20">
        <v>2038</v>
      </c>
      <c r="B20">
        <v>46322.098014745665</v>
      </c>
      <c r="C20" s="1">
        <f t="shared" si="0"/>
        <v>513115.02890453377</v>
      </c>
      <c r="D20">
        <f t="shared" si="1"/>
        <v>450000</v>
      </c>
      <c r="E20" t="b">
        <f t="shared" si="2"/>
        <v>1</v>
      </c>
      <c r="F20">
        <f t="shared" si="5"/>
        <v>18</v>
      </c>
      <c r="I20">
        <f t="shared" si="3"/>
        <v>29700.150096210047</v>
      </c>
      <c r="K20">
        <f>SUM($I$2:I20)</f>
        <v>590112.97317078023</v>
      </c>
      <c r="L20">
        <f t="shared" si="4"/>
        <v>12823.318186821172</v>
      </c>
      <c r="N20">
        <f>N19+L_Damage!I20</f>
        <v>332665.71652304422</v>
      </c>
    </row>
    <row r="21" spans="1:14" x14ac:dyDescent="0.3">
      <c r="A21">
        <v>2039</v>
      </c>
      <c r="B21">
        <v>46915.105574054913</v>
      </c>
      <c r="C21" s="1">
        <f t="shared" si="0"/>
        <v>522808.08259656245</v>
      </c>
      <c r="D21">
        <f t="shared" si="1"/>
        <v>450000</v>
      </c>
      <c r="E21" t="b">
        <f t="shared" si="2"/>
        <v>1</v>
      </c>
      <c r="F21">
        <f t="shared" si="5"/>
        <v>19</v>
      </c>
      <c r="I21">
        <f t="shared" si="3"/>
        <v>29346.698855825056</v>
      </c>
      <c r="K21">
        <f>SUM($I$2:I21)</f>
        <v>619459.67202660523</v>
      </c>
      <c r="L21">
        <f t="shared" si="4"/>
        <v>12510.55432860602</v>
      </c>
      <c r="N21">
        <f>N20+L_Damage!I21</f>
        <v>333703.03684758651</v>
      </c>
    </row>
    <row r="22" spans="1:14" x14ac:dyDescent="0.3">
      <c r="A22">
        <v>2040</v>
      </c>
      <c r="B22">
        <v>47514.065196447002</v>
      </c>
      <c r="C22" s="1">
        <f t="shared" si="0"/>
        <v>533000.13426520885</v>
      </c>
      <c r="D22">
        <f t="shared" si="1"/>
        <v>450000</v>
      </c>
      <c r="E22" t="b">
        <f t="shared" si="2"/>
        <v>1</v>
      </c>
      <c r="F22">
        <f t="shared" si="5"/>
        <v>20</v>
      </c>
      <c r="I22">
        <f t="shared" si="3"/>
        <v>28996.453366491649</v>
      </c>
      <c r="K22">
        <f>SUM($I$2:I22)</f>
        <v>648456.12539309682</v>
      </c>
      <c r="L22">
        <f t="shared" si="4"/>
        <v>12205.418857176608</v>
      </c>
      <c r="N22">
        <f>N21+L_Damage!I22</f>
        <v>334750.31173814583</v>
      </c>
    </row>
    <row r="23" spans="1:14" x14ac:dyDescent="0.3">
      <c r="A23">
        <v>2041</v>
      </c>
      <c r="B23">
        <v>48113.024818839331</v>
      </c>
      <c r="C23" s="1">
        <f t="shared" si="0"/>
        <v>543744.39735701343</v>
      </c>
      <c r="D23">
        <f t="shared" si="1"/>
        <v>450000</v>
      </c>
      <c r="E23" t="b">
        <f t="shared" si="2"/>
        <v>1</v>
      </c>
      <c r="F23">
        <f t="shared" si="5"/>
        <v>21</v>
      </c>
      <c r="I23">
        <f t="shared" si="3"/>
        <v>28645.835141447209</v>
      </c>
      <c r="K23">
        <f>SUM($I$2:I23)</f>
        <v>677101.96053454408</v>
      </c>
      <c r="L23">
        <f t="shared" si="4"/>
        <v>11907.725714318643</v>
      </c>
      <c r="N23">
        <f>N22+L_Damage!I23</f>
        <v>335806.43852087454</v>
      </c>
    </row>
    <row r="24" spans="1:14" x14ac:dyDescent="0.3">
      <c r="A24">
        <v>2042</v>
      </c>
      <c r="B24">
        <v>48711.984441231674</v>
      </c>
      <c r="C24" s="1">
        <f t="shared" si="0"/>
        <v>555107.13724275492</v>
      </c>
      <c r="D24">
        <f t="shared" si="1"/>
        <v>450000</v>
      </c>
      <c r="E24" t="b">
        <f t="shared" si="2"/>
        <v>1</v>
      </c>
      <c r="F24">
        <f t="shared" si="5"/>
        <v>22</v>
      </c>
      <c r="I24">
        <f t="shared" si="3"/>
        <v>28295.070718358245</v>
      </c>
      <c r="K24">
        <f>SUM($I$2:I24)</f>
        <v>705397.03125290235</v>
      </c>
      <c r="L24">
        <f t="shared" si="4"/>
        <v>11617.293379823066</v>
      </c>
      <c r="N24">
        <f>N23+L_Damage!I24</f>
        <v>336870.3623890811</v>
      </c>
    </row>
    <row r="25" spans="1:14" x14ac:dyDescent="0.3">
      <c r="A25">
        <v>2043</v>
      </c>
      <c r="B25">
        <v>49310.963325964076</v>
      </c>
      <c r="C25" s="1">
        <f t="shared" si="0"/>
        <v>567162.57113770605</v>
      </c>
      <c r="D25">
        <f t="shared" si="1"/>
        <v>450000</v>
      </c>
      <c r="E25" t="b">
        <f t="shared" si="2"/>
        <v>1</v>
      </c>
      <c r="F25">
        <f t="shared" si="5"/>
        <v>23</v>
      </c>
      <c r="I25">
        <f t="shared" si="3"/>
        <v>27944.386721922947</v>
      </c>
      <c r="K25">
        <f>SUM($I$2:I25)</f>
        <v>733341.41797482525</v>
      </c>
      <c r="L25">
        <f t="shared" si="4"/>
        <v>11333.944760802991</v>
      </c>
      <c r="N25">
        <f>N24+L_Damage!I25</f>
        <v>337941.11590386974</v>
      </c>
    </row>
    <row r="26" spans="1:14" x14ac:dyDescent="0.3">
      <c r="A26">
        <v>2044</v>
      </c>
      <c r="B26">
        <v>49909.92294835642</v>
      </c>
      <c r="C26" s="1">
        <f t="shared" si="0"/>
        <v>579993.80074915104</v>
      </c>
      <c r="D26">
        <f t="shared" si="1"/>
        <v>450000</v>
      </c>
      <c r="E26" t="b">
        <f t="shared" si="2"/>
        <v>1</v>
      </c>
      <c r="F26">
        <f t="shared" si="5"/>
        <v>24</v>
      </c>
      <c r="I26">
        <f t="shared" si="3"/>
        <v>27593.966327444159</v>
      </c>
      <c r="K26">
        <f>SUM($I$2:I26)</f>
        <v>760935.38430226943</v>
      </c>
      <c r="L26">
        <f t="shared" si="4"/>
        <v>11057.507083710236</v>
      </c>
      <c r="N26">
        <f>N25+L_Damage!I26</f>
        <v>339017.69282518688</v>
      </c>
    </row>
    <row r="27" spans="1:14" x14ac:dyDescent="0.3">
      <c r="A27">
        <v>2045</v>
      </c>
      <c r="B27">
        <v>50508.882570748749</v>
      </c>
      <c r="C27" s="1">
        <f t="shared" si="0"/>
        <v>593693.94313688995</v>
      </c>
      <c r="D27">
        <f t="shared" si="1"/>
        <v>450000</v>
      </c>
      <c r="E27" t="b">
        <f t="shared" si="2"/>
        <v>1</v>
      </c>
      <c r="F27">
        <f t="shared" si="5"/>
        <v>25</v>
      </c>
      <c r="I27">
        <f t="shared" si="3"/>
        <v>27244.015942260627</v>
      </c>
      <c r="K27">
        <f>SUM($I$2:I27)</f>
        <v>788179.40024453006</v>
      </c>
      <c r="L27">
        <f t="shared" si="4"/>
        <v>10787.811788985598</v>
      </c>
      <c r="N27">
        <f>N26+L_Damage!I27</f>
        <v>340099.17211029009</v>
      </c>
    </row>
    <row r="28" spans="1:14" x14ac:dyDescent="0.3">
      <c r="A28">
        <v>2046</v>
      </c>
      <c r="B28">
        <v>51107.842193141099</v>
      </c>
      <c r="C28" s="1">
        <f t="shared" si="0"/>
        <v>608367.26783407852</v>
      </c>
      <c r="D28">
        <f t="shared" si="1"/>
        <v>450000</v>
      </c>
      <c r="E28" t="b">
        <f t="shared" si="2"/>
        <v>1</v>
      </c>
      <c r="F28">
        <f t="shared" si="5"/>
        <v>26</v>
      </c>
      <c r="I28">
        <f t="shared" si="3"/>
        <v>26894.721098574788</v>
      </c>
      <c r="K28">
        <f>SUM($I$2:I28)</f>
        <v>815074.12134310487</v>
      </c>
      <c r="L28">
        <f t="shared" si="4"/>
        <v>10524.694428278632</v>
      </c>
      <c r="N28">
        <f>N27+L_Damage!I28</f>
        <v>341184.67418109975</v>
      </c>
    </row>
    <row r="29" spans="1:14" x14ac:dyDescent="0.3">
      <c r="A29">
        <v>2047</v>
      </c>
      <c r="B29">
        <v>51706.821077873501</v>
      </c>
      <c r="C29" s="1">
        <f t="shared" si="0"/>
        <v>624130.55671784945</v>
      </c>
      <c r="D29">
        <f t="shared" si="1"/>
        <v>450000</v>
      </c>
      <c r="E29" t="b">
        <f t="shared" si="2"/>
        <v>1</v>
      </c>
      <c r="F29">
        <f t="shared" si="5"/>
        <v>27</v>
      </c>
      <c r="I29">
        <f t="shared" si="3"/>
        <v>26546.267887916849</v>
      </c>
      <c r="K29">
        <f>SUM($I$2:I29)</f>
        <v>841620.38923102175</v>
      </c>
      <c r="L29">
        <f t="shared" si="4"/>
        <v>10267.994564174276</v>
      </c>
      <c r="N29">
        <f>N28+L_Damage!I29</f>
        <v>342273.39675618568</v>
      </c>
    </row>
    <row r="30" spans="1:14" x14ac:dyDescent="0.3">
      <c r="A30">
        <v>2048</v>
      </c>
      <c r="B30">
        <v>52305.780700265837</v>
      </c>
      <c r="C30" s="1">
        <f t="shared" si="0"/>
        <v>641114.58391677355</v>
      </c>
      <c r="D30">
        <f t="shared" si="1"/>
        <v>450000</v>
      </c>
      <c r="E30" t="b">
        <f t="shared" si="2"/>
        <v>1</v>
      </c>
      <c r="F30">
        <f t="shared" si="5"/>
        <v>28</v>
      </c>
      <c r="I30">
        <f t="shared" si="3"/>
        <v>26198.803507571778</v>
      </c>
      <c r="K30">
        <f>SUM($I$2:I30)</f>
        <v>867819.19273859356</v>
      </c>
      <c r="L30">
        <f t="shared" si="4"/>
        <v>10017.555672365148</v>
      </c>
      <c r="N30">
        <f>N29+L_Damage!I30</f>
        <v>343364.50059314811</v>
      </c>
    </row>
    <row r="31" spans="1:14" x14ac:dyDescent="0.3">
      <c r="A31">
        <v>2049</v>
      </c>
      <c r="B31">
        <v>52904.740322658174</v>
      </c>
      <c r="C31" s="1">
        <f t="shared" si="0"/>
        <v>659465.85960248881</v>
      </c>
      <c r="D31">
        <f t="shared" si="1"/>
        <v>450000</v>
      </c>
      <c r="E31" t="b">
        <f t="shared" si="2"/>
        <v>1</v>
      </c>
      <c r="F31">
        <f t="shared" si="5"/>
        <v>29</v>
      </c>
      <c r="I31">
        <f t="shared" si="3"/>
        <v>25852.496659231685</v>
      </c>
      <c r="K31">
        <f>SUM($I$2:I31)</f>
        <v>893671.68939782528</v>
      </c>
      <c r="L31">
        <f t="shared" si="4"/>
        <v>9773.2250462099</v>
      </c>
      <c r="N31">
        <f>N30+L_Damage!I31</f>
        <v>344457.2218692333</v>
      </c>
    </row>
    <row r="32" spans="1:14" x14ac:dyDescent="0.3">
      <c r="A32">
        <v>2050</v>
      </c>
      <c r="B32">
        <v>55112.647645735946</v>
      </c>
      <c r="C32" s="1">
        <f t="shared" si="0"/>
        <v>679348.45359341055</v>
      </c>
      <c r="D32">
        <f t="shared" si="1"/>
        <v>450000</v>
      </c>
      <c r="E32" t="b">
        <f t="shared" si="2"/>
        <v>1</v>
      </c>
      <c r="F32">
        <f t="shared" si="5"/>
        <v>30</v>
      </c>
      <c r="I32">
        <f t="shared" si="3"/>
        <v>26274.551626060864</v>
      </c>
      <c r="K32">
        <f>SUM($I$2:I32)</f>
        <v>919946.24102388613</v>
      </c>
      <c r="L32">
        <f t="shared" si="4"/>
        <v>9534.8537036194157</v>
      </c>
      <c r="N32">
        <f>N31+L_Damage!I32</f>
        <v>345569.1587603314</v>
      </c>
    </row>
    <row r="33" spans="1:14" x14ac:dyDescent="0.3">
      <c r="A33">
        <v>2051</v>
      </c>
      <c r="B33">
        <v>57320.554968813223</v>
      </c>
      <c r="C33" s="1">
        <f t="shared" si="0"/>
        <v>699144.10266139545</v>
      </c>
      <c r="D33">
        <f t="shared" si="1"/>
        <v>450000</v>
      </c>
      <c r="E33" t="b">
        <f t="shared" si="2"/>
        <v>1</v>
      </c>
      <c r="F33">
        <f t="shared" si="5"/>
        <v>31</v>
      </c>
      <c r="I33">
        <f t="shared" si="3"/>
        <v>26660.63930916629</v>
      </c>
      <c r="K33">
        <f>SUM($I$2:I33)</f>
        <v>946606.88033305248</v>
      </c>
      <c r="L33">
        <f t="shared" si="4"/>
        <v>9302.2962962140627</v>
      </c>
      <c r="N33">
        <f>N32+L_Damage!I33</f>
        <v>346698.72387696762</v>
      </c>
    </row>
    <row r="34" spans="1:14" x14ac:dyDescent="0.3">
      <c r="A34">
        <v>2052</v>
      </c>
      <c r="B34">
        <v>59528.462162191878</v>
      </c>
      <c r="C34" s="1">
        <f t="shared" si="0"/>
        <v>718842.37341569178</v>
      </c>
      <c r="D34">
        <f t="shared" si="1"/>
        <v>450000</v>
      </c>
      <c r="E34" t="b">
        <f t="shared" si="2"/>
        <v>1</v>
      </c>
      <c r="F34">
        <f t="shared" si="5"/>
        <v>32</v>
      </c>
      <c r="I34">
        <f t="shared" si="3"/>
        <v>27012.26307759398</v>
      </c>
      <c r="K34">
        <f>SUM($I$2:I34)</f>
        <v>973619.14341064647</v>
      </c>
      <c r="L34">
        <f t="shared" si="4"/>
        <v>9075.4110206966488</v>
      </c>
      <c r="N34">
        <f>N33+L_Damage!I34</f>
        <v>347844.39583223825</v>
      </c>
    </row>
    <row r="35" spans="1:14" x14ac:dyDescent="0.3">
      <c r="A35">
        <v>2053</v>
      </c>
      <c r="B35">
        <v>61736.369485269155</v>
      </c>
      <c r="C35" s="1">
        <f t="shared" si="0"/>
        <v>738431.58060392039</v>
      </c>
      <c r="D35">
        <f t="shared" si="1"/>
        <v>450000</v>
      </c>
      <c r="E35" t="b">
        <f t="shared" si="2"/>
        <v>1</v>
      </c>
      <c r="F35">
        <f t="shared" si="5"/>
        <v>33</v>
      </c>
      <c r="I35">
        <f t="shared" si="3"/>
        <v>27330.874536800584</v>
      </c>
      <c r="K35">
        <f>SUM($I$2:I35)</f>
        <v>1000950.017947447</v>
      </c>
      <c r="L35">
        <f t="shared" si="4"/>
        <v>8854.0595323869748</v>
      </c>
      <c r="N35">
        <f>N34+L_Damage!I35</f>
        <v>349004.71696648549</v>
      </c>
    </row>
    <row r="36" spans="1:14" x14ac:dyDescent="0.3">
      <c r="A36">
        <v>2054</v>
      </c>
      <c r="B36">
        <v>63944.257546006615</v>
      </c>
      <c r="C36" s="1">
        <f t="shared" si="0"/>
        <v>757898.6364528893</v>
      </c>
      <c r="D36">
        <f t="shared" si="1"/>
        <v>450000</v>
      </c>
      <c r="E36" t="b">
        <f t="shared" si="2"/>
        <v>1</v>
      </c>
      <c r="F36">
        <f t="shared" si="5"/>
        <v>34</v>
      </c>
      <c r="I36">
        <f t="shared" si="3"/>
        <v>27617.866491055003</v>
      </c>
      <c r="K36">
        <f>SUM($I$2:I36)</f>
        <v>1028567.884438502</v>
      </c>
      <c r="L36">
        <f t="shared" si="4"/>
        <v>8638.1068608653404</v>
      </c>
      <c r="N36">
        <f>N35+L_Damage!I36</f>
        <v>350178.25975883735</v>
      </c>
    </row>
    <row r="37" spans="1:14" x14ac:dyDescent="0.3">
      <c r="A37">
        <v>2055</v>
      </c>
      <c r="B37">
        <v>66152.164739385014</v>
      </c>
      <c r="C37" s="1">
        <f t="shared" si="0"/>
        <v>777228.90437570855</v>
      </c>
      <c r="D37">
        <f t="shared" si="1"/>
        <v>450000</v>
      </c>
      <c r="E37" t="b">
        <f t="shared" si="2"/>
        <v>1</v>
      </c>
      <c r="F37">
        <f t="shared" si="5"/>
        <v>35</v>
      </c>
      <c r="I37">
        <f t="shared" si="3"/>
        <v>27874.608199823222</v>
      </c>
      <c r="K37">
        <f>SUM($I$2:I37)</f>
        <v>1056442.4926383253</v>
      </c>
      <c r="L37">
        <f t="shared" si="4"/>
        <v>8427.4213276735045</v>
      </c>
      <c r="N37">
        <f>N36+L_Damage!I37</f>
        <v>351363.71961326542</v>
      </c>
    </row>
    <row r="38" spans="1:14" x14ac:dyDescent="0.3">
      <c r="A38">
        <v>2056</v>
      </c>
      <c r="B38">
        <v>68360.072062462525</v>
      </c>
      <c r="C38" s="1">
        <f t="shared" si="0"/>
        <v>796405.94839268248</v>
      </c>
      <c r="D38">
        <f t="shared" si="1"/>
        <v>450000</v>
      </c>
      <c r="E38" t="b">
        <f t="shared" si="2"/>
        <v>1</v>
      </c>
      <c r="F38">
        <f t="shared" si="5"/>
        <v>36</v>
      </c>
      <c r="I38">
        <f t="shared" si="3"/>
        <v>28102.396549292407</v>
      </c>
      <c r="K38">
        <f>SUM($I$2:I38)</f>
        <v>1084544.8891876177</v>
      </c>
      <c r="L38">
        <f t="shared" si="4"/>
        <v>8221.8744660229313</v>
      </c>
      <c r="N38">
        <f>N37+L_Damage!I38</f>
        <v>352559.81708784075</v>
      </c>
    </row>
    <row r="39" spans="1:14" x14ac:dyDescent="0.3">
      <c r="A39">
        <v>2057</v>
      </c>
      <c r="B39">
        <v>70567.979385540064</v>
      </c>
      <c r="C39" s="1">
        <f t="shared" si="0"/>
        <v>815411.38148984592</v>
      </c>
      <c r="D39">
        <f t="shared" si="1"/>
        <v>450000</v>
      </c>
      <c r="E39" t="b">
        <f t="shared" si="2"/>
        <v>1</v>
      </c>
      <c r="F39">
        <f t="shared" si="5"/>
        <v>37</v>
      </c>
      <c r="I39">
        <f t="shared" si="3"/>
        <v>28302.491113600216</v>
      </c>
      <c r="K39">
        <f>SUM($I$2:I39)</f>
        <v>1112847.380301218</v>
      </c>
      <c r="L39">
        <f t="shared" si="4"/>
        <v>8021.3409424613965</v>
      </c>
      <c r="N39">
        <f>N38+L_Damage!I39</f>
        <v>353765.32806316629</v>
      </c>
    </row>
    <row r="40" spans="1:14" x14ac:dyDescent="0.3">
      <c r="A40">
        <v>2058</v>
      </c>
      <c r="B40">
        <v>72775.886578918697</v>
      </c>
      <c r="C40" s="1">
        <f t="shared" si="0"/>
        <v>834224.61035682296</v>
      </c>
      <c r="D40">
        <f t="shared" si="1"/>
        <v>450000</v>
      </c>
      <c r="E40" t="b">
        <f t="shared" si="2"/>
        <v>1</v>
      </c>
      <c r="F40">
        <f t="shared" si="5"/>
        <v>38</v>
      </c>
      <c r="I40">
        <f t="shared" si="3"/>
        <v>28476.107250702808</v>
      </c>
      <c r="K40">
        <f>SUM($I$2:I40)</f>
        <v>1141323.4875519208</v>
      </c>
      <c r="L40">
        <f t="shared" si="4"/>
        <v>7825.6984804501444</v>
      </c>
      <c r="N40">
        <f>N39+L_Damage!I40</f>
        <v>354979.08180483623</v>
      </c>
    </row>
    <row r="41" spans="1:14" x14ac:dyDescent="0.3">
      <c r="A41">
        <v>2059</v>
      </c>
      <c r="B41">
        <v>74983.774639655909</v>
      </c>
      <c r="C41" s="1">
        <f t="shared" si="0"/>
        <v>852822.57063125295</v>
      </c>
      <c r="D41">
        <f t="shared" si="1"/>
        <v>450000</v>
      </c>
      <c r="E41" t="b">
        <f t="shared" si="2"/>
        <v>1</v>
      </c>
      <c r="F41">
        <f t="shared" si="5"/>
        <v>39</v>
      </c>
      <c r="I41">
        <f t="shared" si="3"/>
        <v>28624.410305169331</v>
      </c>
      <c r="K41">
        <f>SUM($I$2:I41)</f>
        <v>1169947.8978570902</v>
      </c>
      <c r="L41">
        <f t="shared" si="4"/>
        <v>7634.8277858050187</v>
      </c>
      <c r="N41">
        <f>N40+L_Damage!I41</f>
        <v>356199.93134785362</v>
      </c>
    </row>
    <row r="42" spans="1:14" x14ac:dyDescent="0.3">
      <c r="A42">
        <v>2060</v>
      </c>
      <c r="B42">
        <v>77208.844707740704</v>
      </c>
      <c r="C42" s="1">
        <f t="shared" si="0"/>
        <v>871179.45151058875</v>
      </c>
      <c r="D42">
        <f t="shared" si="1"/>
        <v>450000</v>
      </c>
      <c r="E42" t="b">
        <f t="shared" si="2"/>
        <v>1</v>
      </c>
      <c r="F42">
        <f t="shared" si="5"/>
        <v>40</v>
      </c>
      <c r="I42">
        <f t="shared" si="3"/>
        <v>28754.938189490906</v>
      </c>
      <c r="K42">
        <f>SUM($I$2:I42)</f>
        <v>1198702.8360465812</v>
      </c>
      <c r="L42">
        <f t="shared" si="4"/>
        <v>7448.6124739561164</v>
      </c>
      <c r="N42">
        <f>N41+L_Damage!I42</f>
        <v>357450.94877033884</v>
      </c>
    </row>
    <row r="43" spans="1:14" x14ac:dyDescent="0.3">
      <c r="A43">
        <v>2061</v>
      </c>
      <c r="B43">
        <v>79433.914646126621</v>
      </c>
      <c r="C43" s="1">
        <f t="shared" si="0"/>
        <v>889247.07961918972</v>
      </c>
      <c r="D43">
        <f t="shared" si="1"/>
        <v>450000</v>
      </c>
      <c r="E43" t="b">
        <f t="shared" si="2"/>
        <v>1</v>
      </c>
      <c r="F43">
        <f t="shared" si="5"/>
        <v>41</v>
      </c>
      <c r="I43">
        <f t="shared" si="3"/>
        <v>28862.070609185572</v>
      </c>
      <c r="K43">
        <f>SUM($I$2:I43)</f>
        <v>1227564.9066557668</v>
      </c>
      <c r="L43">
        <f t="shared" si="4"/>
        <v>7266.9389989815772</v>
      </c>
      <c r="N43">
        <f>N42+L_Damage!I43</f>
        <v>358729.93620455876</v>
      </c>
    </row>
    <row r="44" spans="1:14" x14ac:dyDescent="0.3">
      <c r="A44">
        <v>2062</v>
      </c>
      <c r="B44">
        <v>81658.984714211183</v>
      </c>
      <c r="C44" s="1">
        <f t="shared" si="0"/>
        <v>906990.74476983072</v>
      </c>
      <c r="D44">
        <f t="shared" si="1"/>
        <v>450000</v>
      </c>
      <c r="E44" t="b">
        <f t="shared" si="2"/>
        <v>1</v>
      </c>
      <c r="F44">
        <f t="shared" si="5"/>
        <v>42</v>
      </c>
      <c r="I44">
        <f t="shared" si="3"/>
        <v>28946.871250582524</v>
      </c>
      <c r="K44">
        <f>SUM($I$2:I44)</f>
        <v>1256511.7779063494</v>
      </c>
      <c r="L44">
        <f t="shared" si="4"/>
        <v>7089.696584372271</v>
      </c>
      <c r="N44">
        <f>N43+L_Damage!I44</f>
        <v>360034.78504945169</v>
      </c>
    </row>
    <row r="45" spans="1:14" x14ac:dyDescent="0.3">
      <c r="A45">
        <v>2063</v>
      </c>
      <c r="B45">
        <v>83884.054782295978</v>
      </c>
      <c r="C45" s="1">
        <f t="shared" si="0"/>
        <v>924371.57126229396</v>
      </c>
      <c r="D45">
        <f t="shared" si="1"/>
        <v>450000</v>
      </c>
      <c r="E45" t="b">
        <f t="shared" si="2"/>
        <v>1</v>
      </c>
      <c r="F45">
        <f t="shared" si="5"/>
        <v>43</v>
      </c>
      <c r="I45">
        <f t="shared" si="3"/>
        <v>29010.365691382449</v>
      </c>
      <c r="K45">
        <f>SUM($I$2:I45)</f>
        <v>1285522.1435977318</v>
      </c>
      <c r="L45">
        <f t="shared" si="4"/>
        <v>6916.7771554851424</v>
      </c>
      <c r="N45">
        <f>N44+L_Damage!I45</f>
        <v>361363.4729236319</v>
      </c>
    </row>
    <row r="46" spans="1:14" x14ac:dyDescent="0.3">
      <c r="A46">
        <v>2064</v>
      </c>
      <c r="B46">
        <v>86109.124720681662</v>
      </c>
      <c r="C46" s="1">
        <f t="shared" si="0"/>
        <v>941346.01845759794</v>
      </c>
      <c r="D46">
        <f t="shared" si="1"/>
        <v>450000</v>
      </c>
      <c r="E46" t="b">
        <f t="shared" si="2"/>
        <v>1</v>
      </c>
      <c r="F46">
        <f t="shared" si="5"/>
        <v>44</v>
      </c>
      <c r="I46">
        <f t="shared" si="3"/>
        <v>29053.542768138144</v>
      </c>
      <c r="K46">
        <f>SUM($I$2:I46)</f>
        <v>1314575.6863658701</v>
      </c>
      <c r="L46">
        <f t="shared" si="4"/>
        <v>6748.0752736440427</v>
      </c>
      <c r="N46">
        <f>N45+L_Damage!I46</f>
        <v>362714.06071392482</v>
      </c>
    </row>
    <row r="47" spans="1:14" x14ac:dyDescent="0.3">
      <c r="A47">
        <v>2065</v>
      </c>
      <c r="B47">
        <v>88334.194788766457</v>
      </c>
      <c r="C47" s="1">
        <f t="shared" si="0"/>
        <v>957865.32098534622</v>
      </c>
      <c r="D47">
        <f t="shared" si="1"/>
        <v>450000</v>
      </c>
      <c r="E47" t="b">
        <f t="shared" si="2"/>
        <v>1</v>
      </c>
      <c r="F47">
        <f t="shared" si="5"/>
        <v>45</v>
      </c>
      <c r="I47">
        <f t="shared" si="3"/>
        <v>29077.355886406407</v>
      </c>
      <c r="K47">
        <f>SUM($I$2:I47)</f>
        <v>1343653.0422522766</v>
      </c>
      <c r="L47">
        <f t="shared" si="4"/>
        <v>6583.4880718478462</v>
      </c>
      <c r="N47">
        <f>N46+L_Damage!I47</f>
        <v>364084.68971658539</v>
      </c>
    </row>
    <row r="48" spans="1:14" x14ac:dyDescent="0.3">
      <c r="A48">
        <v>2066</v>
      </c>
      <c r="B48">
        <v>90559.264856851252</v>
      </c>
      <c r="C48" s="1">
        <f t="shared" si="0"/>
        <v>973874.86134016979</v>
      </c>
      <c r="D48">
        <f t="shared" si="1"/>
        <v>450000</v>
      </c>
      <c r="E48" t="b">
        <f t="shared" si="2"/>
        <v>1</v>
      </c>
      <c r="F48">
        <f t="shared" si="5"/>
        <v>46</v>
      </c>
      <c r="I48">
        <f t="shared" si="3"/>
        <v>29082.723901482448</v>
      </c>
      <c r="K48">
        <f>SUM($I$2:I48)</f>
        <v>1372735.7661537591</v>
      </c>
      <c r="L48">
        <f t="shared" si="4"/>
        <v>6422.9151920466802</v>
      </c>
      <c r="N48">
        <f>N47+L_Damage!I48</f>
        <v>365473.5788684343</v>
      </c>
    </row>
    <row r="49" spans="1:14" x14ac:dyDescent="0.3">
      <c r="A49">
        <v>2067</v>
      </c>
      <c r="B49">
        <v>92784.315532896857</v>
      </c>
      <c r="C49" s="1">
        <f t="shared" si="0"/>
        <v>989313.46806131687</v>
      </c>
      <c r="D49">
        <f t="shared" si="1"/>
        <v>450000</v>
      </c>
      <c r="E49" t="b">
        <f t="shared" si="2"/>
        <v>1</v>
      </c>
      <c r="F49">
        <f t="shared" si="5"/>
        <v>47</v>
      </c>
      <c r="I49">
        <f t="shared" si="3"/>
        <v>29070.526332677848</v>
      </c>
      <c r="K49">
        <f>SUM($I$2:I49)</f>
        <v>1401806.2924864369</v>
      </c>
      <c r="L49">
        <f t="shared" si="4"/>
        <v>6266.2587239479799</v>
      </c>
      <c r="N49">
        <f>N48+L_Damage!I49</f>
        <v>366878.9992980074</v>
      </c>
    </row>
    <row r="50" spans="1:14" x14ac:dyDescent="0.3">
      <c r="A50">
        <v>2068</v>
      </c>
      <c r="B50">
        <v>95009.385600981666</v>
      </c>
      <c r="C50" s="1">
        <f t="shared" si="0"/>
        <v>1004112.6508318305</v>
      </c>
      <c r="D50">
        <f t="shared" si="1"/>
        <v>450000</v>
      </c>
      <c r="E50" t="b">
        <f t="shared" si="2"/>
        <v>1</v>
      </c>
      <c r="F50">
        <f t="shared" si="5"/>
        <v>48</v>
      </c>
      <c r="I50">
        <f t="shared" si="3"/>
        <v>29041.628847760439</v>
      </c>
      <c r="K50">
        <f>SUM($I$2:I50)</f>
        <v>1430847.9213341973</v>
      </c>
      <c r="L50">
        <f t="shared" si="4"/>
        <v>6113.4231453151024</v>
      </c>
      <c r="N50">
        <f>N49+L_Damage!I50</f>
        <v>368299.34058550332</v>
      </c>
    </row>
    <row r="51" spans="1:14" x14ac:dyDescent="0.3">
      <c r="A51">
        <v>2069</v>
      </c>
      <c r="B51">
        <v>97234.455669066476</v>
      </c>
      <c r="C51" s="1">
        <f t="shared" si="0"/>
        <v>1018195.657058551</v>
      </c>
      <c r="D51">
        <f t="shared" si="1"/>
        <v>450000</v>
      </c>
      <c r="E51" t="b">
        <f t="shared" si="2"/>
        <v>1</v>
      </c>
      <c r="F51">
        <f t="shared" si="5"/>
        <v>49</v>
      </c>
      <c r="I51">
        <f t="shared" si="3"/>
        <v>28996.84740533592</v>
      </c>
      <c r="K51">
        <f>SUM($I$2:I51)</f>
        <v>1459844.7687395331</v>
      </c>
      <c r="L51">
        <f t="shared" si="4"/>
        <v>5964.3152637220519</v>
      </c>
      <c r="N51">
        <f>N50+L_Damage!I51</f>
        <v>369733.03882207064</v>
      </c>
    </row>
    <row r="52" spans="1:14" x14ac:dyDescent="0.3">
      <c r="A52">
        <v>2070</v>
      </c>
      <c r="B52">
        <v>99494.929788511159</v>
      </c>
      <c r="C52" s="1">
        <f t="shared" si="0"/>
        <v>1031476.5455562223</v>
      </c>
      <c r="D52">
        <f t="shared" si="1"/>
        <v>450000</v>
      </c>
      <c r="E52" t="b">
        <f t="shared" si="2"/>
        <v>1</v>
      </c>
      <c r="F52">
        <f t="shared" si="5"/>
        <v>50</v>
      </c>
      <c r="I52">
        <f t="shared" si="3"/>
        <v>28947.274556125412</v>
      </c>
      <c r="K52">
        <f>SUM($I$2:I52)</f>
        <v>1488792.0432956587</v>
      </c>
      <c r="L52">
        <f t="shared" si="4"/>
        <v>5818.8441597288311</v>
      </c>
      <c r="N52">
        <f>N51+L_Damage!I52</f>
        <v>371217.45581980119</v>
      </c>
    </row>
    <row r="53" spans="1:14" x14ac:dyDescent="0.3">
      <c r="A53">
        <v>2071</v>
      </c>
      <c r="B53">
        <v>101755.40403765475</v>
      </c>
      <c r="C53" s="1">
        <f t="shared" si="0"/>
        <v>1043819.4096598369</v>
      </c>
      <c r="D53">
        <f t="shared" si="1"/>
        <v>450000</v>
      </c>
      <c r="E53" t="b">
        <f t="shared" si="2"/>
        <v>1</v>
      </c>
      <c r="F53">
        <f t="shared" si="5"/>
        <v>51</v>
      </c>
      <c r="I53">
        <f t="shared" si="3"/>
        <v>28882.870170992919</v>
      </c>
      <c r="K53">
        <f>SUM($I$2:I53)</f>
        <v>1517674.9134666517</v>
      </c>
      <c r="L53">
        <f t="shared" si="4"/>
        <v>5676.9211314427621</v>
      </c>
      <c r="N53">
        <f>N52+L_Damage!I53</f>
        <v>372749.26460864628</v>
      </c>
    </row>
    <row r="54" spans="1:14" x14ac:dyDescent="0.3">
      <c r="A54">
        <v>2072</v>
      </c>
      <c r="B54">
        <v>104015.87828679806</v>
      </c>
      <c r="C54" s="1">
        <f t="shared" si="0"/>
        <v>1055111.6862968442</v>
      </c>
      <c r="D54">
        <f t="shared" si="1"/>
        <v>450000</v>
      </c>
      <c r="E54" t="b">
        <f t="shared" si="2"/>
        <v>1</v>
      </c>
      <c r="F54">
        <f t="shared" si="5"/>
        <v>52</v>
      </c>
      <c r="I54">
        <f t="shared" si="3"/>
        <v>28804.387192775725</v>
      </c>
      <c r="K54">
        <f>SUM($I$2:I54)</f>
        <v>1546479.3006594274</v>
      </c>
      <c r="L54">
        <f t="shared" si="4"/>
        <v>5538.4596404319636</v>
      </c>
      <c r="N54">
        <f>N53+L_Damage!I54</f>
        <v>374325.27033799957</v>
      </c>
    </row>
    <row r="55" spans="1:14" x14ac:dyDescent="0.3">
      <c r="A55">
        <v>2073</v>
      </c>
      <c r="B55">
        <v>106276.35240624251</v>
      </c>
      <c r="C55" s="1">
        <f t="shared" si="0"/>
        <v>1065227.3049712516</v>
      </c>
      <c r="D55">
        <f t="shared" si="1"/>
        <v>450000</v>
      </c>
      <c r="E55" t="b">
        <f t="shared" si="2"/>
        <v>1</v>
      </c>
      <c r="F55">
        <f t="shared" si="5"/>
        <v>53</v>
      </c>
      <c r="I55">
        <f t="shared" si="3"/>
        <v>28712.550660209687</v>
      </c>
      <c r="K55">
        <f>SUM($I$2:I55)</f>
        <v>1575191.8513196371</v>
      </c>
      <c r="L55">
        <f t="shared" si="4"/>
        <v>5403.3752589580135</v>
      </c>
      <c r="N55">
        <f>N54+L_Damage!I55</f>
        <v>375942.40581100777</v>
      </c>
    </row>
    <row r="56" spans="1:14" x14ac:dyDescent="0.3">
      <c r="A56">
        <v>2074</v>
      </c>
      <c r="B56">
        <v>108536.82665538634</v>
      </c>
      <c r="C56" s="1">
        <f t="shared" si="0"/>
        <v>1074025.06687281</v>
      </c>
      <c r="D56">
        <f t="shared" si="1"/>
        <v>450000</v>
      </c>
      <c r="E56" t="b">
        <f t="shared" si="2"/>
        <v>1</v>
      </c>
      <c r="F56">
        <f t="shared" si="5"/>
        <v>54</v>
      </c>
      <c r="I56">
        <f t="shared" si="3"/>
        <v>28608.058723684353</v>
      </c>
      <c r="K56">
        <f>SUM($I$2:I56)</f>
        <v>1603799.9100433215</v>
      </c>
      <c r="L56">
        <f t="shared" si="4"/>
        <v>5271.5856184956237</v>
      </c>
      <c r="N56">
        <f>N55+L_Damage!I56</f>
        <v>377597.72715812351</v>
      </c>
    </row>
    <row r="57" spans="1:14" x14ac:dyDescent="0.3">
      <c r="A57">
        <v>2075</v>
      </c>
      <c r="B57">
        <v>110797.30090452966</v>
      </c>
      <c r="C57" s="1">
        <f t="shared" si="0"/>
        <v>1081346.8290435141</v>
      </c>
      <c r="D57">
        <f t="shared" si="1"/>
        <v>450000</v>
      </c>
      <c r="E57" t="b">
        <f t="shared" si="2"/>
        <v>1</v>
      </c>
      <c r="F57">
        <f t="shared" si="5"/>
        <v>55</v>
      </c>
      <c r="I57">
        <f t="shared" si="3"/>
        <v>28491.583317875644</v>
      </c>
      <c r="K57">
        <f>SUM($I$2:I57)</f>
        <v>1632291.4933611972</v>
      </c>
      <c r="L57">
        <f t="shared" si="4"/>
        <v>5143.0103595079254</v>
      </c>
      <c r="N57">
        <f>N56+L_Damage!I57</f>
        <v>379288.40964576567</v>
      </c>
    </row>
    <row r="58" spans="1:14" x14ac:dyDescent="0.3">
      <c r="A58">
        <v>2076</v>
      </c>
      <c r="B58">
        <v>113057.75576163406</v>
      </c>
      <c r="C58" s="1">
        <f t="shared" si="0"/>
        <v>1087015.4715156632</v>
      </c>
      <c r="D58">
        <f t="shared" si="1"/>
        <v>450000</v>
      </c>
      <c r="E58" t="b">
        <f t="shared" si="2"/>
        <v>1</v>
      </c>
      <c r="F58">
        <f t="shared" si="5"/>
        <v>56</v>
      </c>
      <c r="I58">
        <f t="shared" si="3"/>
        <v>28363.766297795162</v>
      </c>
      <c r="K58">
        <f>SUM($I$2:I58)</f>
        <v>1660655.2596589923</v>
      </c>
      <c r="L58">
        <f t="shared" si="4"/>
        <v>5017.571082446756</v>
      </c>
      <c r="N58">
        <f>N57+L_Damage!I58</f>
        <v>381011.72538571176</v>
      </c>
    </row>
    <row r="59" spans="1:14" x14ac:dyDescent="0.3">
      <c r="A59">
        <v>2077</v>
      </c>
      <c r="B59">
        <v>115318.23001077764</v>
      </c>
      <c r="C59" s="1">
        <f t="shared" si="0"/>
        <v>1090832.6416445132</v>
      </c>
      <c r="D59">
        <f t="shared" si="1"/>
        <v>450000</v>
      </c>
      <c r="E59" t="b">
        <f t="shared" si="2"/>
        <v>1</v>
      </c>
      <c r="F59">
        <f t="shared" si="5"/>
        <v>57</v>
      </c>
      <c r="I59">
        <f t="shared" si="3"/>
        <v>28225.239813708373</v>
      </c>
      <c r="K59">
        <f>SUM($I$2:I59)</f>
        <v>1688880.4994727008</v>
      </c>
      <c r="L59">
        <f t="shared" si="4"/>
        <v>4895.1912999480555</v>
      </c>
      <c r="N59">
        <f>N58+L_Damage!I59</f>
        <v>382765.0945377539</v>
      </c>
    </row>
    <row r="60" spans="1:14" x14ac:dyDescent="0.3">
      <c r="A60">
        <v>2078</v>
      </c>
      <c r="B60">
        <v>117578.78130928153</v>
      </c>
      <c r="C60" s="1">
        <f t="shared" si="0"/>
        <v>1092576.1410297835</v>
      </c>
      <c r="D60">
        <f t="shared" si="1"/>
        <v>450000</v>
      </c>
      <c r="E60" t="b">
        <f t="shared" si="2"/>
        <v>1</v>
      </c>
      <c r="F60">
        <f t="shared" si="5"/>
        <v>58</v>
      </c>
      <c r="I60">
        <f t="shared" si="3"/>
        <v>28076.615967009271</v>
      </c>
      <c r="K60">
        <f>SUM($I$2:I60)</f>
        <v>1716957.11543971</v>
      </c>
      <c r="L60">
        <f t="shared" si="4"/>
        <v>4775.7963901932253</v>
      </c>
      <c r="N60">
        <f>N59+L_Damage!I60</f>
        <v>384546.09531650197</v>
      </c>
    </row>
    <row r="61" spans="1:14" x14ac:dyDescent="0.3">
      <c r="A61">
        <v>2079</v>
      </c>
      <c r="B61">
        <v>119839.19764170601</v>
      </c>
      <c r="C61" s="1">
        <f t="shared" si="0"/>
        <v>1091997.0428869624</v>
      </c>
      <c r="D61">
        <f t="shared" si="1"/>
        <v>450000</v>
      </c>
      <c r="E61" t="b">
        <f t="shared" si="2"/>
        <v>1</v>
      </c>
      <c r="F61">
        <f t="shared" si="5"/>
        <v>59</v>
      </c>
      <c r="I61">
        <f t="shared" si="3"/>
        <v>27918.419878093271</v>
      </c>
      <c r="K61">
        <f>SUM($I$2:I61)</f>
        <v>1744875.5353178033</v>
      </c>
      <c r="L61">
        <f t="shared" si="4"/>
        <v>4659.313551408025</v>
      </c>
      <c r="N61">
        <f>N60+L_Damage!I61</f>
        <v>386352.21828557819</v>
      </c>
    </row>
    <row r="62" spans="1:14" x14ac:dyDescent="0.3">
      <c r="A62">
        <v>2080</v>
      </c>
      <c r="B62">
        <v>122175.12247692508</v>
      </c>
      <c r="C62" s="1">
        <f t="shared" si="0"/>
        <v>1088816.7866746872</v>
      </c>
      <c r="D62">
        <f t="shared" si="1"/>
        <v>450000</v>
      </c>
      <c r="E62" t="b">
        <f t="shared" si="2"/>
        <v>1</v>
      </c>
      <c r="F62">
        <f t="shared" si="5"/>
        <v>60</v>
      </c>
      <c r="I62">
        <f t="shared" si="3"/>
        <v>27768.400185447426</v>
      </c>
      <c r="K62">
        <f>SUM($I$2:I62)</f>
        <v>1772643.9355032507</v>
      </c>
      <c r="L62">
        <f t="shared" si="4"/>
        <v>4545.6717574712438</v>
      </c>
      <c r="N62">
        <f>N61+L_Damage!I62</f>
        <v>388245.92043732648</v>
      </c>
    </row>
    <row r="63" spans="1:14" x14ac:dyDescent="0.3">
      <c r="A63">
        <v>2081</v>
      </c>
      <c r="B63">
        <v>124510.85468874365</v>
      </c>
      <c r="C63" s="1">
        <f t="shared" si="0"/>
        <v>1082638.6639014934</v>
      </c>
      <c r="D63">
        <f t="shared" si="1"/>
        <v>450000</v>
      </c>
      <c r="E63" t="b">
        <f t="shared" si="2"/>
        <v>1</v>
      </c>
      <c r="F63">
        <f t="shared" si="5"/>
        <v>61</v>
      </c>
      <c r="I63">
        <f t="shared" si="3"/>
        <v>27609.047593035513</v>
      </c>
      <c r="K63">
        <f>SUM($I$2:I63)</f>
        <v>1800252.9830962862</v>
      </c>
      <c r="L63">
        <f t="shared" si="4"/>
        <v>4434.8017146060911</v>
      </c>
      <c r="N63">
        <f>N62+L_Damage!I63</f>
        <v>390221.69405304192</v>
      </c>
    </row>
    <row r="64" spans="1:14" x14ac:dyDescent="0.3">
      <c r="A64">
        <v>2082</v>
      </c>
      <c r="B64">
        <v>126846.77939426385</v>
      </c>
      <c r="C64" s="1">
        <f t="shared" si="0"/>
        <v>1073103.1463182801</v>
      </c>
      <c r="D64">
        <f t="shared" si="1"/>
        <v>450000</v>
      </c>
      <c r="E64" t="b">
        <f t="shared" si="2"/>
        <v>1</v>
      </c>
      <c r="F64">
        <f t="shared" si="5"/>
        <v>62</v>
      </c>
      <c r="I64">
        <f t="shared" si="3"/>
        <v>27440.990963411808</v>
      </c>
      <c r="K64">
        <f>SUM($I$2:I64)</f>
        <v>1827693.9740596979</v>
      </c>
      <c r="L64">
        <f t="shared" si="4"/>
        <v>4326.635819127895</v>
      </c>
      <c r="N64">
        <f>N63+L_Damage!I64</f>
        <v>392274.56631337648</v>
      </c>
    </row>
    <row r="65" spans="1:14" x14ac:dyDescent="0.3">
      <c r="A65">
        <v>2083</v>
      </c>
      <c r="B65">
        <v>129182.51160608244</v>
      </c>
      <c r="C65" s="1">
        <f t="shared" si="0"/>
        <v>1059807.1309548984</v>
      </c>
      <c r="D65">
        <f t="shared" si="1"/>
        <v>450000</v>
      </c>
      <c r="E65" t="b">
        <f t="shared" si="2"/>
        <v>1</v>
      </c>
      <c r="F65">
        <f t="shared" si="5"/>
        <v>63</v>
      </c>
      <c r="I65">
        <f t="shared" si="3"/>
        <v>27264.667410721031</v>
      </c>
      <c r="K65">
        <f>SUM($I$2:I65)</f>
        <v>1854958.641470419</v>
      </c>
      <c r="L65">
        <f t="shared" si="4"/>
        <v>4221.1081162223354</v>
      </c>
      <c r="N65">
        <f>N64+L_Damage!I65</f>
        <v>394399.44758706569</v>
      </c>
    </row>
    <row r="66" spans="1:14" x14ac:dyDescent="0.3">
      <c r="A66">
        <v>2084</v>
      </c>
      <c r="B66">
        <v>131518.43644130178</v>
      </c>
      <c r="C66" s="1">
        <f t="shared" si="0"/>
        <v>1042299.5736706741</v>
      </c>
      <c r="D66">
        <f t="shared" si="1"/>
        <v>450000</v>
      </c>
      <c r="E66" t="b">
        <f t="shared" si="2"/>
        <v>1</v>
      </c>
      <c r="F66">
        <f t="shared" si="5"/>
        <v>64</v>
      </c>
      <c r="I66">
        <f t="shared" si="3"/>
        <v>27080.660463182947</v>
      </c>
      <c r="K66">
        <f>SUM($I$2:I66)</f>
        <v>1882039.301933602</v>
      </c>
      <c r="L66">
        <f t="shared" si="4"/>
        <v>4118.1542597291091</v>
      </c>
      <c r="N66">
        <f>N65+L_Damage!I66</f>
        <v>396591.75364349294</v>
      </c>
    </row>
    <row r="67" spans="1:14" x14ac:dyDescent="0.3">
      <c r="A67">
        <v>2085</v>
      </c>
      <c r="B67">
        <v>132674.96381433343</v>
      </c>
      <c r="C67" s="1">
        <f t="shared" ref="C67:C81" si="6">NPV(0.12,B68:B146)+B67</f>
        <v>1020074.8736968968</v>
      </c>
      <c r="D67">
        <f t="shared" ref="D67:D81" si="7">$A$1+300000</f>
        <v>450000</v>
      </c>
      <c r="E67" t="b">
        <f t="shared" ref="E67:E81" si="8">D67&lt;C68</f>
        <v>1</v>
      </c>
      <c r="F67">
        <f t="shared" si="5"/>
        <v>65</v>
      </c>
      <c r="I67">
        <f t="shared" ref="I67:I81" si="9">B67/(1+0.025)^(A67-2020)</f>
        <v>26652.486214214765</v>
      </c>
      <c r="K67">
        <f>SUM($I$2:I67)</f>
        <v>1908691.7881478167</v>
      </c>
      <c r="L67">
        <f t="shared" ref="L67:L81" si="10">20000/(1+0.025)^(A67-2020)</f>
        <v>4017.7114729064483</v>
      </c>
      <c r="N67">
        <f>N66+L_Damage!I67</f>
        <v>398846.93141099956</v>
      </c>
    </row>
    <row r="68" spans="1:14" x14ac:dyDescent="0.3">
      <c r="A68">
        <v>2086</v>
      </c>
      <c r="B68">
        <v>132828.29204133447</v>
      </c>
      <c r="C68" s="1">
        <f t="shared" si="6"/>
        <v>993887.89906847104</v>
      </c>
      <c r="D68">
        <f t="shared" si="7"/>
        <v>450000</v>
      </c>
      <c r="E68" t="b">
        <f t="shared" si="8"/>
        <v>1</v>
      </c>
      <c r="F68">
        <f t="shared" ref="F68:F81" si="11">F67+1</f>
        <v>66</v>
      </c>
      <c r="I68">
        <f t="shared" si="9"/>
        <v>26032.475749318914</v>
      </c>
      <c r="K68">
        <f>SUM($I$2:I68)</f>
        <v>1934724.2638971356</v>
      </c>
      <c r="L68">
        <f t="shared" si="10"/>
        <v>3919.718510152632</v>
      </c>
      <c r="N68">
        <f>N67+L_Damage!I68</f>
        <v>401160.46739379392</v>
      </c>
    </row>
    <row r="69" spans="1:14" x14ac:dyDescent="0.3">
      <c r="A69">
        <v>2087</v>
      </c>
      <c r="B69">
        <v>132981.81289173622</v>
      </c>
      <c r="C69" s="1">
        <f t="shared" si="6"/>
        <v>964386.75987039297</v>
      </c>
      <c r="D69">
        <f t="shared" si="7"/>
        <v>450000</v>
      </c>
      <c r="E69" t="b">
        <f t="shared" si="8"/>
        <v>1</v>
      </c>
      <c r="F69">
        <f t="shared" si="11"/>
        <v>67</v>
      </c>
      <c r="I69">
        <f t="shared" si="9"/>
        <v>25426.891390506946</v>
      </c>
      <c r="K69">
        <f>SUM($I$2:I69)</f>
        <v>1960151.1552876425</v>
      </c>
      <c r="L69">
        <f t="shared" si="10"/>
        <v>3824.1156196611046</v>
      </c>
      <c r="N69">
        <f>N68+L_Damage!I69</f>
        <v>403528.31222222332</v>
      </c>
    </row>
    <row r="70" spans="1:14" x14ac:dyDescent="0.3">
      <c r="A70">
        <v>2088</v>
      </c>
      <c r="B70">
        <v>133135.333742138</v>
      </c>
      <c r="C70" s="1">
        <f t="shared" si="6"/>
        <v>931173.540616096</v>
      </c>
      <c r="D70">
        <f t="shared" si="7"/>
        <v>450000</v>
      </c>
      <c r="E70" t="b">
        <f t="shared" si="8"/>
        <v>1</v>
      </c>
      <c r="F70">
        <f t="shared" si="11"/>
        <v>68</v>
      </c>
      <c r="I70">
        <f t="shared" si="9"/>
        <v>24835.361428883123</v>
      </c>
      <c r="K70">
        <f>SUM($I$2:I70)</f>
        <v>1984986.5167165257</v>
      </c>
      <c r="L70">
        <f t="shared" si="10"/>
        <v>3730.8445069864438</v>
      </c>
      <c r="N70">
        <f>N69+L_Damage!I70</f>
        <v>405946.44039877149</v>
      </c>
    </row>
    <row r="71" spans="1:14" x14ac:dyDescent="0.3">
      <c r="A71">
        <v>2089</v>
      </c>
      <c r="B71">
        <v>133288.66196913901</v>
      </c>
      <c r="C71" s="1">
        <f t="shared" si="6"/>
        <v>893802.79169883288</v>
      </c>
      <c r="D71">
        <f t="shared" si="7"/>
        <v>450000</v>
      </c>
      <c r="E71" t="b">
        <f t="shared" si="8"/>
        <v>1</v>
      </c>
      <c r="F71">
        <f t="shared" si="11"/>
        <v>69</v>
      </c>
      <c r="I71">
        <f t="shared" si="9"/>
        <v>24257.525480543183</v>
      </c>
      <c r="K71">
        <f>SUM($I$2:I71)</f>
        <v>2009244.0421970689</v>
      </c>
      <c r="L71">
        <f t="shared" si="10"/>
        <v>3639.8482994989704</v>
      </c>
      <c r="N71">
        <f>N70+L_Damage!I71</f>
        <v>408410.85823746008</v>
      </c>
    </row>
    <row r="72" spans="1:14" x14ac:dyDescent="0.3">
      <c r="A72">
        <v>2090</v>
      </c>
      <c r="B72">
        <v>133574.51509585953</v>
      </c>
      <c r="C72" s="1">
        <f t="shared" si="6"/>
        <v>851775.82529725728</v>
      </c>
      <c r="D72">
        <f t="shared" si="7"/>
        <v>450000</v>
      </c>
      <c r="E72" t="b">
        <f t="shared" si="8"/>
        <v>1</v>
      </c>
      <c r="F72">
        <f t="shared" si="11"/>
        <v>70</v>
      </c>
      <c r="I72">
        <f t="shared" si="9"/>
        <v>23716.63276234458</v>
      </c>
      <c r="K72">
        <f>SUM($I$2:I72)</f>
        <v>2032960.6749594135</v>
      </c>
      <c r="L72">
        <f t="shared" si="10"/>
        <v>3551.0715117063128</v>
      </c>
      <c r="N72">
        <f>N71+L_Damage!I72</f>
        <v>411006.6357867386</v>
      </c>
    </row>
    <row r="73" spans="1:14" x14ac:dyDescent="0.3">
      <c r="A73">
        <v>2091</v>
      </c>
      <c r="B73">
        <v>133860.36822258003</v>
      </c>
      <c r="C73" s="1">
        <f t="shared" si="6"/>
        <v>804385.46742556558</v>
      </c>
      <c r="D73">
        <f t="shared" si="7"/>
        <v>450000</v>
      </c>
      <c r="E73" t="b">
        <f t="shared" si="8"/>
        <v>1</v>
      </c>
      <c r="F73">
        <f t="shared" si="11"/>
        <v>71</v>
      </c>
      <c r="I73">
        <f t="shared" si="9"/>
        <v>23187.694641059556</v>
      </c>
      <c r="K73">
        <f>SUM($I$2:I73)</f>
        <v>2056148.369600473</v>
      </c>
      <c r="L73">
        <f t="shared" si="10"/>
        <v>3464.4600114207924</v>
      </c>
      <c r="N73">
        <f>N72+L_Damage!I73</f>
        <v>413725.89921311091</v>
      </c>
    </row>
    <row r="74" spans="1:14" x14ac:dyDescent="0.3">
      <c r="A74">
        <v>2092</v>
      </c>
      <c r="B74">
        <v>134146.02872589973</v>
      </c>
      <c r="C74" s="1">
        <f t="shared" si="6"/>
        <v>750988.11110734381</v>
      </c>
      <c r="D74">
        <f t="shared" si="7"/>
        <v>450000</v>
      </c>
      <c r="E74" t="b">
        <f t="shared" si="8"/>
        <v>1</v>
      </c>
      <c r="F74">
        <f t="shared" si="11"/>
        <v>72</v>
      </c>
      <c r="I74">
        <f t="shared" si="9"/>
        <v>22670.417181062661</v>
      </c>
      <c r="K74">
        <f>SUM($I$2:I74)</f>
        <v>2078818.7867815357</v>
      </c>
      <c r="L74">
        <f t="shared" si="10"/>
        <v>3379.960986751993</v>
      </c>
      <c r="N74">
        <f>N73+L_Damage!I74</f>
        <v>416560.95782449306</v>
      </c>
    </row>
    <row r="75" spans="1:14" x14ac:dyDescent="0.3">
      <c r="A75">
        <v>2093</v>
      </c>
      <c r="B75">
        <v>134431.88185262022</v>
      </c>
      <c r="C75" s="1">
        <f t="shared" si="6"/>
        <v>690863.13226721762</v>
      </c>
      <c r="D75">
        <f t="shared" si="7"/>
        <v>450000</v>
      </c>
      <c r="E75" t="b">
        <f t="shared" si="8"/>
        <v>1</v>
      </c>
      <c r="F75">
        <f t="shared" si="11"/>
        <v>73</v>
      </c>
      <c r="I75">
        <f t="shared" si="9"/>
        <v>22164.610538415105</v>
      </c>
      <c r="K75">
        <f>SUM($I$2:I75)</f>
        <v>2100983.3973199506</v>
      </c>
      <c r="L75">
        <f t="shared" si="10"/>
        <v>3297.522913904384</v>
      </c>
      <c r="N75">
        <f>N74+L_Damage!I75</f>
        <v>419504.66523798875</v>
      </c>
    </row>
    <row r="76" spans="1:14" x14ac:dyDescent="0.3">
      <c r="A76">
        <v>2094</v>
      </c>
      <c r="B76">
        <v>134717.73497934072</v>
      </c>
      <c r="C76" s="1">
        <f t="shared" si="6"/>
        <v>623203.00046434905</v>
      </c>
      <c r="D76">
        <f t="shared" si="7"/>
        <v>450000</v>
      </c>
      <c r="E76" t="b">
        <f t="shared" si="8"/>
        <v>1</v>
      </c>
      <c r="F76">
        <f t="shared" si="11"/>
        <v>74</v>
      </c>
      <c r="I76">
        <f t="shared" si="9"/>
        <v>21669.991122130446</v>
      </c>
      <c r="K76">
        <f>SUM($I$2:I76)</f>
        <v>2122653.3884420809</v>
      </c>
      <c r="L76">
        <f t="shared" si="10"/>
        <v>3217.0955257603746</v>
      </c>
      <c r="N76">
        <f>N75+L_Damage!I76</f>
        <v>422550.0349810312</v>
      </c>
    </row>
    <row r="77" spans="1:14" x14ac:dyDescent="0.3">
      <c r="A77">
        <v>2095</v>
      </c>
      <c r="B77">
        <v>135003.3954826605</v>
      </c>
      <c r="C77" s="1">
        <f t="shared" si="6"/>
        <v>547103.49734320934</v>
      </c>
      <c r="D77">
        <f t="shared" si="7"/>
        <v>450000</v>
      </c>
      <c r="E77" t="b">
        <f t="shared" si="8"/>
        <v>1</v>
      </c>
      <c r="F77">
        <f t="shared" si="11"/>
        <v>75</v>
      </c>
      <c r="I77">
        <f t="shared" si="9"/>
        <v>21186.283881450021</v>
      </c>
      <c r="K77">
        <f>SUM($I$2:I77)</f>
        <v>2143839.672323531</v>
      </c>
      <c r="L77">
        <f t="shared" si="10"/>
        <v>3138.6297812296334</v>
      </c>
      <c r="N77">
        <f>N76+L_Damage!I77</f>
        <v>425690.24271521776</v>
      </c>
    </row>
    <row r="78" spans="1:14" x14ac:dyDescent="0.3">
      <c r="A78">
        <v>2096</v>
      </c>
      <c r="B78">
        <v>135289.24860938097</v>
      </c>
      <c r="C78" s="1">
        <f t="shared" si="6"/>
        <v>461552.11408381467</v>
      </c>
      <c r="D78">
        <f t="shared" si="7"/>
        <v>450000</v>
      </c>
      <c r="E78" t="b">
        <f t="shared" si="8"/>
        <v>0</v>
      </c>
      <c r="F78">
        <f t="shared" si="11"/>
        <v>76</v>
      </c>
      <c r="I78">
        <f t="shared" si="9"/>
        <v>20713.310476369901</v>
      </c>
      <c r="K78">
        <f>SUM($I$2:I78)</f>
        <v>2164552.9827999007</v>
      </c>
      <c r="L78">
        <f t="shared" si="10"/>
        <v>3062.0778353459846</v>
      </c>
      <c r="N78">
        <f>N77+L_Damage!I78</f>
        <v>428918.96180992859</v>
      </c>
    </row>
    <row r="79" spans="1:14" x14ac:dyDescent="0.3">
      <c r="A79">
        <v>2097</v>
      </c>
      <c r="B79">
        <v>135574.90911270073</v>
      </c>
      <c r="C79" s="1">
        <f t="shared" si="6"/>
        <v>365414.40933136578</v>
      </c>
      <c r="D79">
        <f t="shared" si="7"/>
        <v>450000</v>
      </c>
      <c r="E79" t="b">
        <f t="shared" si="8"/>
        <v>0</v>
      </c>
      <c r="F79">
        <f t="shared" si="11"/>
        <v>77</v>
      </c>
      <c r="I79">
        <f t="shared" si="9"/>
        <v>20250.776791368156</v>
      </c>
      <c r="K79">
        <f>SUM($I$2:I79)</f>
        <v>2184803.7595912688</v>
      </c>
      <c r="L79">
        <f t="shared" si="10"/>
        <v>2987.3930100936436</v>
      </c>
      <c r="N79">
        <f>N78+L_Damage!I79</f>
        <v>432229.8980374395</v>
      </c>
    </row>
    <row r="80" spans="1:14" x14ac:dyDescent="0.3">
      <c r="A80">
        <v>2098</v>
      </c>
      <c r="B80">
        <v>135860.76223942122</v>
      </c>
      <c r="C80" s="1">
        <f t="shared" si="6"/>
        <v>257420.24024490488</v>
      </c>
      <c r="D80">
        <f t="shared" si="7"/>
        <v>450000</v>
      </c>
      <c r="E80" t="b">
        <f t="shared" si="8"/>
        <v>0</v>
      </c>
      <c r="F80">
        <f t="shared" si="11"/>
        <v>78</v>
      </c>
      <c r="I80">
        <f t="shared" si="9"/>
        <v>19798.511778538606</v>
      </c>
      <c r="K80">
        <f>SUM($I$2:I80)</f>
        <v>2204602.2713698074</v>
      </c>
      <c r="L80">
        <f t="shared" si="10"/>
        <v>2914.5297659450184</v>
      </c>
      <c r="N80">
        <f>N79+L_Damage!I80</f>
        <v>435617.22598629288</v>
      </c>
    </row>
    <row r="81" spans="1:14" x14ac:dyDescent="0.3">
      <c r="A81">
        <v>2099</v>
      </c>
      <c r="B81">
        <v>136146.61536614172</v>
      </c>
      <c r="C81" s="1">
        <f t="shared" si="6"/>
        <v>136146.61536614172</v>
      </c>
      <c r="D81">
        <f t="shared" si="7"/>
        <v>450000</v>
      </c>
      <c r="E81" t="b">
        <f t="shared" si="8"/>
        <v>0</v>
      </c>
      <c r="F81">
        <f t="shared" si="11"/>
        <v>79</v>
      </c>
      <c r="I81">
        <f t="shared" si="9"/>
        <v>19356.261610599384</v>
      </c>
      <c r="K81">
        <f>SUM($I$2:I81)</f>
        <v>2223958.5329804067</v>
      </c>
      <c r="L81">
        <f t="shared" si="10"/>
        <v>2843.4436740927003</v>
      </c>
      <c r="N81">
        <f>N80+L_Damage!I81</f>
        <v>439075.24960807851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HouseInfo</vt:lpstr>
      <vt:lpstr>Inudations</vt:lpstr>
      <vt:lpstr>FloodData</vt:lpstr>
      <vt:lpstr>L_Damage</vt:lpstr>
      <vt:lpstr>M_Damage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2022-02-25T14:56:02Z</dcterms:modified>
</cp:coreProperties>
</file>