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eni\Moje\Zdeni\Programming\_Python\EVT_zapocet - kopie\output\"/>
    </mc:Choice>
  </mc:AlternateContent>
  <xr:revisionPtr revIDLastSave="0" documentId="13_ncr:1_{D69B9661-C63A-401E-83CE-559331CE9449}" xr6:coauthVersionLast="47" xr6:coauthVersionMax="47" xr10:uidLastSave="{00000000-0000-0000-0000-000000000000}"/>
  <bookViews>
    <workbookView xWindow="-108" yWindow="-108" windowWidth="23256" windowHeight="12456" activeTab="1" xr2:uid="{59AEE8D7-2396-43F1-AF35-BF4E1234BF2B}"/>
  </bookViews>
  <sheets>
    <sheet name="Data" sheetId="1" r:id="rId1"/>
    <sheet name="D2 do wordu" sheetId="2" r:id="rId2"/>
    <sheet name="D10 do wordu" sheetId="9" r:id="rId3"/>
    <sheet name="D30 do wordu" sheetId="11" r:id="rId4"/>
    <sheet name="Friedman2" sheetId="12" r:id="rId5"/>
    <sheet name="Friedman10" sheetId="13" r:id="rId6"/>
    <sheet name="Friedman30" sheetId="14" r:id="rId7"/>
    <sheet name="D30 transponováno" sheetId="10" r:id="rId8"/>
    <sheet name="řazení" sheetId="3" r:id="rId9"/>
    <sheet name="D2 transponováno" sheetId="4" r:id="rId10"/>
    <sheet name="D10 transponováno" sheetId="8" r:id="rId11"/>
  </sheets>
  <definedNames>
    <definedName name="_xlnm._FilterDatabase" localSheetId="10" hidden="1">'D10 transponováno'!$Q$3:$U$28</definedName>
    <definedName name="_xlnm._FilterDatabase" localSheetId="9" hidden="1">'D2 transponováno'!$R$3:$V$28</definedName>
    <definedName name="_xlnm._FilterDatabase" localSheetId="7" hidden="1">'D30 transponováno'!$P$3:$T$28</definedName>
    <definedName name="_xlnm._FilterDatabase" localSheetId="8" hidden="1">řazení!$A$27:$AA$27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2" l="1"/>
  <c r="O33" i="2"/>
  <c r="P33" i="2"/>
  <c r="Q33" i="2"/>
  <c r="M33" i="2"/>
  <c r="N33" i="9"/>
  <c r="O33" i="9"/>
  <c r="P33" i="9"/>
  <c r="Q33" i="9"/>
  <c r="M33" i="9"/>
  <c r="N33" i="11"/>
  <c r="O33" i="11"/>
  <c r="P33" i="11"/>
  <c r="Q33" i="11"/>
  <c r="M33" i="11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M31" i="2"/>
  <c r="M30" i="2"/>
  <c r="M29" i="2"/>
  <c r="M28" i="2"/>
  <c r="M27" i="2"/>
  <c r="X15" i="2"/>
  <c r="W15" i="2"/>
  <c r="U15" i="2"/>
  <c r="U16" i="2"/>
  <c r="T15" i="2"/>
  <c r="T16" i="2"/>
  <c r="V15" i="2"/>
  <c r="V16" i="2"/>
  <c r="W16" i="2"/>
  <c r="X16" i="2"/>
  <c r="H2" i="2"/>
  <c r="I2" i="2"/>
  <c r="J2" i="2"/>
  <c r="K2" i="2"/>
  <c r="L2" i="2"/>
  <c r="M2" i="2"/>
  <c r="N2" i="2"/>
  <c r="U2" i="2" s="1"/>
  <c r="O2" i="2"/>
  <c r="V2" i="2" s="1"/>
  <c r="P2" i="2"/>
  <c r="W2" i="2" s="1"/>
  <c r="Q2" i="2"/>
  <c r="X2" i="2" s="1"/>
  <c r="S2" i="2"/>
  <c r="T2" i="2"/>
  <c r="H3" i="2"/>
  <c r="I3" i="2"/>
  <c r="J3" i="2"/>
  <c r="K3" i="2"/>
  <c r="L3" i="2"/>
  <c r="M3" i="2"/>
  <c r="T3" i="2" s="1"/>
  <c r="N3" i="2"/>
  <c r="O3" i="2"/>
  <c r="P3" i="2"/>
  <c r="Q3" i="2"/>
  <c r="S3" i="2"/>
  <c r="H4" i="2"/>
  <c r="I4" i="2"/>
  <c r="J4" i="2"/>
  <c r="K4" i="2"/>
  <c r="L4" i="2"/>
  <c r="M4" i="2"/>
  <c r="N4" i="2"/>
  <c r="O4" i="2"/>
  <c r="P4" i="2"/>
  <c r="Q4" i="2"/>
  <c r="X4" i="2" s="1"/>
  <c r="S4" i="2"/>
  <c r="H5" i="2"/>
  <c r="I5" i="2"/>
  <c r="J5" i="2"/>
  <c r="K5" i="2"/>
  <c r="L5" i="2"/>
  <c r="M5" i="2"/>
  <c r="T5" i="2" s="1"/>
  <c r="N5" i="2"/>
  <c r="U5" i="2" s="1"/>
  <c r="O5" i="2"/>
  <c r="V5" i="2" s="1"/>
  <c r="P5" i="2"/>
  <c r="Q5" i="2"/>
  <c r="X5" i="2" s="1"/>
  <c r="S5" i="2"/>
  <c r="H6" i="2"/>
  <c r="I6" i="2"/>
  <c r="J6" i="2"/>
  <c r="K6" i="2"/>
  <c r="L6" i="2"/>
  <c r="M6" i="2"/>
  <c r="N6" i="2"/>
  <c r="O6" i="2"/>
  <c r="P6" i="2"/>
  <c r="Q6" i="2"/>
  <c r="S6" i="2"/>
  <c r="T6" i="2"/>
  <c r="U6" i="2" l="1"/>
  <c r="X3" i="2"/>
  <c r="W3" i="2"/>
  <c r="X6" i="2"/>
  <c r="W4" i="2"/>
  <c r="W6" i="2"/>
  <c r="W5" i="2"/>
  <c r="V6" i="2"/>
  <c r="V4" i="2"/>
  <c r="U4" i="2"/>
  <c r="U3" i="2"/>
  <c r="T4" i="2"/>
  <c r="V3" i="2"/>
  <c r="Z26" i="14" l="1"/>
  <c r="L26" i="14"/>
  <c r="R26" i="14" s="1"/>
  <c r="Y26" i="14" s="1"/>
  <c r="K26" i="14"/>
  <c r="J26" i="14"/>
  <c r="I26" i="14"/>
  <c r="H26" i="14"/>
  <c r="Z25" i="14"/>
  <c r="L25" i="14"/>
  <c r="K25" i="14"/>
  <c r="J25" i="14"/>
  <c r="I25" i="14"/>
  <c r="H25" i="14"/>
  <c r="Z24" i="14"/>
  <c r="L24" i="14"/>
  <c r="K24" i="14"/>
  <c r="J24" i="14"/>
  <c r="I24" i="14"/>
  <c r="H24" i="14"/>
  <c r="Z23" i="14"/>
  <c r="L23" i="14"/>
  <c r="K23" i="14"/>
  <c r="J23" i="14"/>
  <c r="I23" i="14"/>
  <c r="H23" i="14"/>
  <c r="Z22" i="14"/>
  <c r="L22" i="14"/>
  <c r="R22" i="14" s="1"/>
  <c r="Y22" i="14" s="1"/>
  <c r="K22" i="14"/>
  <c r="J22" i="14"/>
  <c r="I22" i="14"/>
  <c r="H22" i="14"/>
  <c r="Z21" i="14"/>
  <c r="L21" i="14"/>
  <c r="K21" i="14"/>
  <c r="J21" i="14"/>
  <c r="I21" i="14"/>
  <c r="H21" i="14"/>
  <c r="Z20" i="14"/>
  <c r="L20" i="14"/>
  <c r="K20" i="14"/>
  <c r="J20" i="14"/>
  <c r="I20" i="14"/>
  <c r="H20" i="14"/>
  <c r="Z19" i="14"/>
  <c r="L19" i="14"/>
  <c r="K19" i="14"/>
  <c r="J19" i="14"/>
  <c r="I19" i="14"/>
  <c r="H19" i="14"/>
  <c r="Z18" i="14"/>
  <c r="L18" i="14"/>
  <c r="K18" i="14"/>
  <c r="J18" i="14"/>
  <c r="I18" i="14"/>
  <c r="H18" i="14"/>
  <c r="Z17" i="14"/>
  <c r="L17" i="14"/>
  <c r="R17" i="14" s="1"/>
  <c r="Y17" i="14" s="1"/>
  <c r="K17" i="14"/>
  <c r="J17" i="14"/>
  <c r="I17" i="14"/>
  <c r="H17" i="14"/>
  <c r="Z16" i="14"/>
  <c r="L16" i="14"/>
  <c r="K16" i="14"/>
  <c r="J16" i="14"/>
  <c r="I16" i="14"/>
  <c r="H16" i="14"/>
  <c r="Z15" i="14"/>
  <c r="L15" i="14"/>
  <c r="K15" i="14"/>
  <c r="Q15" i="14" s="1"/>
  <c r="X15" i="14" s="1"/>
  <c r="J15" i="14"/>
  <c r="I15" i="14"/>
  <c r="H15" i="14"/>
  <c r="Z14" i="14"/>
  <c r="L14" i="14"/>
  <c r="K14" i="14"/>
  <c r="J14" i="14"/>
  <c r="I14" i="14"/>
  <c r="H14" i="14"/>
  <c r="Z13" i="14"/>
  <c r="L13" i="14"/>
  <c r="K13" i="14"/>
  <c r="J13" i="14"/>
  <c r="I13" i="14"/>
  <c r="H13" i="14"/>
  <c r="Z12" i="14"/>
  <c r="L12" i="14"/>
  <c r="K12" i="14"/>
  <c r="Q12" i="14" s="1"/>
  <c r="X12" i="14" s="1"/>
  <c r="J12" i="14"/>
  <c r="I12" i="14"/>
  <c r="H12" i="14"/>
  <c r="Z11" i="14"/>
  <c r="L11" i="14"/>
  <c r="K11" i="14"/>
  <c r="J11" i="14"/>
  <c r="I11" i="14"/>
  <c r="H11" i="14"/>
  <c r="Z10" i="14"/>
  <c r="L10" i="14"/>
  <c r="K10" i="14"/>
  <c r="J10" i="14"/>
  <c r="I10" i="14"/>
  <c r="H10" i="14"/>
  <c r="Z9" i="14"/>
  <c r="L9" i="14"/>
  <c r="K9" i="14"/>
  <c r="Q9" i="14" s="1"/>
  <c r="X9" i="14" s="1"/>
  <c r="J9" i="14"/>
  <c r="I9" i="14"/>
  <c r="H9" i="14"/>
  <c r="Z8" i="14"/>
  <c r="L8" i="14"/>
  <c r="K8" i="14"/>
  <c r="J8" i="14"/>
  <c r="I8" i="14"/>
  <c r="H8" i="14"/>
  <c r="AC7" i="14"/>
  <c r="AC19" i="14" s="1"/>
  <c r="Z7" i="14"/>
  <c r="L7" i="14"/>
  <c r="K7" i="14"/>
  <c r="J7" i="14"/>
  <c r="I7" i="14"/>
  <c r="H7" i="14"/>
  <c r="AC6" i="14"/>
  <c r="Z6" i="14"/>
  <c r="L6" i="14"/>
  <c r="K6" i="14"/>
  <c r="J6" i="14"/>
  <c r="I6" i="14"/>
  <c r="H6" i="14"/>
  <c r="N6" i="14" s="1"/>
  <c r="U6" i="14" s="1"/>
  <c r="Z5" i="14"/>
  <c r="L5" i="14"/>
  <c r="K5" i="14"/>
  <c r="J5" i="14"/>
  <c r="I5" i="14"/>
  <c r="H5" i="14"/>
  <c r="Z4" i="14"/>
  <c r="L4" i="14"/>
  <c r="K4" i="14"/>
  <c r="J4" i="14"/>
  <c r="I4" i="14"/>
  <c r="H4" i="14"/>
  <c r="Z3" i="14"/>
  <c r="L3" i="14"/>
  <c r="K3" i="14"/>
  <c r="J3" i="14"/>
  <c r="I3" i="14"/>
  <c r="H3" i="14"/>
  <c r="Z2" i="14"/>
  <c r="L2" i="14"/>
  <c r="K2" i="14"/>
  <c r="J2" i="14"/>
  <c r="I2" i="14"/>
  <c r="H2" i="14"/>
  <c r="J13" i="13"/>
  <c r="H13" i="13"/>
  <c r="Z26" i="13"/>
  <c r="L26" i="13"/>
  <c r="K26" i="13"/>
  <c r="J26" i="13"/>
  <c r="P26" i="13" s="1"/>
  <c r="W26" i="13" s="1"/>
  <c r="I26" i="13"/>
  <c r="H26" i="13"/>
  <c r="Z25" i="13"/>
  <c r="L25" i="13"/>
  <c r="K25" i="13"/>
  <c r="J25" i="13"/>
  <c r="I25" i="13"/>
  <c r="H25" i="13"/>
  <c r="Z24" i="13"/>
  <c r="L24" i="13"/>
  <c r="K24" i="13"/>
  <c r="J24" i="13"/>
  <c r="P24" i="13" s="1"/>
  <c r="W24" i="13" s="1"/>
  <c r="I24" i="13"/>
  <c r="H24" i="13"/>
  <c r="Z23" i="13"/>
  <c r="L23" i="13"/>
  <c r="K23" i="13"/>
  <c r="J23" i="13"/>
  <c r="I23" i="13"/>
  <c r="H23" i="13"/>
  <c r="N23" i="13" s="1"/>
  <c r="U23" i="13" s="1"/>
  <c r="Z22" i="13"/>
  <c r="L22" i="13"/>
  <c r="K22" i="13"/>
  <c r="J22" i="13"/>
  <c r="I22" i="13"/>
  <c r="H22" i="13"/>
  <c r="Z21" i="13"/>
  <c r="L21" i="13"/>
  <c r="K21" i="13"/>
  <c r="J21" i="13"/>
  <c r="I21" i="13"/>
  <c r="H21" i="13"/>
  <c r="Z20" i="13"/>
  <c r="L20" i="13"/>
  <c r="K20" i="13"/>
  <c r="J20" i="13"/>
  <c r="I20" i="13"/>
  <c r="H20" i="13"/>
  <c r="Z19" i="13"/>
  <c r="L19" i="13"/>
  <c r="K19" i="13"/>
  <c r="J19" i="13"/>
  <c r="I19" i="13"/>
  <c r="H19" i="13"/>
  <c r="Z18" i="13"/>
  <c r="L18" i="13"/>
  <c r="K18" i="13"/>
  <c r="J18" i="13"/>
  <c r="I18" i="13"/>
  <c r="H18" i="13"/>
  <c r="Z17" i="13"/>
  <c r="L17" i="13"/>
  <c r="K17" i="13"/>
  <c r="J17" i="13"/>
  <c r="I17" i="13"/>
  <c r="H17" i="13"/>
  <c r="Z16" i="13"/>
  <c r="L16" i="13"/>
  <c r="K16" i="13"/>
  <c r="J16" i="13"/>
  <c r="I16" i="13"/>
  <c r="H16" i="13"/>
  <c r="Z15" i="13"/>
  <c r="L15" i="13"/>
  <c r="K15" i="13"/>
  <c r="J15" i="13"/>
  <c r="I15" i="13"/>
  <c r="H15" i="13"/>
  <c r="Z14" i="13"/>
  <c r="L14" i="13"/>
  <c r="K14" i="13"/>
  <c r="J14" i="13"/>
  <c r="I14" i="13"/>
  <c r="H14" i="13"/>
  <c r="Z13" i="13"/>
  <c r="L13" i="13"/>
  <c r="K13" i="13"/>
  <c r="I13" i="13"/>
  <c r="Z12" i="13"/>
  <c r="L12" i="13"/>
  <c r="K12" i="13"/>
  <c r="J12" i="13"/>
  <c r="I12" i="13"/>
  <c r="H12" i="13"/>
  <c r="Z11" i="13"/>
  <c r="L11" i="13"/>
  <c r="K11" i="13"/>
  <c r="Q11" i="13" s="1"/>
  <c r="X11" i="13" s="1"/>
  <c r="J11" i="13"/>
  <c r="P11" i="13" s="1"/>
  <c r="W11" i="13" s="1"/>
  <c r="I11" i="13"/>
  <c r="H11" i="13"/>
  <c r="Z10" i="13"/>
  <c r="L10" i="13"/>
  <c r="K10" i="13"/>
  <c r="J10" i="13"/>
  <c r="I10" i="13"/>
  <c r="H10" i="13"/>
  <c r="Z9" i="13"/>
  <c r="L9" i="13"/>
  <c r="K9" i="13"/>
  <c r="J9" i="13"/>
  <c r="I9" i="13"/>
  <c r="H9" i="13"/>
  <c r="Z8" i="13"/>
  <c r="L8" i="13"/>
  <c r="K8" i="13"/>
  <c r="J8" i="13"/>
  <c r="I8" i="13"/>
  <c r="H8" i="13"/>
  <c r="AC7" i="13"/>
  <c r="AC19" i="13" s="1"/>
  <c r="Z7" i="13"/>
  <c r="L7" i="13"/>
  <c r="K7" i="13"/>
  <c r="J7" i="13"/>
  <c r="I7" i="13"/>
  <c r="H7" i="13"/>
  <c r="N7" i="13" s="1"/>
  <c r="U7" i="13" s="1"/>
  <c r="AC6" i="13"/>
  <c r="Z6" i="13"/>
  <c r="L6" i="13"/>
  <c r="K6" i="13"/>
  <c r="J6" i="13"/>
  <c r="P6" i="13" s="1"/>
  <c r="W6" i="13" s="1"/>
  <c r="I6" i="13"/>
  <c r="R6" i="13" s="1"/>
  <c r="Y6" i="13" s="1"/>
  <c r="H6" i="13"/>
  <c r="Z5" i="13"/>
  <c r="L5" i="13"/>
  <c r="K5" i="13"/>
  <c r="J5" i="13"/>
  <c r="I5" i="13"/>
  <c r="H5" i="13"/>
  <c r="Z4" i="13"/>
  <c r="L4" i="13"/>
  <c r="K4" i="13"/>
  <c r="J4" i="13"/>
  <c r="I4" i="13"/>
  <c r="H4" i="13"/>
  <c r="Z3" i="13"/>
  <c r="L3" i="13"/>
  <c r="K3" i="13"/>
  <c r="J3" i="13"/>
  <c r="I3" i="13"/>
  <c r="H3" i="13"/>
  <c r="Z2" i="13"/>
  <c r="L2" i="13"/>
  <c r="K2" i="13"/>
  <c r="J2" i="13"/>
  <c r="I2" i="13"/>
  <c r="H2" i="13"/>
  <c r="AC19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" i="12"/>
  <c r="AC7" i="12"/>
  <c r="AC6" i="12"/>
  <c r="H3" i="12"/>
  <c r="I3" i="12"/>
  <c r="J3" i="12"/>
  <c r="K3" i="12"/>
  <c r="L3" i="12"/>
  <c r="H4" i="12"/>
  <c r="I4" i="12"/>
  <c r="J4" i="12"/>
  <c r="K4" i="12"/>
  <c r="L4" i="12"/>
  <c r="H5" i="12"/>
  <c r="I5" i="12"/>
  <c r="J5" i="12"/>
  <c r="K5" i="12"/>
  <c r="L5" i="12"/>
  <c r="H6" i="12"/>
  <c r="I6" i="12"/>
  <c r="J6" i="12"/>
  <c r="K6" i="12"/>
  <c r="L6" i="12"/>
  <c r="H7" i="12"/>
  <c r="I7" i="12"/>
  <c r="J7" i="12"/>
  <c r="K7" i="12"/>
  <c r="L7" i="12"/>
  <c r="H8" i="12"/>
  <c r="I8" i="12"/>
  <c r="J8" i="12"/>
  <c r="K8" i="12"/>
  <c r="L8" i="12"/>
  <c r="H9" i="12"/>
  <c r="I9" i="12"/>
  <c r="J9" i="12"/>
  <c r="K9" i="12"/>
  <c r="L9" i="12"/>
  <c r="H10" i="12"/>
  <c r="I10" i="12"/>
  <c r="J10" i="12"/>
  <c r="K10" i="12"/>
  <c r="L10" i="12"/>
  <c r="H11" i="12"/>
  <c r="I11" i="12"/>
  <c r="J11" i="12"/>
  <c r="K11" i="12"/>
  <c r="L11" i="12"/>
  <c r="H12" i="12"/>
  <c r="I12" i="12"/>
  <c r="J12" i="12"/>
  <c r="K12" i="12"/>
  <c r="L12" i="12"/>
  <c r="I13" i="12"/>
  <c r="K13" i="12"/>
  <c r="L13" i="12"/>
  <c r="H14" i="12"/>
  <c r="I14" i="12"/>
  <c r="J14" i="12"/>
  <c r="K14" i="12"/>
  <c r="L14" i="12"/>
  <c r="H15" i="12"/>
  <c r="I15" i="12"/>
  <c r="J15" i="12"/>
  <c r="K15" i="12"/>
  <c r="L15" i="12"/>
  <c r="H16" i="12"/>
  <c r="I16" i="12"/>
  <c r="J16" i="12"/>
  <c r="K16" i="12"/>
  <c r="L16" i="12"/>
  <c r="H17" i="12"/>
  <c r="I17" i="12"/>
  <c r="J17" i="12"/>
  <c r="K17" i="12"/>
  <c r="L17" i="12"/>
  <c r="H18" i="12"/>
  <c r="I18" i="12"/>
  <c r="J18" i="12"/>
  <c r="K18" i="12"/>
  <c r="L18" i="12"/>
  <c r="H19" i="12"/>
  <c r="I19" i="12"/>
  <c r="J19" i="12"/>
  <c r="K19" i="12"/>
  <c r="L19" i="12"/>
  <c r="H20" i="12"/>
  <c r="I20" i="12"/>
  <c r="J20" i="12"/>
  <c r="K20" i="12"/>
  <c r="L20" i="12"/>
  <c r="H21" i="12"/>
  <c r="I21" i="12"/>
  <c r="J21" i="12"/>
  <c r="K21" i="12"/>
  <c r="L21" i="12"/>
  <c r="H22" i="12"/>
  <c r="I22" i="12"/>
  <c r="J22" i="12"/>
  <c r="K22" i="12"/>
  <c r="L22" i="12"/>
  <c r="H23" i="12"/>
  <c r="I23" i="12"/>
  <c r="J23" i="12"/>
  <c r="K23" i="12"/>
  <c r="L23" i="12"/>
  <c r="H24" i="12"/>
  <c r="I24" i="12"/>
  <c r="J24" i="12"/>
  <c r="K24" i="12"/>
  <c r="L24" i="12"/>
  <c r="H25" i="12"/>
  <c r="I25" i="12"/>
  <c r="J25" i="12"/>
  <c r="K25" i="12"/>
  <c r="L25" i="12"/>
  <c r="H26" i="12"/>
  <c r="I26" i="12"/>
  <c r="J26" i="12"/>
  <c r="K26" i="12"/>
  <c r="L26" i="12"/>
  <c r="H2" i="12"/>
  <c r="J2" i="12"/>
  <c r="K2" i="12"/>
  <c r="L2" i="12"/>
  <c r="I2" i="12"/>
  <c r="K26" i="9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X15" i="11" s="1"/>
  <c r="Q16" i="11"/>
  <c r="Q17" i="11"/>
  <c r="Q18" i="11"/>
  <c r="Q19" i="11"/>
  <c r="Q20" i="11"/>
  <c r="Q21" i="11"/>
  <c r="Q22" i="11"/>
  <c r="Q23" i="11"/>
  <c r="Q24" i="11"/>
  <c r="Q25" i="11"/>
  <c r="Q26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W15" i="11" s="1"/>
  <c r="P16" i="11"/>
  <c r="P17" i="11"/>
  <c r="P18" i="11"/>
  <c r="P19" i="11"/>
  <c r="P20" i="11"/>
  <c r="P21" i="11"/>
  <c r="P22" i="11"/>
  <c r="P23" i="11"/>
  <c r="P24" i="11"/>
  <c r="P25" i="11"/>
  <c r="P26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V15" i="11" s="1"/>
  <c r="O16" i="11"/>
  <c r="O17" i="11"/>
  <c r="O18" i="11"/>
  <c r="O19" i="11"/>
  <c r="O20" i="11"/>
  <c r="O21" i="11"/>
  <c r="O22" i="11"/>
  <c r="O23" i="11"/>
  <c r="O24" i="11"/>
  <c r="O25" i="11"/>
  <c r="O26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U15" i="11" s="1"/>
  <c r="N16" i="11"/>
  <c r="N17" i="11"/>
  <c r="N18" i="11"/>
  <c r="N19" i="11"/>
  <c r="N20" i="11"/>
  <c r="N21" i="11"/>
  <c r="N22" i="11"/>
  <c r="N23" i="11"/>
  <c r="N24" i="11"/>
  <c r="N25" i="11"/>
  <c r="N26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T15" i="11" s="1"/>
  <c r="M16" i="11"/>
  <c r="M17" i="11"/>
  <c r="M18" i="11"/>
  <c r="M19" i="11"/>
  <c r="M20" i="11"/>
  <c r="M21" i="11"/>
  <c r="M22" i="11"/>
  <c r="M23" i="11"/>
  <c r="M24" i="11"/>
  <c r="M25" i="11"/>
  <c r="M26" i="11"/>
  <c r="M2" i="11"/>
  <c r="S26" i="11"/>
  <c r="L26" i="11"/>
  <c r="K26" i="11"/>
  <c r="J26" i="11"/>
  <c r="I26" i="11"/>
  <c r="H26" i="11"/>
  <c r="S25" i="11"/>
  <c r="L25" i="11"/>
  <c r="K25" i="11"/>
  <c r="J25" i="11"/>
  <c r="I25" i="11"/>
  <c r="H25" i="11"/>
  <c r="S24" i="11"/>
  <c r="L24" i="11"/>
  <c r="K24" i="11"/>
  <c r="J24" i="11"/>
  <c r="I24" i="11"/>
  <c r="H24" i="11"/>
  <c r="S23" i="11"/>
  <c r="L23" i="11"/>
  <c r="K23" i="11"/>
  <c r="J23" i="11"/>
  <c r="I23" i="11"/>
  <c r="H23" i="11"/>
  <c r="S22" i="11"/>
  <c r="L22" i="11"/>
  <c r="K22" i="11"/>
  <c r="J22" i="11"/>
  <c r="I22" i="11"/>
  <c r="U22" i="11" s="1"/>
  <c r="H22" i="11"/>
  <c r="S21" i="11"/>
  <c r="L21" i="11"/>
  <c r="X21" i="11" s="1"/>
  <c r="K21" i="11"/>
  <c r="J21" i="11"/>
  <c r="I21" i="11"/>
  <c r="H21" i="11"/>
  <c r="S20" i="11"/>
  <c r="L20" i="11"/>
  <c r="K20" i="11"/>
  <c r="J20" i="11"/>
  <c r="I20" i="11"/>
  <c r="H20" i="11"/>
  <c r="S19" i="11"/>
  <c r="L19" i="11"/>
  <c r="K19" i="11"/>
  <c r="J19" i="11"/>
  <c r="I19" i="11"/>
  <c r="H19" i="11"/>
  <c r="S18" i="11"/>
  <c r="L18" i="11"/>
  <c r="K18" i="11"/>
  <c r="J18" i="11"/>
  <c r="I18" i="11"/>
  <c r="H18" i="11"/>
  <c r="S17" i="11"/>
  <c r="L17" i="11"/>
  <c r="K17" i="11"/>
  <c r="J17" i="11"/>
  <c r="I17" i="11"/>
  <c r="H17" i="11"/>
  <c r="S16" i="11"/>
  <c r="L16" i="11"/>
  <c r="K16" i="11"/>
  <c r="J16" i="11"/>
  <c r="I16" i="11"/>
  <c r="H16" i="11"/>
  <c r="S15" i="11"/>
  <c r="S14" i="11"/>
  <c r="L14" i="11"/>
  <c r="K14" i="11"/>
  <c r="J14" i="11"/>
  <c r="I14" i="11"/>
  <c r="H14" i="11"/>
  <c r="S13" i="11"/>
  <c r="L13" i="11"/>
  <c r="K13" i="11"/>
  <c r="J13" i="11"/>
  <c r="I13" i="11"/>
  <c r="H13" i="11"/>
  <c r="S12" i="11"/>
  <c r="L12" i="11"/>
  <c r="K12" i="11"/>
  <c r="J12" i="11"/>
  <c r="I12" i="11"/>
  <c r="H12" i="11"/>
  <c r="S11" i="11"/>
  <c r="L11" i="11"/>
  <c r="K11" i="11"/>
  <c r="J11" i="11"/>
  <c r="I11" i="11"/>
  <c r="H11" i="11"/>
  <c r="S10" i="11"/>
  <c r="U10" i="11"/>
  <c r="L10" i="11"/>
  <c r="K10" i="11"/>
  <c r="J10" i="11"/>
  <c r="I10" i="11"/>
  <c r="H10" i="11"/>
  <c r="S9" i="11"/>
  <c r="L9" i="11"/>
  <c r="K9" i="11"/>
  <c r="J9" i="11"/>
  <c r="I9" i="11"/>
  <c r="H9" i="11"/>
  <c r="T9" i="11" s="1"/>
  <c r="S8" i="11"/>
  <c r="L8" i="11"/>
  <c r="K8" i="11"/>
  <c r="J8" i="11"/>
  <c r="I8" i="11"/>
  <c r="H8" i="11"/>
  <c r="S7" i="11"/>
  <c r="L7" i="11"/>
  <c r="K7" i="11"/>
  <c r="J7" i="11"/>
  <c r="I7" i="11"/>
  <c r="H7" i="11"/>
  <c r="S6" i="11"/>
  <c r="L6" i="11"/>
  <c r="X6" i="11" s="1"/>
  <c r="K6" i="11"/>
  <c r="J6" i="11"/>
  <c r="I6" i="11"/>
  <c r="H6" i="11"/>
  <c r="S5" i="11"/>
  <c r="L5" i="11"/>
  <c r="K5" i="11"/>
  <c r="J5" i="11"/>
  <c r="I5" i="11"/>
  <c r="H5" i="11"/>
  <c r="S4" i="11"/>
  <c r="L4" i="11"/>
  <c r="K4" i="11"/>
  <c r="J4" i="11"/>
  <c r="I4" i="11"/>
  <c r="H4" i="11"/>
  <c r="S3" i="11"/>
  <c r="L3" i="11"/>
  <c r="K3" i="11"/>
  <c r="J3" i="11"/>
  <c r="I3" i="11"/>
  <c r="H3" i="11"/>
  <c r="S2" i="11"/>
  <c r="L2" i="11"/>
  <c r="K2" i="11"/>
  <c r="J2" i="11"/>
  <c r="I2" i="11"/>
  <c r="H2" i="11"/>
  <c r="H16" i="9"/>
  <c r="I16" i="9"/>
  <c r="J16" i="9"/>
  <c r="K16" i="9"/>
  <c r="L16" i="9"/>
  <c r="M3" i="9"/>
  <c r="N3" i="9"/>
  <c r="O3" i="9"/>
  <c r="P3" i="9"/>
  <c r="Q3" i="9"/>
  <c r="M4" i="9"/>
  <c r="N4" i="9"/>
  <c r="O4" i="9"/>
  <c r="P4" i="9"/>
  <c r="Q4" i="9"/>
  <c r="M5" i="9"/>
  <c r="N5" i="9"/>
  <c r="O5" i="9"/>
  <c r="P5" i="9"/>
  <c r="Q5" i="9"/>
  <c r="M6" i="9"/>
  <c r="N6" i="9"/>
  <c r="O6" i="9"/>
  <c r="P6" i="9"/>
  <c r="Q6" i="9"/>
  <c r="M7" i="9"/>
  <c r="N7" i="9"/>
  <c r="O7" i="9"/>
  <c r="P7" i="9"/>
  <c r="Q7" i="9"/>
  <c r="M8" i="9"/>
  <c r="N8" i="9"/>
  <c r="O8" i="9"/>
  <c r="P8" i="9"/>
  <c r="Q8" i="9"/>
  <c r="M9" i="9"/>
  <c r="N9" i="9"/>
  <c r="O9" i="9"/>
  <c r="P9" i="9"/>
  <c r="W9" i="9" s="1"/>
  <c r="Q9" i="9"/>
  <c r="M10" i="9"/>
  <c r="N10" i="9"/>
  <c r="O10" i="9"/>
  <c r="P10" i="9"/>
  <c r="Q10" i="9"/>
  <c r="M11" i="9"/>
  <c r="N11" i="9"/>
  <c r="O11" i="9"/>
  <c r="P11" i="9"/>
  <c r="Q11" i="9"/>
  <c r="M12" i="9"/>
  <c r="N12" i="9"/>
  <c r="O12" i="9"/>
  <c r="P12" i="9"/>
  <c r="Q12" i="9"/>
  <c r="M13" i="9"/>
  <c r="N13" i="9"/>
  <c r="O13" i="9"/>
  <c r="P13" i="9"/>
  <c r="Q13" i="9"/>
  <c r="M14" i="9"/>
  <c r="N14" i="9"/>
  <c r="O14" i="9"/>
  <c r="P14" i="9"/>
  <c r="Q14" i="9"/>
  <c r="M15" i="9"/>
  <c r="T15" i="9" s="1"/>
  <c r="N15" i="9"/>
  <c r="U15" i="9" s="1"/>
  <c r="O15" i="9"/>
  <c r="V15" i="9" s="1"/>
  <c r="P15" i="9"/>
  <c r="W15" i="9" s="1"/>
  <c r="Q15" i="9"/>
  <c r="X15" i="9" s="1"/>
  <c r="M16" i="9"/>
  <c r="N16" i="9"/>
  <c r="O16" i="9"/>
  <c r="P16" i="9"/>
  <c r="W16" i="9" s="1"/>
  <c r="Q16" i="9"/>
  <c r="M17" i="9"/>
  <c r="N17" i="9"/>
  <c r="O17" i="9"/>
  <c r="P17" i="9"/>
  <c r="Q17" i="9"/>
  <c r="M18" i="9"/>
  <c r="N18" i="9"/>
  <c r="O18" i="9"/>
  <c r="P18" i="9"/>
  <c r="Q18" i="9"/>
  <c r="M19" i="9"/>
  <c r="N19" i="9"/>
  <c r="O19" i="9"/>
  <c r="P19" i="9"/>
  <c r="Q19" i="9"/>
  <c r="M20" i="9"/>
  <c r="N20" i="9"/>
  <c r="O20" i="9"/>
  <c r="P20" i="9"/>
  <c r="Q20" i="9"/>
  <c r="M21" i="9"/>
  <c r="N21" i="9"/>
  <c r="O21" i="9"/>
  <c r="P21" i="9"/>
  <c r="Q21" i="9"/>
  <c r="M22" i="9"/>
  <c r="N22" i="9"/>
  <c r="O22" i="9"/>
  <c r="P22" i="9"/>
  <c r="Q22" i="9"/>
  <c r="M23" i="9"/>
  <c r="N23" i="9"/>
  <c r="O23" i="9"/>
  <c r="P23" i="9"/>
  <c r="Q23" i="9"/>
  <c r="M24" i="9"/>
  <c r="N24" i="9"/>
  <c r="O24" i="9"/>
  <c r="P24" i="9"/>
  <c r="W24" i="9" s="1"/>
  <c r="Q24" i="9"/>
  <c r="X24" i="9" s="1"/>
  <c r="M25" i="9"/>
  <c r="N25" i="9"/>
  <c r="O25" i="9"/>
  <c r="P25" i="9"/>
  <c r="W25" i="9" s="1"/>
  <c r="Q25" i="9"/>
  <c r="X25" i="9" s="1"/>
  <c r="M26" i="9"/>
  <c r="N26" i="9"/>
  <c r="O26" i="9"/>
  <c r="P26" i="9"/>
  <c r="W26" i="9" s="1"/>
  <c r="Q26" i="9"/>
  <c r="X26" i="9" s="1"/>
  <c r="M2" i="9"/>
  <c r="Q2" i="9"/>
  <c r="P2" i="9"/>
  <c r="O2" i="9"/>
  <c r="N2" i="9"/>
  <c r="S26" i="9"/>
  <c r="L26" i="9"/>
  <c r="J26" i="9"/>
  <c r="I26" i="9"/>
  <c r="H26" i="9"/>
  <c r="S25" i="9"/>
  <c r="L25" i="9"/>
  <c r="K25" i="9"/>
  <c r="J25" i="9"/>
  <c r="I25" i="9"/>
  <c r="H25" i="9"/>
  <c r="S24" i="9"/>
  <c r="L24" i="9"/>
  <c r="K24" i="9"/>
  <c r="J24" i="9"/>
  <c r="I24" i="9"/>
  <c r="H24" i="9"/>
  <c r="T24" i="9" s="1"/>
  <c r="S23" i="9"/>
  <c r="L23" i="9"/>
  <c r="K23" i="9"/>
  <c r="J23" i="9"/>
  <c r="I23" i="9"/>
  <c r="H23" i="9"/>
  <c r="S22" i="9"/>
  <c r="L22" i="9"/>
  <c r="K22" i="9"/>
  <c r="J22" i="9"/>
  <c r="I22" i="9"/>
  <c r="H22" i="9"/>
  <c r="S21" i="9"/>
  <c r="L21" i="9"/>
  <c r="K21" i="9"/>
  <c r="J21" i="9"/>
  <c r="I21" i="9"/>
  <c r="H21" i="9"/>
  <c r="S20" i="9"/>
  <c r="L20" i="9"/>
  <c r="K20" i="9"/>
  <c r="J20" i="9"/>
  <c r="V20" i="9" s="1"/>
  <c r="I20" i="9"/>
  <c r="H20" i="9"/>
  <c r="S19" i="9"/>
  <c r="L19" i="9"/>
  <c r="K19" i="9"/>
  <c r="J19" i="9"/>
  <c r="I19" i="9"/>
  <c r="H19" i="9"/>
  <c r="S18" i="9"/>
  <c r="L18" i="9"/>
  <c r="K18" i="9"/>
  <c r="J18" i="9"/>
  <c r="I18" i="9"/>
  <c r="H18" i="9"/>
  <c r="T18" i="9" s="1"/>
  <c r="S17" i="9"/>
  <c r="L17" i="9"/>
  <c r="K17" i="9"/>
  <c r="J17" i="9"/>
  <c r="V17" i="9" s="1"/>
  <c r="I17" i="9"/>
  <c r="H17" i="9"/>
  <c r="S16" i="9"/>
  <c r="S15" i="9"/>
  <c r="S14" i="9"/>
  <c r="L14" i="9"/>
  <c r="K14" i="9"/>
  <c r="J14" i="9"/>
  <c r="I14" i="9"/>
  <c r="H14" i="9"/>
  <c r="S13" i="9"/>
  <c r="L13" i="9"/>
  <c r="K13" i="9"/>
  <c r="J13" i="9"/>
  <c r="I13" i="9"/>
  <c r="U13" i="9" s="1"/>
  <c r="H13" i="9"/>
  <c r="S12" i="9"/>
  <c r="L12" i="9"/>
  <c r="K12" i="9"/>
  <c r="J12" i="9"/>
  <c r="I12" i="9"/>
  <c r="H12" i="9"/>
  <c r="T12" i="9" s="1"/>
  <c r="S11" i="9"/>
  <c r="L11" i="9"/>
  <c r="K11" i="9"/>
  <c r="J11" i="9"/>
  <c r="I11" i="9"/>
  <c r="H11" i="9"/>
  <c r="S10" i="9"/>
  <c r="L10" i="9"/>
  <c r="X10" i="9" s="1"/>
  <c r="K10" i="9"/>
  <c r="J10" i="9"/>
  <c r="I10" i="9"/>
  <c r="H10" i="9"/>
  <c r="S9" i="9"/>
  <c r="L9" i="9"/>
  <c r="K9" i="9"/>
  <c r="J9" i="9"/>
  <c r="I9" i="9"/>
  <c r="H9" i="9"/>
  <c r="V8" i="9"/>
  <c r="S8" i="9"/>
  <c r="L8" i="9"/>
  <c r="K8" i="9"/>
  <c r="J8" i="9"/>
  <c r="I8" i="9"/>
  <c r="U8" i="9" s="1"/>
  <c r="H8" i="9"/>
  <c r="S7" i="9"/>
  <c r="L7" i="9"/>
  <c r="K7" i="9"/>
  <c r="J7" i="9"/>
  <c r="I7" i="9"/>
  <c r="H7" i="9"/>
  <c r="S6" i="9"/>
  <c r="L6" i="9"/>
  <c r="K6" i="9"/>
  <c r="J6" i="9"/>
  <c r="I6" i="9"/>
  <c r="U6" i="9" s="1"/>
  <c r="H6" i="9"/>
  <c r="S5" i="9"/>
  <c r="L5" i="9"/>
  <c r="K5" i="9"/>
  <c r="J5" i="9"/>
  <c r="V5" i="9" s="1"/>
  <c r="I5" i="9"/>
  <c r="H5" i="9"/>
  <c r="S4" i="9"/>
  <c r="L4" i="9"/>
  <c r="K4" i="9"/>
  <c r="J4" i="9"/>
  <c r="I4" i="9"/>
  <c r="H4" i="9"/>
  <c r="S3" i="9"/>
  <c r="L3" i="9"/>
  <c r="K3" i="9"/>
  <c r="J3" i="9"/>
  <c r="I3" i="9"/>
  <c r="H3" i="9"/>
  <c r="S2" i="9"/>
  <c r="L2" i="9"/>
  <c r="K2" i="9"/>
  <c r="J2" i="9"/>
  <c r="V2" i="9" s="1"/>
  <c r="I2" i="9"/>
  <c r="H2" i="9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I16" i="2"/>
  <c r="J16" i="2"/>
  <c r="K16" i="2"/>
  <c r="L16" i="2"/>
  <c r="H1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M7" i="2"/>
  <c r="N7" i="2"/>
  <c r="O7" i="2"/>
  <c r="P7" i="2"/>
  <c r="W7" i="2" s="1"/>
  <c r="Q7" i="2"/>
  <c r="M8" i="2"/>
  <c r="T8" i="2" s="1"/>
  <c r="N8" i="2"/>
  <c r="U8" i="2" s="1"/>
  <c r="O8" i="2"/>
  <c r="V8" i="2" s="1"/>
  <c r="P8" i="2"/>
  <c r="W8" i="2" s="1"/>
  <c r="Q8" i="2"/>
  <c r="X8" i="2" s="1"/>
  <c r="M9" i="2"/>
  <c r="N9" i="2"/>
  <c r="O9" i="2"/>
  <c r="P9" i="2"/>
  <c r="Q9" i="2"/>
  <c r="M10" i="2"/>
  <c r="T10" i="2" s="1"/>
  <c r="N10" i="2"/>
  <c r="O10" i="2"/>
  <c r="V10" i="2" s="1"/>
  <c r="P10" i="2"/>
  <c r="W10" i="2" s="1"/>
  <c r="Q10" i="2"/>
  <c r="X10" i="2" s="1"/>
  <c r="M11" i="2"/>
  <c r="T11" i="2" s="1"/>
  <c r="N11" i="2"/>
  <c r="U11" i="2" s="1"/>
  <c r="O11" i="2"/>
  <c r="P11" i="2"/>
  <c r="Q11" i="2"/>
  <c r="M12" i="2"/>
  <c r="N12" i="2"/>
  <c r="O12" i="2"/>
  <c r="V12" i="2" s="1"/>
  <c r="P12" i="2"/>
  <c r="Q12" i="2"/>
  <c r="X12" i="2" s="1"/>
  <c r="M13" i="2"/>
  <c r="T13" i="2" s="1"/>
  <c r="N13" i="2"/>
  <c r="U13" i="2" s="1"/>
  <c r="O13" i="2"/>
  <c r="V13" i="2" s="1"/>
  <c r="P13" i="2"/>
  <c r="W13" i="2" s="1"/>
  <c r="Q13" i="2"/>
  <c r="M14" i="2"/>
  <c r="N14" i="2"/>
  <c r="O14" i="2"/>
  <c r="P14" i="2"/>
  <c r="Q14" i="2"/>
  <c r="X14" i="2" s="1"/>
  <c r="M15" i="2"/>
  <c r="N15" i="2"/>
  <c r="O15" i="2"/>
  <c r="P15" i="2"/>
  <c r="Q15" i="2"/>
  <c r="M16" i="2"/>
  <c r="N16" i="2"/>
  <c r="O16" i="2"/>
  <c r="P16" i="2"/>
  <c r="Q16" i="2"/>
  <c r="M17" i="2"/>
  <c r="T17" i="2" s="1"/>
  <c r="N17" i="2"/>
  <c r="U17" i="2" s="1"/>
  <c r="O17" i="2"/>
  <c r="V17" i="2" s="1"/>
  <c r="P17" i="2"/>
  <c r="W17" i="2" s="1"/>
  <c r="Q17" i="2"/>
  <c r="M18" i="2"/>
  <c r="T18" i="2" s="1"/>
  <c r="N18" i="2"/>
  <c r="U18" i="2" s="1"/>
  <c r="O18" i="2"/>
  <c r="V18" i="2" s="1"/>
  <c r="P18" i="2"/>
  <c r="Q18" i="2"/>
  <c r="M19" i="2"/>
  <c r="T19" i="2" s="1"/>
  <c r="N19" i="2"/>
  <c r="O19" i="2"/>
  <c r="V19" i="2" s="1"/>
  <c r="P19" i="2"/>
  <c r="W19" i="2" s="1"/>
  <c r="Q19" i="2"/>
  <c r="X19" i="2" s="1"/>
  <c r="M20" i="2"/>
  <c r="T20" i="2" s="1"/>
  <c r="N20" i="2"/>
  <c r="O20" i="2"/>
  <c r="V20" i="2" s="1"/>
  <c r="P20" i="2"/>
  <c r="W20" i="2" s="1"/>
  <c r="Q20" i="2"/>
  <c r="X20" i="2" s="1"/>
  <c r="M21" i="2"/>
  <c r="N21" i="2"/>
  <c r="O21" i="2"/>
  <c r="V21" i="2" s="1"/>
  <c r="P21" i="2"/>
  <c r="Q21" i="2"/>
  <c r="X21" i="2" s="1"/>
  <c r="M22" i="2"/>
  <c r="T22" i="2" s="1"/>
  <c r="N22" i="2"/>
  <c r="U22" i="2" s="1"/>
  <c r="O22" i="2"/>
  <c r="V22" i="2" s="1"/>
  <c r="P22" i="2"/>
  <c r="Q22" i="2"/>
  <c r="X22" i="2" s="1"/>
  <c r="M23" i="2"/>
  <c r="T23" i="2" s="1"/>
  <c r="N23" i="2"/>
  <c r="U23" i="2" s="1"/>
  <c r="O23" i="2"/>
  <c r="P23" i="2"/>
  <c r="Q23" i="2"/>
  <c r="X23" i="2" s="1"/>
  <c r="M24" i="2"/>
  <c r="N24" i="2"/>
  <c r="U24" i="2" s="1"/>
  <c r="O24" i="2"/>
  <c r="V24" i="2" s="1"/>
  <c r="P24" i="2"/>
  <c r="W24" i="2" s="1"/>
  <c r="Q24" i="2"/>
  <c r="X24" i="2" s="1"/>
  <c r="M25" i="2"/>
  <c r="N25" i="2"/>
  <c r="U25" i="2" s="1"/>
  <c r="O25" i="2"/>
  <c r="V25" i="2" s="1"/>
  <c r="P25" i="2"/>
  <c r="W25" i="2" s="1"/>
  <c r="Q25" i="2"/>
  <c r="M26" i="2"/>
  <c r="N26" i="2"/>
  <c r="U26" i="2" s="1"/>
  <c r="O26" i="2"/>
  <c r="P26" i="2"/>
  <c r="W26" i="2" s="1"/>
  <c r="Q26" i="2"/>
  <c r="X26" i="2" s="1"/>
  <c r="O15" i="14" l="1"/>
  <c r="V15" i="14" s="1"/>
  <c r="N25" i="14"/>
  <c r="U25" i="14" s="1"/>
  <c r="P9" i="14"/>
  <c r="W9" i="14" s="1"/>
  <c r="P15" i="14"/>
  <c r="W15" i="14" s="1"/>
  <c r="O4" i="14"/>
  <c r="V4" i="14" s="1"/>
  <c r="P4" i="14"/>
  <c r="W4" i="14" s="1"/>
  <c r="N12" i="14"/>
  <c r="U12" i="14" s="1"/>
  <c r="R9" i="14"/>
  <c r="Y9" i="14" s="1"/>
  <c r="Q4" i="14"/>
  <c r="X4" i="14" s="1"/>
  <c r="O12" i="14"/>
  <c r="V12" i="14" s="1"/>
  <c r="N20" i="14"/>
  <c r="U20" i="14" s="1"/>
  <c r="R4" i="14"/>
  <c r="Y4" i="14" s="1"/>
  <c r="R6" i="14"/>
  <c r="Y6" i="14" s="1"/>
  <c r="P10" i="14"/>
  <c r="W10" i="14" s="1"/>
  <c r="P12" i="14"/>
  <c r="W12" i="14" s="1"/>
  <c r="O20" i="14"/>
  <c r="V20" i="14" s="1"/>
  <c r="P18" i="14"/>
  <c r="W18" i="14" s="1"/>
  <c r="P20" i="14"/>
  <c r="W20" i="14" s="1"/>
  <c r="R15" i="14"/>
  <c r="Y15" i="14" s="1"/>
  <c r="R8" i="14"/>
  <c r="Y8" i="14" s="1"/>
  <c r="Q20" i="14"/>
  <c r="X20" i="14" s="1"/>
  <c r="O3" i="14"/>
  <c r="V3" i="14" s="1"/>
  <c r="P3" i="14"/>
  <c r="W3" i="14" s="1"/>
  <c r="N9" i="14"/>
  <c r="U9" i="14" s="1"/>
  <c r="N15" i="14"/>
  <c r="U15" i="14" s="1"/>
  <c r="N17" i="14"/>
  <c r="U17" i="14" s="1"/>
  <c r="O9" i="13"/>
  <c r="V9" i="13" s="1"/>
  <c r="O21" i="13"/>
  <c r="V21" i="13" s="1"/>
  <c r="R10" i="13"/>
  <c r="Y10" i="13" s="1"/>
  <c r="R16" i="13"/>
  <c r="Y16" i="13" s="1"/>
  <c r="N20" i="13"/>
  <c r="U20" i="13" s="1"/>
  <c r="Q17" i="13"/>
  <c r="X17" i="13" s="1"/>
  <c r="R3" i="13"/>
  <c r="Y3" i="13" s="1"/>
  <c r="N12" i="13"/>
  <c r="U12" i="13" s="1"/>
  <c r="Q22" i="13"/>
  <c r="X22" i="13" s="1"/>
  <c r="Q15" i="13"/>
  <c r="X15" i="13" s="1"/>
  <c r="R8" i="13"/>
  <c r="Y8" i="13" s="1"/>
  <c r="R14" i="13"/>
  <c r="Y14" i="13" s="1"/>
  <c r="R22" i="13"/>
  <c r="Y22" i="13" s="1"/>
  <c r="R3" i="12"/>
  <c r="Y3" i="12" s="1"/>
  <c r="P3" i="12"/>
  <c r="W3" i="12" s="1"/>
  <c r="R4" i="12"/>
  <c r="Y4" i="12" s="1"/>
  <c r="Q3" i="12"/>
  <c r="X3" i="12" s="1"/>
  <c r="O3" i="12"/>
  <c r="V3" i="12" s="1"/>
  <c r="N3" i="12"/>
  <c r="U3" i="12" s="1"/>
  <c r="P17" i="12"/>
  <c r="W17" i="12" s="1"/>
  <c r="P26" i="12"/>
  <c r="W26" i="12" s="1"/>
  <c r="P14" i="12"/>
  <c r="W14" i="12" s="1"/>
  <c r="P4" i="12"/>
  <c r="W4" i="12" s="1"/>
  <c r="O4" i="12"/>
  <c r="V4" i="12" s="1"/>
  <c r="N4" i="12"/>
  <c r="U4" i="12" s="1"/>
  <c r="Q25" i="12"/>
  <c r="X25" i="12" s="1"/>
  <c r="Q23" i="12"/>
  <c r="X23" i="12" s="1"/>
  <c r="Q20" i="12"/>
  <c r="X20" i="12" s="1"/>
  <c r="P18" i="12"/>
  <c r="W18" i="12" s="1"/>
  <c r="Q13" i="12"/>
  <c r="X13" i="12" s="1"/>
  <c r="P8" i="12"/>
  <c r="W8" i="12" s="1"/>
  <c r="Q4" i="12"/>
  <c r="X4" i="12" s="1"/>
  <c r="R26" i="12"/>
  <c r="Y26" i="12" s="1"/>
  <c r="P24" i="12"/>
  <c r="W24" i="12" s="1"/>
  <c r="N22" i="12"/>
  <c r="U22" i="12" s="1"/>
  <c r="Q19" i="12"/>
  <c r="X19" i="12" s="1"/>
  <c r="O17" i="12"/>
  <c r="V17" i="12" s="1"/>
  <c r="R14" i="12"/>
  <c r="Y14" i="12" s="1"/>
  <c r="Q9" i="12"/>
  <c r="X9" i="12" s="1"/>
  <c r="Q26" i="12"/>
  <c r="X26" i="12" s="1"/>
  <c r="Q14" i="12"/>
  <c r="X14" i="12" s="1"/>
  <c r="N7" i="12"/>
  <c r="U7" i="12" s="1"/>
  <c r="O26" i="12"/>
  <c r="V26" i="12" s="1"/>
  <c r="N19" i="12"/>
  <c r="U19" i="12" s="1"/>
  <c r="O14" i="12"/>
  <c r="V14" i="12" s="1"/>
  <c r="N9" i="12"/>
  <c r="U9" i="12" s="1"/>
  <c r="N26" i="12"/>
  <c r="U26" i="12" s="1"/>
  <c r="O21" i="12"/>
  <c r="V21" i="12" s="1"/>
  <c r="N14" i="12"/>
  <c r="U14" i="12" s="1"/>
  <c r="P6" i="12"/>
  <c r="W6" i="12" s="1"/>
  <c r="R16" i="12"/>
  <c r="Y16" i="12" s="1"/>
  <c r="R10" i="12"/>
  <c r="Y10" i="12" s="1"/>
  <c r="N6" i="12"/>
  <c r="U6" i="12" s="1"/>
  <c r="R22" i="12"/>
  <c r="Y22" i="12" s="1"/>
  <c r="Q15" i="12"/>
  <c r="X15" i="12" s="1"/>
  <c r="R12" i="12"/>
  <c r="Y12" i="12" s="1"/>
  <c r="O5" i="12"/>
  <c r="V5" i="12" s="1"/>
  <c r="R17" i="12"/>
  <c r="Y17" i="12" s="1"/>
  <c r="R7" i="12"/>
  <c r="Y7" i="12" s="1"/>
  <c r="Q17" i="12"/>
  <c r="X17" i="12" s="1"/>
  <c r="N10" i="12"/>
  <c r="U10" i="12" s="1"/>
  <c r="Q7" i="12"/>
  <c r="X7" i="12" s="1"/>
  <c r="N18" i="12"/>
  <c r="U18" i="12" s="1"/>
  <c r="N12" i="12"/>
  <c r="U12" i="12" s="1"/>
  <c r="O7" i="12"/>
  <c r="V7" i="12" s="1"/>
  <c r="O24" i="12"/>
  <c r="V24" i="12" s="1"/>
  <c r="R21" i="12"/>
  <c r="Y21" i="12" s="1"/>
  <c r="N24" i="12"/>
  <c r="U24" i="12" s="1"/>
  <c r="Q21" i="12"/>
  <c r="X21" i="12" s="1"/>
  <c r="O9" i="12"/>
  <c r="V9" i="12" s="1"/>
  <c r="R6" i="12"/>
  <c r="Y6" i="12" s="1"/>
  <c r="P21" i="12"/>
  <c r="W21" i="12" s="1"/>
  <c r="Q6" i="12"/>
  <c r="X6" i="12" s="1"/>
  <c r="R18" i="12"/>
  <c r="Y18" i="12" s="1"/>
  <c r="R25" i="12"/>
  <c r="Y25" i="12" s="1"/>
  <c r="P23" i="12"/>
  <c r="W23" i="12" s="1"/>
  <c r="N21" i="12"/>
  <c r="U21" i="12" s="1"/>
  <c r="Q18" i="12"/>
  <c r="X18" i="12" s="1"/>
  <c r="O16" i="12"/>
  <c r="V16" i="12" s="1"/>
  <c r="R13" i="12"/>
  <c r="Y13" i="12" s="1"/>
  <c r="N11" i="12"/>
  <c r="U11" i="12" s="1"/>
  <c r="Q8" i="12"/>
  <c r="X8" i="12" s="1"/>
  <c r="O6" i="12"/>
  <c r="V6" i="12" s="1"/>
  <c r="O2" i="12"/>
  <c r="V2" i="12" s="1"/>
  <c r="P25" i="12"/>
  <c r="W25" i="12" s="1"/>
  <c r="N23" i="12"/>
  <c r="U23" i="12" s="1"/>
  <c r="P20" i="12"/>
  <c r="W20" i="12" s="1"/>
  <c r="O18" i="12"/>
  <c r="V18" i="12" s="1"/>
  <c r="R15" i="12"/>
  <c r="Y15" i="12" s="1"/>
  <c r="O13" i="12"/>
  <c r="V13" i="12" s="1"/>
  <c r="Q10" i="12"/>
  <c r="X10" i="12" s="1"/>
  <c r="O8" i="12"/>
  <c r="V8" i="12" s="1"/>
  <c r="P5" i="12"/>
  <c r="W5" i="12" s="1"/>
  <c r="Q2" i="12"/>
  <c r="X2" i="12" s="1"/>
  <c r="N25" i="12"/>
  <c r="U25" i="12" s="1"/>
  <c r="Q22" i="12"/>
  <c r="X22" i="12" s="1"/>
  <c r="P15" i="12"/>
  <c r="W15" i="12" s="1"/>
  <c r="Q12" i="12"/>
  <c r="X12" i="12" s="1"/>
  <c r="O10" i="12"/>
  <c r="V10" i="12" s="1"/>
  <c r="R5" i="12"/>
  <c r="Y5" i="12" s="1"/>
  <c r="O20" i="12"/>
  <c r="V20" i="12" s="1"/>
  <c r="P2" i="12"/>
  <c r="W2" i="12" s="1"/>
  <c r="R24" i="12"/>
  <c r="Y24" i="12" s="1"/>
  <c r="P22" i="12"/>
  <c r="W22" i="12" s="1"/>
  <c r="N17" i="12"/>
  <c r="U17" i="12" s="1"/>
  <c r="O15" i="12"/>
  <c r="V15" i="12" s="1"/>
  <c r="P12" i="12"/>
  <c r="W12" i="12" s="1"/>
  <c r="N5" i="12"/>
  <c r="U5" i="12" s="1"/>
  <c r="R20" i="12"/>
  <c r="Y20" i="12" s="1"/>
  <c r="Q5" i="12"/>
  <c r="X5" i="12" s="1"/>
  <c r="O25" i="12"/>
  <c r="V25" i="12" s="1"/>
  <c r="P10" i="12"/>
  <c r="W10" i="12" s="1"/>
  <c r="Q24" i="12"/>
  <c r="X24" i="12" s="1"/>
  <c r="O22" i="12"/>
  <c r="V22" i="12" s="1"/>
  <c r="O19" i="12"/>
  <c r="V19" i="12" s="1"/>
  <c r="N15" i="12"/>
  <c r="U15" i="12" s="1"/>
  <c r="O12" i="12"/>
  <c r="V12" i="12" s="1"/>
  <c r="R9" i="12"/>
  <c r="Y9" i="12" s="1"/>
  <c r="P7" i="12"/>
  <c r="W7" i="12" s="1"/>
  <c r="R19" i="12"/>
  <c r="Y19" i="12" s="1"/>
  <c r="V18" i="11"/>
  <c r="V6" i="11"/>
  <c r="W19" i="11"/>
  <c r="W7" i="11"/>
  <c r="T3" i="11"/>
  <c r="U16" i="11"/>
  <c r="U4" i="11"/>
  <c r="V17" i="11"/>
  <c r="V5" i="11"/>
  <c r="W18" i="11"/>
  <c r="W6" i="11"/>
  <c r="V16" i="11"/>
  <c r="V4" i="11"/>
  <c r="W17" i="11"/>
  <c r="W5" i="11"/>
  <c r="W16" i="11"/>
  <c r="W4" i="11"/>
  <c r="V14" i="11"/>
  <c r="W3" i="11"/>
  <c r="V25" i="11"/>
  <c r="V13" i="11"/>
  <c r="W26" i="11"/>
  <c r="W14" i="11"/>
  <c r="V12" i="11"/>
  <c r="W25" i="11"/>
  <c r="W13" i="11"/>
  <c r="V11" i="11"/>
  <c r="W24" i="11"/>
  <c r="W12" i="11"/>
  <c r="V22" i="11"/>
  <c r="V10" i="11"/>
  <c r="W23" i="11"/>
  <c r="W11" i="11"/>
  <c r="V21" i="11"/>
  <c r="V9" i="11"/>
  <c r="W22" i="11"/>
  <c r="W10" i="11"/>
  <c r="V20" i="11"/>
  <c r="V8" i="11"/>
  <c r="W21" i="11"/>
  <c r="W9" i="11"/>
  <c r="T17" i="11"/>
  <c r="V19" i="11"/>
  <c r="V7" i="11"/>
  <c r="W20" i="11"/>
  <c r="W8" i="11"/>
  <c r="V3" i="11"/>
  <c r="X5" i="11"/>
  <c r="X7" i="11"/>
  <c r="T7" i="11"/>
  <c r="X10" i="11"/>
  <c r="U9" i="11"/>
  <c r="U12" i="11"/>
  <c r="X12" i="11"/>
  <c r="X3" i="11"/>
  <c r="X9" i="11"/>
  <c r="T8" i="11"/>
  <c r="T19" i="11"/>
  <c r="X8" i="11"/>
  <c r="U20" i="11"/>
  <c r="X11" i="11"/>
  <c r="U8" i="11"/>
  <c r="X4" i="11"/>
  <c r="X18" i="11"/>
  <c r="U17" i="11"/>
  <c r="M27" i="11"/>
  <c r="M31" i="11"/>
  <c r="M30" i="11"/>
  <c r="M28" i="11"/>
  <c r="M29" i="11"/>
  <c r="U3" i="11"/>
  <c r="N27" i="11"/>
  <c r="N30" i="11"/>
  <c r="N28" i="11"/>
  <c r="N31" i="11"/>
  <c r="N29" i="11"/>
  <c r="Q27" i="11"/>
  <c r="Q30" i="11"/>
  <c r="Q28" i="11"/>
  <c r="Q31" i="11"/>
  <c r="Q29" i="11"/>
  <c r="U2" i="11"/>
  <c r="O27" i="11"/>
  <c r="O30" i="11"/>
  <c r="O28" i="11"/>
  <c r="O31" i="11"/>
  <c r="O29" i="11"/>
  <c r="P27" i="11"/>
  <c r="P30" i="11"/>
  <c r="P28" i="11"/>
  <c r="P31" i="11"/>
  <c r="P29" i="11"/>
  <c r="U21" i="11"/>
  <c r="U5" i="11"/>
  <c r="T16" i="11"/>
  <c r="T4" i="11"/>
  <c r="U18" i="11"/>
  <c r="T6" i="11"/>
  <c r="U7" i="11"/>
  <c r="V2" i="11"/>
  <c r="T12" i="11"/>
  <c r="W2" i="11"/>
  <c r="X2" i="11"/>
  <c r="X14" i="11"/>
  <c r="Q29" i="9"/>
  <c r="Q31" i="9"/>
  <c r="Q28" i="9"/>
  <c r="Q27" i="9"/>
  <c r="Q30" i="9"/>
  <c r="M28" i="9"/>
  <c r="M27" i="9"/>
  <c r="M30" i="9"/>
  <c r="M31" i="9"/>
  <c r="M29" i="9"/>
  <c r="N27" i="9"/>
  <c r="N30" i="9"/>
  <c r="N29" i="9"/>
  <c r="N28" i="9"/>
  <c r="N31" i="9"/>
  <c r="O27" i="9"/>
  <c r="O30" i="9"/>
  <c r="O28" i="9"/>
  <c r="O31" i="9"/>
  <c r="O29" i="9"/>
  <c r="P31" i="9"/>
  <c r="P27" i="9"/>
  <c r="P30" i="9"/>
  <c r="P28" i="9"/>
  <c r="P29" i="9"/>
  <c r="W8" i="9"/>
  <c r="X8" i="9"/>
  <c r="V12" i="9"/>
  <c r="V13" i="9"/>
  <c r="X13" i="9"/>
  <c r="V19" i="9"/>
  <c r="V21" i="9"/>
  <c r="V23" i="9"/>
  <c r="V25" i="9"/>
  <c r="X3" i="9"/>
  <c r="U19" i="9"/>
  <c r="T4" i="9"/>
  <c r="X7" i="9"/>
  <c r="X16" i="9"/>
  <c r="U7" i="9"/>
  <c r="X4" i="9"/>
  <c r="U12" i="9"/>
  <c r="W17" i="9"/>
  <c r="W21" i="9"/>
  <c r="U3" i="9"/>
  <c r="T5" i="9"/>
  <c r="T7" i="9"/>
  <c r="U14" i="9"/>
  <c r="X17" i="9"/>
  <c r="X19" i="9"/>
  <c r="X21" i="9"/>
  <c r="X23" i="9"/>
  <c r="V7" i="9"/>
  <c r="X5" i="9"/>
  <c r="U20" i="9"/>
  <c r="V9" i="9"/>
  <c r="V4" i="9"/>
  <c r="W11" i="9"/>
  <c r="W10" i="9"/>
  <c r="V22" i="9"/>
  <c r="U9" i="9"/>
  <c r="U4" i="9"/>
  <c r="W4" i="9"/>
  <c r="X9" i="9"/>
  <c r="T25" i="2"/>
  <c r="W22" i="2"/>
  <c r="U20" i="2"/>
  <c r="X17" i="2"/>
  <c r="W14" i="2"/>
  <c r="U12" i="2"/>
  <c r="X9" i="2"/>
  <c r="V7" i="2"/>
  <c r="V14" i="2"/>
  <c r="T12" i="2"/>
  <c r="W9" i="2"/>
  <c r="U7" i="2"/>
  <c r="U14" i="2"/>
  <c r="X11" i="2"/>
  <c r="V9" i="2"/>
  <c r="T7" i="2"/>
  <c r="T26" i="2"/>
  <c r="W23" i="2"/>
  <c r="U21" i="2"/>
  <c r="X18" i="2"/>
  <c r="T14" i="2"/>
  <c r="W11" i="2"/>
  <c r="U9" i="2"/>
  <c r="X25" i="2"/>
  <c r="V23" i="2"/>
  <c r="T21" i="2"/>
  <c r="W18" i="2"/>
  <c r="X13" i="2"/>
  <c r="V11" i="2"/>
  <c r="T9" i="2"/>
  <c r="O9" i="14"/>
  <c r="V9" i="14" s="1"/>
  <c r="N4" i="14"/>
  <c r="U4" i="14" s="1"/>
  <c r="N3" i="14"/>
  <c r="U3" i="14" s="1"/>
  <c r="N22" i="14"/>
  <c r="U22" i="14" s="1"/>
  <c r="R23" i="14"/>
  <c r="Y23" i="14" s="1"/>
  <c r="P21" i="14"/>
  <c r="W21" i="14" s="1"/>
  <c r="Q10" i="14"/>
  <c r="X10" i="14" s="1"/>
  <c r="O14" i="14"/>
  <c r="V14" i="14" s="1"/>
  <c r="Q5" i="14"/>
  <c r="X5" i="14" s="1"/>
  <c r="Q7" i="14"/>
  <c r="X7" i="14" s="1"/>
  <c r="N2" i="14"/>
  <c r="U2" i="14" s="1"/>
  <c r="N11" i="14"/>
  <c r="U11" i="14" s="1"/>
  <c r="N19" i="14"/>
  <c r="U19" i="14" s="1"/>
  <c r="N24" i="14"/>
  <c r="U24" i="14" s="1"/>
  <c r="P13" i="14"/>
  <c r="W13" i="14" s="1"/>
  <c r="Q16" i="14"/>
  <c r="X16" i="14" s="1"/>
  <c r="Q18" i="14"/>
  <c r="X18" i="14" s="1"/>
  <c r="Q3" i="14"/>
  <c r="X3" i="14" s="1"/>
  <c r="Q22" i="14"/>
  <c r="X22" i="14" s="1"/>
  <c r="R12" i="14"/>
  <c r="Y12" i="14" s="1"/>
  <c r="R20" i="14"/>
  <c r="Y20" i="14" s="1"/>
  <c r="R5" i="14"/>
  <c r="Y5" i="14" s="1"/>
  <c r="R16" i="14"/>
  <c r="Y16" i="14" s="1"/>
  <c r="N23" i="14"/>
  <c r="U23" i="14" s="1"/>
  <c r="N5" i="14"/>
  <c r="U5" i="14" s="1"/>
  <c r="O23" i="14"/>
  <c r="V23" i="14" s="1"/>
  <c r="P7" i="14"/>
  <c r="W7" i="14" s="1"/>
  <c r="R21" i="14"/>
  <c r="Y21" i="14" s="1"/>
  <c r="P23" i="14"/>
  <c r="W23" i="14" s="1"/>
  <c r="O11" i="14"/>
  <c r="V11" i="14" s="1"/>
  <c r="N21" i="14"/>
  <c r="U21" i="14" s="1"/>
  <c r="Q23" i="14"/>
  <c r="X23" i="14" s="1"/>
  <c r="AD2" i="14"/>
  <c r="AD3" i="14" s="1"/>
  <c r="R7" i="14"/>
  <c r="Y7" i="14" s="1"/>
  <c r="P11" i="14"/>
  <c r="W11" i="14" s="1"/>
  <c r="R13" i="14"/>
  <c r="Y13" i="14" s="1"/>
  <c r="Q19" i="14"/>
  <c r="X19" i="14" s="1"/>
  <c r="O21" i="14"/>
  <c r="V21" i="14" s="1"/>
  <c r="Q11" i="14"/>
  <c r="X11" i="14" s="1"/>
  <c r="O2" i="14"/>
  <c r="V2" i="14" s="1"/>
  <c r="N26" i="14"/>
  <c r="U26" i="14" s="1"/>
  <c r="P2" i="14"/>
  <c r="W2" i="14" s="1"/>
  <c r="AE2" i="14"/>
  <c r="AE3" i="14" s="1"/>
  <c r="N8" i="14"/>
  <c r="U8" i="14" s="1"/>
  <c r="P24" i="14"/>
  <c r="W24" i="14" s="1"/>
  <c r="O26" i="14"/>
  <c r="V26" i="14" s="1"/>
  <c r="Q2" i="14"/>
  <c r="X2" i="14" s="1"/>
  <c r="AF2" i="14"/>
  <c r="AF3" i="14" s="1"/>
  <c r="O8" i="14"/>
  <c r="V8" i="14" s="1"/>
  <c r="N16" i="14"/>
  <c r="U16" i="14" s="1"/>
  <c r="R25" i="14"/>
  <c r="Y25" i="14" s="1"/>
  <c r="AG2" i="14"/>
  <c r="AG3" i="14" s="1"/>
  <c r="R2" i="14"/>
  <c r="Y2" i="14" s="1"/>
  <c r="R3" i="14"/>
  <c r="Y3" i="14" s="1"/>
  <c r="Q6" i="14"/>
  <c r="X6" i="14" s="1"/>
  <c r="P8" i="14"/>
  <c r="W8" i="14" s="1"/>
  <c r="N10" i="14"/>
  <c r="U10" i="14" s="1"/>
  <c r="O16" i="14"/>
  <c r="V16" i="14" s="1"/>
  <c r="N18" i="14"/>
  <c r="U18" i="14" s="1"/>
  <c r="O22" i="14"/>
  <c r="V22" i="14" s="1"/>
  <c r="R24" i="14"/>
  <c r="Y24" i="14" s="1"/>
  <c r="Q26" i="14"/>
  <c r="X26" i="14" s="1"/>
  <c r="N7" i="14"/>
  <c r="U7" i="14" s="1"/>
  <c r="P14" i="14"/>
  <c r="W14" i="14" s="1"/>
  <c r="O7" i="14"/>
  <c r="V7" i="14" s="1"/>
  <c r="Q14" i="14"/>
  <c r="X14" i="14" s="1"/>
  <c r="Q21" i="14"/>
  <c r="X21" i="14" s="1"/>
  <c r="O5" i="14"/>
  <c r="V5" i="14" s="1"/>
  <c r="O19" i="14"/>
  <c r="V19" i="14" s="1"/>
  <c r="AC2" i="14"/>
  <c r="AC3" i="14" s="1"/>
  <c r="Q13" i="14"/>
  <c r="X13" i="14" s="1"/>
  <c r="R14" i="14"/>
  <c r="Y14" i="14" s="1"/>
  <c r="P19" i="14"/>
  <c r="W19" i="14" s="1"/>
  <c r="O25" i="14"/>
  <c r="V25" i="14" s="1"/>
  <c r="P25" i="14"/>
  <c r="W25" i="14" s="1"/>
  <c r="N13" i="14"/>
  <c r="U13" i="14" s="1"/>
  <c r="R19" i="14"/>
  <c r="Y19" i="14" s="1"/>
  <c r="R11" i="14"/>
  <c r="Y11" i="14" s="1"/>
  <c r="O13" i="14"/>
  <c r="V13" i="14" s="1"/>
  <c r="O17" i="14"/>
  <c r="V17" i="14" s="1"/>
  <c r="O24" i="14"/>
  <c r="V24" i="14" s="1"/>
  <c r="O6" i="14"/>
  <c r="V6" i="14" s="1"/>
  <c r="P17" i="14"/>
  <c r="W17" i="14" s="1"/>
  <c r="Q25" i="14"/>
  <c r="X25" i="14" s="1"/>
  <c r="P6" i="14"/>
  <c r="W6" i="14" s="1"/>
  <c r="R10" i="14"/>
  <c r="Y10" i="14" s="1"/>
  <c r="R18" i="14"/>
  <c r="Y18" i="14" s="1"/>
  <c r="Q24" i="14"/>
  <c r="X24" i="14" s="1"/>
  <c r="P26" i="14"/>
  <c r="W26" i="14" s="1"/>
  <c r="P5" i="14"/>
  <c r="W5" i="14" s="1"/>
  <c r="Q8" i="14"/>
  <c r="X8" i="14" s="1"/>
  <c r="O10" i="14"/>
  <c r="V10" i="14" s="1"/>
  <c r="N14" i="14"/>
  <c r="U14" i="14" s="1"/>
  <c r="P16" i="14"/>
  <c r="W16" i="14" s="1"/>
  <c r="Q17" i="14"/>
  <c r="X17" i="14" s="1"/>
  <c r="O18" i="14"/>
  <c r="V18" i="14" s="1"/>
  <c r="P22" i="14"/>
  <c r="W22" i="14" s="1"/>
  <c r="AD2" i="13"/>
  <c r="AD3" i="13" s="1"/>
  <c r="R15" i="13"/>
  <c r="Y15" i="13" s="1"/>
  <c r="P8" i="13"/>
  <c r="W8" i="13" s="1"/>
  <c r="P25" i="13"/>
  <c r="W25" i="13" s="1"/>
  <c r="Q10" i="13"/>
  <c r="X10" i="13" s="1"/>
  <c r="P14" i="13"/>
  <c r="W14" i="13" s="1"/>
  <c r="R25" i="13"/>
  <c r="Y25" i="13" s="1"/>
  <c r="Q2" i="13"/>
  <c r="X2" i="13" s="1"/>
  <c r="Q7" i="13"/>
  <c r="X7" i="13" s="1"/>
  <c r="P12" i="13"/>
  <c r="W12" i="13" s="1"/>
  <c r="P16" i="13"/>
  <c r="W16" i="13" s="1"/>
  <c r="O18" i="13"/>
  <c r="V18" i="13" s="1"/>
  <c r="Q20" i="13"/>
  <c r="X20" i="13" s="1"/>
  <c r="P7" i="13"/>
  <c r="W7" i="13" s="1"/>
  <c r="O12" i="13"/>
  <c r="V12" i="13" s="1"/>
  <c r="Q14" i="13"/>
  <c r="X14" i="13" s="1"/>
  <c r="P18" i="13"/>
  <c r="W18" i="13" s="1"/>
  <c r="P20" i="13"/>
  <c r="W20" i="13" s="1"/>
  <c r="R24" i="13"/>
  <c r="Y24" i="13" s="1"/>
  <c r="N26" i="13"/>
  <c r="U26" i="13" s="1"/>
  <c r="O4" i="13"/>
  <c r="V4" i="13" s="1"/>
  <c r="N6" i="13"/>
  <c r="U6" i="13" s="1"/>
  <c r="R12" i="13"/>
  <c r="Y12" i="13" s="1"/>
  <c r="R18" i="13"/>
  <c r="Y18" i="13" s="1"/>
  <c r="O26" i="13"/>
  <c r="V26" i="13" s="1"/>
  <c r="R5" i="13"/>
  <c r="Y5" i="13" s="1"/>
  <c r="R17" i="13"/>
  <c r="Y17" i="13" s="1"/>
  <c r="O10" i="13"/>
  <c r="V10" i="13" s="1"/>
  <c r="P23" i="13"/>
  <c r="W23" i="13" s="1"/>
  <c r="AF2" i="13"/>
  <c r="AF3" i="13" s="1"/>
  <c r="Q23" i="13"/>
  <c r="X23" i="13" s="1"/>
  <c r="Q8" i="13"/>
  <c r="X8" i="13" s="1"/>
  <c r="R23" i="13"/>
  <c r="Y23" i="13" s="1"/>
  <c r="AE2" i="13"/>
  <c r="AE3" i="13" s="1"/>
  <c r="R20" i="13"/>
  <c r="Y20" i="13" s="1"/>
  <c r="AG2" i="13"/>
  <c r="AG3" i="13" s="1"/>
  <c r="Q6" i="13"/>
  <c r="X6" i="13" s="1"/>
  <c r="Q13" i="13"/>
  <c r="X13" i="13" s="1"/>
  <c r="O20" i="13"/>
  <c r="V20" i="13" s="1"/>
  <c r="Q26" i="13"/>
  <c r="X26" i="13" s="1"/>
  <c r="R2" i="13"/>
  <c r="Y2" i="13" s="1"/>
  <c r="Q9" i="13"/>
  <c r="X9" i="13" s="1"/>
  <c r="O15" i="13"/>
  <c r="V15" i="13" s="1"/>
  <c r="R26" i="13"/>
  <c r="Y26" i="13" s="1"/>
  <c r="R7" i="13"/>
  <c r="Y7" i="13" s="1"/>
  <c r="Q4" i="13"/>
  <c r="X4" i="13" s="1"/>
  <c r="O11" i="13"/>
  <c r="V11" i="13" s="1"/>
  <c r="O6" i="13"/>
  <c r="V6" i="13" s="1"/>
  <c r="N9" i="13"/>
  <c r="U9" i="13" s="1"/>
  <c r="R11" i="13"/>
  <c r="Y11" i="13" s="1"/>
  <c r="R13" i="13"/>
  <c r="Y13" i="13" s="1"/>
  <c r="P17" i="13"/>
  <c r="W17" i="13" s="1"/>
  <c r="R19" i="13"/>
  <c r="Y19" i="13" s="1"/>
  <c r="N21" i="13"/>
  <c r="U21" i="13" s="1"/>
  <c r="R21" i="13"/>
  <c r="Y21" i="13" s="1"/>
  <c r="Q25" i="13"/>
  <c r="X25" i="13" s="1"/>
  <c r="P15" i="13"/>
  <c r="W15" i="13" s="1"/>
  <c r="O23" i="13"/>
  <c r="V23" i="13" s="1"/>
  <c r="N13" i="13"/>
  <c r="U13" i="13" s="1"/>
  <c r="N15" i="13"/>
  <c r="U15" i="13" s="1"/>
  <c r="P9" i="13"/>
  <c r="W9" i="13" s="1"/>
  <c r="N3" i="13"/>
  <c r="U3" i="13" s="1"/>
  <c r="P4" i="13"/>
  <c r="W4" i="13" s="1"/>
  <c r="O7" i="13"/>
  <c r="V7" i="13" s="1"/>
  <c r="R9" i="13"/>
  <c r="Y9" i="13" s="1"/>
  <c r="N10" i="13"/>
  <c r="U10" i="13" s="1"/>
  <c r="Q12" i="13"/>
  <c r="X12" i="13" s="1"/>
  <c r="O13" i="13"/>
  <c r="V13" i="13" s="1"/>
  <c r="N4" i="13"/>
  <c r="U4" i="13" s="1"/>
  <c r="N18" i="13"/>
  <c r="U18" i="13" s="1"/>
  <c r="O3" i="13"/>
  <c r="V3" i="13" s="1"/>
  <c r="P13" i="13"/>
  <c r="W13" i="13" s="1"/>
  <c r="N16" i="13"/>
  <c r="U16" i="13" s="1"/>
  <c r="Q18" i="13"/>
  <c r="X18" i="13" s="1"/>
  <c r="P21" i="13"/>
  <c r="W21" i="13" s="1"/>
  <c r="N24" i="13"/>
  <c r="U24" i="13" s="1"/>
  <c r="AC2" i="13"/>
  <c r="AC3" i="13" s="1"/>
  <c r="P3" i="13"/>
  <c r="W3" i="13" s="1"/>
  <c r="R4" i="13"/>
  <c r="Y4" i="13" s="1"/>
  <c r="N5" i="13"/>
  <c r="U5" i="13" s="1"/>
  <c r="P10" i="13"/>
  <c r="W10" i="13" s="1"/>
  <c r="O16" i="13"/>
  <c r="V16" i="13" s="1"/>
  <c r="N19" i="13"/>
  <c r="U19" i="13" s="1"/>
  <c r="Q21" i="13"/>
  <c r="X21" i="13" s="1"/>
  <c r="O24" i="13"/>
  <c r="V24" i="13" s="1"/>
  <c r="N2" i="13"/>
  <c r="U2" i="13" s="1"/>
  <c r="O5" i="13"/>
  <c r="V5" i="13" s="1"/>
  <c r="O19" i="13"/>
  <c r="V19" i="13" s="1"/>
  <c r="O2" i="13"/>
  <c r="V2" i="13" s="1"/>
  <c r="P5" i="13"/>
  <c r="W5" i="13" s="1"/>
  <c r="N8" i="13"/>
  <c r="U8" i="13" s="1"/>
  <c r="N14" i="13"/>
  <c r="U14" i="13" s="1"/>
  <c r="Q16" i="13"/>
  <c r="X16" i="13" s="1"/>
  <c r="P19" i="13"/>
  <c r="W19" i="13" s="1"/>
  <c r="N22" i="13"/>
  <c r="U22" i="13" s="1"/>
  <c r="Q24" i="13"/>
  <c r="X24" i="13" s="1"/>
  <c r="Q3" i="13"/>
  <c r="X3" i="13" s="1"/>
  <c r="P2" i="13"/>
  <c r="W2" i="13" s="1"/>
  <c r="Q5" i="13"/>
  <c r="X5" i="13" s="1"/>
  <c r="O8" i="13"/>
  <c r="V8" i="13" s="1"/>
  <c r="N11" i="13"/>
  <c r="U11" i="13" s="1"/>
  <c r="O14" i="13"/>
  <c r="V14" i="13" s="1"/>
  <c r="N17" i="13"/>
  <c r="U17" i="13" s="1"/>
  <c r="Q19" i="13"/>
  <c r="X19" i="13" s="1"/>
  <c r="O22" i="13"/>
  <c r="V22" i="13" s="1"/>
  <c r="N25" i="13"/>
  <c r="U25" i="13" s="1"/>
  <c r="O17" i="13"/>
  <c r="V17" i="13" s="1"/>
  <c r="P22" i="13"/>
  <c r="W22" i="13" s="1"/>
  <c r="O25" i="13"/>
  <c r="V25" i="13" s="1"/>
  <c r="R8" i="12"/>
  <c r="Y8" i="12" s="1"/>
  <c r="O23" i="12"/>
  <c r="V23" i="12" s="1"/>
  <c r="AC2" i="12"/>
  <c r="AC3" i="12" s="1"/>
  <c r="P19" i="12"/>
  <c r="W19" i="12" s="1"/>
  <c r="AE2" i="12"/>
  <c r="AE3" i="12" s="1"/>
  <c r="R23" i="12"/>
  <c r="Y23" i="12" s="1"/>
  <c r="Q11" i="12"/>
  <c r="X11" i="12" s="1"/>
  <c r="N8" i="12"/>
  <c r="U8" i="12" s="1"/>
  <c r="O11" i="12"/>
  <c r="V11" i="12" s="1"/>
  <c r="Q16" i="12"/>
  <c r="X16" i="12" s="1"/>
  <c r="N16" i="12"/>
  <c r="U16" i="12" s="1"/>
  <c r="P16" i="12"/>
  <c r="W16" i="12" s="1"/>
  <c r="N13" i="12"/>
  <c r="U13" i="12" s="1"/>
  <c r="N20" i="12"/>
  <c r="U20" i="12" s="1"/>
  <c r="AG2" i="12"/>
  <c r="AG3" i="12" s="1"/>
  <c r="P13" i="12"/>
  <c r="W13" i="12" s="1"/>
  <c r="AD2" i="12"/>
  <c r="AD3" i="12" s="1"/>
  <c r="P9" i="12"/>
  <c r="W9" i="12" s="1"/>
  <c r="R11" i="12"/>
  <c r="Y11" i="12" s="1"/>
  <c r="P11" i="12"/>
  <c r="W11" i="12" s="1"/>
  <c r="AF2" i="12"/>
  <c r="AF3" i="12" s="1"/>
  <c r="N2" i="12"/>
  <c r="U2" i="12" s="1"/>
  <c r="R2" i="12"/>
  <c r="Y2" i="12" s="1"/>
  <c r="U24" i="11"/>
  <c r="U6" i="11"/>
  <c r="T11" i="11"/>
  <c r="T13" i="11"/>
  <c r="X20" i="11"/>
  <c r="U13" i="11"/>
  <c r="T25" i="11"/>
  <c r="U23" i="11"/>
  <c r="U25" i="11"/>
  <c r="U11" i="11"/>
  <c r="U19" i="11"/>
  <c r="T5" i="11"/>
  <c r="T10" i="11"/>
  <c r="X17" i="11"/>
  <c r="V23" i="11"/>
  <c r="X13" i="11"/>
  <c r="X23" i="11"/>
  <c r="X24" i="11"/>
  <c r="X26" i="11"/>
  <c r="V26" i="11"/>
  <c r="V24" i="11"/>
  <c r="U26" i="11"/>
  <c r="U14" i="11"/>
  <c r="T18" i="11"/>
  <c r="T24" i="11"/>
  <c r="T22" i="11"/>
  <c r="T21" i="11"/>
  <c r="T14" i="11"/>
  <c r="T2" i="11"/>
  <c r="T20" i="11"/>
  <c r="X16" i="11"/>
  <c r="T23" i="11"/>
  <c r="T26" i="11"/>
  <c r="X19" i="11"/>
  <c r="X22" i="11"/>
  <c r="X25" i="11"/>
  <c r="T14" i="9"/>
  <c r="T16" i="9"/>
  <c r="T11" i="9"/>
  <c r="V10" i="9"/>
  <c r="T2" i="9"/>
  <c r="U10" i="9"/>
  <c r="V16" i="9"/>
  <c r="X18" i="9"/>
  <c r="X20" i="9"/>
  <c r="X22" i="9"/>
  <c r="W18" i="9"/>
  <c r="W20" i="9"/>
  <c r="W12" i="9"/>
  <c r="W6" i="9"/>
  <c r="T23" i="9"/>
  <c r="V18" i="9"/>
  <c r="X6" i="9"/>
  <c r="U11" i="9"/>
  <c r="U21" i="9"/>
  <c r="U23" i="9"/>
  <c r="U25" i="9"/>
  <c r="U16" i="9"/>
  <c r="U18" i="9"/>
  <c r="U22" i="9"/>
  <c r="U24" i="9"/>
  <c r="T17" i="9"/>
  <c r="T19" i="9"/>
  <c r="T25" i="9"/>
  <c r="T13" i="9"/>
  <c r="U5" i="9"/>
  <c r="U17" i="9"/>
  <c r="T10" i="9"/>
  <c r="W7" i="9"/>
  <c r="V24" i="9"/>
  <c r="X12" i="9"/>
  <c r="X14" i="9"/>
  <c r="X11" i="9"/>
  <c r="X2" i="9"/>
  <c r="W14" i="9"/>
  <c r="W23" i="9"/>
  <c r="W13" i="9"/>
  <c r="V11" i="9"/>
  <c r="V26" i="9"/>
  <c r="V14" i="9"/>
  <c r="U26" i="9"/>
  <c r="U2" i="9"/>
  <c r="T21" i="9"/>
  <c r="T20" i="9"/>
  <c r="T26" i="9"/>
  <c r="T3" i="9"/>
  <c r="T9" i="9"/>
  <c r="T8" i="9"/>
  <c r="T6" i="9"/>
  <c r="T22" i="9"/>
  <c r="V3" i="9"/>
  <c r="W19" i="9"/>
  <c r="W3" i="9"/>
  <c r="W22" i="9"/>
  <c r="V6" i="9"/>
  <c r="W5" i="9"/>
  <c r="W2" i="9"/>
  <c r="W12" i="2"/>
  <c r="U10" i="2"/>
  <c r="X7" i="2"/>
  <c r="V26" i="2"/>
  <c r="T24" i="2"/>
  <c r="W21" i="2"/>
  <c r="U19" i="2"/>
  <c r="AH3" i="12" l="1"/>
  <c r="AC10" i="12" s="1"/>
  <c r="AC13" i="12"/>
  <c r="AC15" i="12" s="1"/>
  <c r="AC17" i="12" s="1"/>
  <c r="AC13" i="14"/>
  <c r="AC15" i="14" s="1"/>
  <c r="AH3" i="14"/>
  <c r="AC10" i="14" s="1"/>
  <c r="AH3" i="13"/>
  <c r="AC10" i="13" s="1"/>
  <c r="AC13" i="13"/>
  <c r="AC15" i="13" s="1"/>
  <c r="AC17" i="13" s="1"/>
  <c r="AC22" i="12" l="1"/>
  <c r="AC21" i="12"/>
  <c r="AC17" i="14"/>
  <c r="AC22" i="14"/>
  <c r="AC21" i="14"/>
  <c r="AC22" i="13"/>
  <c r="AC21" i="13"/>
</calcChain>
</file>

<file path=xl/sharedStrings.xml><?xml version="1.0" encoding="utf-8"?>
<sst xmlns="http://schemas.openxmlformats.org/spreadsheetml/2006/main" count="2133" uniqueCount="49">
  <si>
    <t>DE_rand_1_bin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</si>
  <si>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</si>
  <si>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</si>
  <si>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</si>
  <si>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</si>
  <si>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</si>
  <si>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</si>
  <si>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</si>
  <si>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</si>
  <si>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</si>
  <si>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</si>
  <si>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</si>
  <si>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</si>
  <si>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</si>
  <si>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</si>
  <si>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</si>
  <si>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</si>
  <si>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</si>
  <si>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</si>
  <si>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</si>
  <si>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</si>
  <si>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</si>
  <si>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</si>
  <si>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</si>
  <si>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</si>
  <si>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</si>
  <si>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DE_best_1_bin</t>
  </si>
  <si>
    <t>PSO</t>
  </si>
  <si>
    <t>SOMA_all-to-one</t>
  </si>
  <si>
    <t>SOMA_all-to-all</t>
  </si>
  <si>
    <t>D2</t>
  </si>
  <si>
    <t>D10</t>
  </si>
  <si>
    <t>D30</t>
  </si>
  <si>
    <t>SOMA_all_to_one</t>
  </si>
  <si>
    <t>SOMA_all_to_all</t>
  </si>
  <si>
    <t>SUMA</t>
  </si>
  <si>
    <t>SUMA**2</t>
  </si>
  <si>
    <t>n</t>
  </si>
  <si>
    <t>k</t>
  </si>
  <si>
    <t>Q</t>
  </si>
  <si>
    <t>A</t>
  </si>
  <si>
    <t>Q*</t>
  </si>
  <si>
    <t>df</t>
  </si>
  <si>
    <t>sig</t>
  </si>
  <si>
    <t>CHISQ.DIST.RT</t>
  </si>
  <si>
    <t>DE rand/1/bin</t>
  </si>
  <si>
    <t>DE best/1/bin</t>
  </si>
  <si>
    <t>SOMA AtO</t>
  </si>
  <si>
    <t>SOMA 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</si>
</sst>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11" fontId="0" fillId="0" borderId="0" xfId="0" applyNumberFormat="1"/>
    <xf numFmtId="0" fontId="0" fillId="3" borderId="11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4" borderId="13" xfId="0" applyFill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0" borderId="18" xfId="0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3" borderId="8" xfId="0" applyFill="1" applyBorder="1" applyAlignment="1">
      <alignment horizontal="right"/>
    </xf>
  </cellXfs>
  <cellStyles count="1">
    <cellStyle name="Normální" xfId="0" builtinId="0"/>
  </cellStyles>
  <dxfs count="46"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084F-9688-4E75-A265-EC36EF88B005}">
  <dimension ref="A1:Z20"/>
  <sheetViews>
    <sheetView workbookViewId="0">
      <selection activeCell="D22" sqref="D22"/>
    </sheetView>
  </sheetViews>
  <sheetFormatPr defaultRowHeight="14.4" x14ac:dyDescent="0.3"/>
  <cols>
    <col min="1" max="1" width="13.44140625" bestFit="1" customWidth="1"/>
    <col min="2" max="3" width="12.6640625" bestFit="1" customWidth="1"/>
    <col min="4" max="4" width="12" bestFit="1" customWidth="1"/>
    <col min="5" max="5" width="12.6640625" bestFit="1" customWidth="1"/>
    <col min="6" max="7" width="12" bestFit="1" customWidth="1"/>
    <col min="8" max="8" width="11.6640625" bestFit="1" customWidth="1"/>
    <col min="9" max="9" width="12.6640625" bestFit="1" customWidth="1"/>
    <col min="10" max="10" width="11.6640625" bestFit="1" customWidth="1"/>
    <col min="11" max="11" width="12.6640625" bestFit="1" customWidth="1"/>
    <col min="12" max="12" width="12" bestFit="1" customWidth="1"/>
    <col min="13" max="18" width="12.6640625" bestFit="1" customWidth="1"/>
    <col min="19" max="19" width="11.6640625" bestFit="1" customWidth="1"/>
    <col min="20" max="26" width="12.6640625" bestFit="1" customWidth="1"/>
  </cols>
  <sheetData>
    <row r="1" spans="1:26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0</v>
      </c>
      <c r="B2">
        <v>-196.35181679065792</v>
      </c>
      <c r="C2">
        <v>-127.26996390310798</v>
      </c>
      <c r="D2">
        <v>1.8311243939678354E-2</v>
      </c>
      <c r="E2">
        <v>-1.4974361089242119</v>
      </c>
      <c r="F2">
        <v>1.0001676654417568</v>
      </c>
      <c r="G2">
        <v>4.44594098100906</v>
      </c>
      <c r="H2">
        <v>-197.68773403742509</v>
      </c>
      <c r="I2">
        <v>-95.855440657108105</v>
      </c>
      <c r="J2">
        <v>-0.99728248017026266</v>
      </c>
      <c r="K2">
        <v>-0.89679897339315595</v>
      </c>
      <c r="L2">
        <v>0.67705171532886688</v>
      </c>
      <c r="M2">
        <v>-2.0626118708227286</v>
      </c>
      <c r="N2">
        <v>-69.607989563348767</v>
      </c>
      <c r="O2">
        <v>-8.6238433559374746E+18</v>
      </c>
      <c r="P2">
        <v>-171.3135283422325</v>
      </c>
      <c r="Q2">
        <v>-99.014847185032039</v>
      </c>
      <c r="R2">
        <v>-0.73657355590266194</v>
      </c>
      <c r="S2">
        <v>-1.9275396895219865</v>
      </c>
      <c r="T2">
        <v>-3.4977342112988432</v>
      </c>
      <c r="U2">
        <v>-147.49713637373017</v>
      </c>
      <c r="V2">
        <v>-9.8574913481152908</v>
      </c>
      <c r="W2">
        <v>-982.1976604116619</v>
      </c>
      <c r="X2">
        <v>-197.4297971866151</v>
      </c>
      <c r="Y2">
        <v>-1841.8126612915571</v>
      </c>
      <c r="Z2">
        <v>-6199.3039735581278</v>
      </c>
    </row>
    <row r="3" spans="1:26" x14ac:dyDescent="0.3">
      <c r="A3" t="s">
        <v>26</v>
      </c>
      <c r="B3">
        <v>-135.96305650706034</v>
      </c>
      <c r="C3">
        <v>-115.74822335427852</v>
      </c>
      <c r="D3">
        <v>9.1537597670835719E-2</v>
      </c>
      <c r="E3">
        <v>-1.4739759028724781</v>
      </c>
      <c r="F3">
        <v>1.0004730089535734</v>
      </c>
      <c r="G3">
        <v>7.3066345676660882</v>
      </c>
      <c r="H3">
        <v>-140.11956860594799</v>
      </c>
      <c r="I3">
        <v>-86.811729897962067</v>
      </c>
      <c r="J3">
        <v>-0.9783502275308068</v>
      </c>
      <c r="K3">
        <v>-0.73296835083361322</v>
      </c>
      <c r="L3">
        <v>0.49979999076183318</v>
      </c>
      <c r="M3">
        <v>-1.8909393160663077</v>
      </c>
      <c r="N3">
        <v>-62.117902624249318</v>
      </c>
      <c r="O3">
        <v>-5.8446603238719437E+18</v>
      </c>
      <c r="P3">
        <v>-152.91985941685513</v>
      </c>
      <c r="Q3">
        <v>-77.031315818530686</v>
      </c>
      <c r="R3">
        <v>0.26578906654625462</v>
      </c>
      <c r="S3">
        <v>-1.7577483827973808</v>
      </c>
      <c r="T3">
        <v>-3.2813975250141167</v>
      </c>
      <c r="U3">
        <v>-142.41748771099611</v>
      </c>
      <c r="V3">
        <v>-9.4536360419613015</v>
      </c>
      <c r="W3">
        <v>-735.39638839026168</v>
      </c>
      <c r="X3">
        <v>-187.08698044690485</v>
      </c>
      <c r="Y3">
        <v>-1553.1988659025521</v>
      </c>
      <c r="Z3">
        <v>-5902.9421241876762</v>
      </c>
    </row>
    <row r="4" spans="1:26" x14ac:dyDescent="0.3">
      <c r="A4" t="s">
        <v>27</v>
      </c>
      <c r="B4">
        <v>-197.67842886671821</v>
      </c>
      <c r="C4">
        <v>-123.31476173025946</v>
      </c>
      <c r="D4">
        <v>1.9444396966668252E-2</v>
      </c>
      <c r="E4">
        <v>-1.4989662693182806</v>
      </c>
      <c r="F4">
        <v>1</v>
      </c>
      <c r="G4">
        <v>4.4459409810091026</v>
      </c>
      <c r="H4">
        <v>-204.06308390313333</v>
      </c>
      <c r="I4">
        <v>-96.553875069708582</v>
      </c>
      <c r="J4">
        <v>-0.99944974022196731</v>
      </c>
      <c r="K4">
        <v>-0.92688990233001867</v>
      </c>
      <c r="L4">
        <v>0.76190291221493567</v>
      </c>
      <c r="M4">
        <v>-2.0626118708227277</v>
      </c>
      <c r="N4">
        <v>-69.141516337241541</v>
      </c>
      <c r="O4">
        <v>-7.2980464347530025E+18</v>
      </c>
      <c r="P4">
        <v>-164.8522209164957</v>
      </c>
      <c r="Q4">
        <v>-95.388314141759722</v>
      </c>
      <c r="R4">
        <v>-0.60484676077211585</v>
      </c>
      <c r="S4">
        <v>-1.9778394692314512</v>
      </c>
      <c r="T4">
        <v>-3.6261324049786046</v>
      </c>
      <c r="U4">
        <v>-146.98202571555333</v>
      </c>
      <c r="V4">
        <v>-9.9385210971395637</v>
      </c>
      <c r="W4">
        <v>-983.29623870100181</v>
      </c>
      <c r="X4">
        <v>-196.70294769191398</v>
      </c>
      <c r="Y4">
        <v>-1887.1000682974607</v>
      </c>
      <c r="Z4">
        <v>-6383.5714122907802</v>
      </c>
    </row>
    <row r="5" spans="1:26" x14ac:dyDescent="0.3">
      <c r="A5" t="s">
        <v>28</v>
      </c>
      <c r="B5">
        <v>147.62136286810491</v>
      </c>
      <c r="C5">
        <v>-118.06945824625215</v>
      </c>
      <c r="D5">
        <v>3.5954341450796942E-2</v>
      </c>
      <c r="E5">
        <v>-1.498262475106714</v>
      </c>
      <c r="F5">
        <v>1.0000018850086121</v>
      </c>
      <c r="G5">
        <v>7.74806988162364</v>
      </c>
      <c r="H5">
        <v>-161.85945280461041</v>
      </c>
      <c r="I5">
        <v>-85.774583814428311</v>
      </c>
      <c r="J5">
        <v>-0.99887292005377959</v>
      </c>
      <c r="K5">
        <v>-0.45611259031007056</v>
      </c>
      <c r="L5">
        <v>1.1849046506657779</v>
      </c>
      <c r="M5">
        <v>-1.924883851914835</v>
      </c>
      <c r="N5">
        <v>-66.765383983558564</v>
      </c>
      <c r="O5">
        <v>-1.7639995666742979E+18</v>
      </c>
      <c r="P5">
        <v>-170.48248662299812</v>
      </c>
      <c r="Q5">
        <v>-84.507263068670838</v>
      </c>
      <c r="R5">
        <v>0.71792147059445444</v>
      </c>
      <c r="S5">
        <v>-1.95741899705745</v>
      </c>
      <c r="T5">
        <v>-3.5979917628785798</v>
      </c>
      <c r="U5">
        <v>-120.45261327822752</v>
      </c>
      <c r="V5">
        <v>-9.9254531702243689</v>
      </c>
      <c r="W5">
        <v>-884.45638011740152</v>
      </c>
      <c r="X5">
        <v>-162.04612283658207</v>
      </c>
      <c r="Y5">
        <v>-1279.6437326783666</v>
      </c>
      <c r="Z5">
        <v>-5751.874993642642</v>
      </c>
    </row>
    <row r="6" spans="1:26" x14ac:dyDescent="0.3">
      <c r="A6" t="s">
        <v>29</v>
      </c>
      <c r="B6">
        <v>12995.49060299204</v>
      </c>
      <c r="C6">
        <v>-78.010062781973545</v>
      </c>
      <c r="D6">
        <v>1.1894472403525471</v>
      </c>
      <c r="E6">
        <v>-1.030072245824605</v>
      </c>
      <c r="F6">
        <v>1.1678023327239251</v>
      </c>
      <c r="G6">
        <v>22.299150084331359</v>
      </c>
      <c r="H6">
        <v>-95.263614844017482</v>
      </c>
      <c r="I6">
        <v>-57.157294481651363</v>
      </c>
      <c r="J6">
        <v>-0.65569114999011258</v>
      </c>
      <c r="K6">
        <v>-8.0830052786507215E-4</v>
      </c>
      <c r="L6">
        <v>244.16887197071864</v>
      </c>
      <c r="M6">
        <v>-0.85712199069631501</v>
      </c>
      <c r="N6">
        <v>-36.937156795606249</v>
      </c>
      <c r="O6">
        <v>-8.3375542458840928E+16</v>
      </c>
      <c r="P6">
        <v>-61.515820963370942</v>
      </c>
      <c r="Q6">
        <v>-7.2464840051478863</v>
      </c>
      <c r="R6">
        <v>8.7459087346245123</v>
      </c>
      <c r="S6">
        <v>-1.1072542514860619</v>
      </c>
      <c r="T6">
        <v>-2.1003756299945913</v>
      </c>
      <c r="U6">
        <v>-101.74706100012787</v>
      </c>
      <c r="V6">
        <v>-7.048231997163561</v>
      </c>
      <c r="W6">
        <v>-45.018339072516554</v>
      </c>
      <c r="X6">
        <v>-105.75751953726146</v>
      </c>
      <c r="Y6">
        <v>-231.46775298923387</v>
      </c>
      <c r="Z6">
        <v>-2614.6534550594006</v>
      </c>
    </row>
    <row r="8" spans="1:26" x14ac:dyDescent="0.3">
      <c r="A8" t="s">
        <v>31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</row>
    <row r="9" spans="1:26" x14ac:dyDescent="0.3">
      <c r="A9" t="s">
        <v>0</v>
      </c>
      <c r="B9">
        <v>-859.83273282047298</v>
      </c>
      <c r="C9">
        <v>-636.34981951554425</v>
      </c>
      <c r="D9">
        <v>0.2239735693363161</v>
      </c>
      <c r="E9">
        <v>-12.093006868521886</v>
      </c>
      <c r="F9">
        <v>11.780598532615212</v>
      </c>
      <c r="G9">
        <v>40.309180969621465</v>
      </c>
      <c r="H9">
        <v>-1416.4792446220295</v>
      </c>
      <c r="I9">
        <v>-724.0330528513739</v>
      </c>
      <c r="J9">
        <v>-7.3859886578567604</v>
      </c>
      <c r="K9">
        <v>-7.9024186555624567</v>
      </c>
      <c r="L9">
        <v>6.9459503078905787</v>
      </c>
      <c r="M9">
        <v>-18.551440947642853</v>
      </c>
      <c r="N9">
        <v>-281.68183831662594</v>
      </c>
      <c r="O9">
        <v>-5.6826118572138775E+19</v>
      </c>
      <c r="P9">
        <v>-592.52723076597874</v>
      </c>
      <c r="Q9">
        <v>-304.58207060284275</v>
      </c>
      <c r="R9">
        <v>6.7893901097258152E-2</v>
      </c>
      <c r="S9">
        <v>-10.133123873998878</v>
      </c>
      <c r="T9">
        <v>-24.378879510683696</v>
      </c>
      <c r="U9">
        <v>-1302.8837654376225</v>
      </c>
      <c r="V9">
        <v>-66.070711263036031</v>
      </c>
      <c r="W9">
        <v>-2293.0682274080636</v>
      </c>
      <c r="X9">
        <v>-1612.8061331417005</v>
      </c>
      <c r="Y9">
        <v>-11466.601042627524</v>
      </c>
      <c r="Z9">
        <v>-38491.473415601686</v>
      </c>
    </row>
    <row r="10" spans="1:26" x14ac:dyDescent="0.3">
      <c r="A10" t="s">
        <v>26</v>
      </c>
      <c r="B10">
        <v>8801.4582434899912</v>
      </c>
      <c r="C10">
        <v>-486.70584201832094</v>
      </c>
      <c r="D10">
        <v>0.79870962471866103</v>
      </c>
      <c r="E10">
        <v>-10.752755485319396</v>
      </c>
      <c r="F10">
        <v>10.738852557453004</v>
      </c>
      <c r="G10">
        <v>142.10648023402101</v>
      </c>
      <c r="H10">
        <v>-854.24932778192715</v>
      </c>
      <c r="I10">
        <v>-582.74383271669728</v>
      </c>
      <c r="J10">
        <v>-6.9174953747280927</v>
      </c>
      <c r="K10">
        <v>-1.8447043730171351</v>
      </c>
      <c r="L10">
        <v>1622.3845156552618</v>
      </c>
      <c r="M10">
        <v>-13.544644094056487</v>
      </c>
      <c r="N10">
        <v>-239.12829012983087</v>
      </c>
      <c r="O10">
        <v>-1.8135859392679414E+19</v>
      </c>
      <c r="P10">
        <v>-525.82408470300572</v>
      </c>
      <c r="Q10">
        <v>-203.52856412132448</v>
      </c>
      <c r="R10">
        <v>59.130908284440302</v>
      </c>
      <c r="S10">
        <v>-9.9290931715390673</v>
      </c>
      <c r="T10">
        <v>-24.849036208732148</v>
      </c>
      <c r="U10">
        <v>-818.02489219622714</v>
      </c>
      <c r="V10">
        <v>-63.299839807961469</v>
      </c>
      <c r="W10">
        <v>-1651.5316161631354</v>
      </c>
      <c r="X10">
        <v>-1035.3964192208721</v>
      </c>
      <c r="Y10">
        <v>-6952.8843988513672</v>
      </c>
      <c r="Z10">
        <v>-32735.337968612388</v>
      </c>
    </row>
    <row r="11" spans="1:26" x14ac:dyDescent="0.3">
      <c r="A11" t="s">
        <v>27</v>
      </c>
      <c r="B11">
        <v>2760.153330842194</v>
      </c>
      <c r="C11">
        <v>-550.97016662137435</v>
      </c>
      <c r="D11">
        <v>0.59188263189923684</v>
      </c>
      <c r="E11">
        <v>-11.582848997746538</v>
      </c>
      <c r="F11">
        <v>9.9835879736625053</v>
      </c>
      <c r="G11">
        <v>125.88093312220309</v>
      </c>
      <c r="H11">
        <v>-1026.1205976728256</v>
      </c>
      <c r="I11">
        <v>-597.60510855497137</v>
      </c>
      <c r="J11">
        <v>-7.0114652708399818</v>
      </c>
      <c r="K11">
        <v>-2.1755773388847834</v>
      </c>
      <c r="L11">
        <v>1415.3659835125666</v>
      </c>
      <c r="M11">
        <v>-14.96429243417032</v>
      </c>
      <c r="N11">
        <v>-236.86794742199916</v>
      </c>
      <c r="O11">
        <v>-1.7578137946734162E+19</v>
      </c>
      <c r="P11">
        <v>-470.71758612280451</v>
      </c>
      <c r="Q11">
        <v>-192.91600121233054</v>
      </c>
      <c r="R11">
        <v>35.662494657200753</v>
      </c>
      <c r="S11">
        <v>-11.312144192885198</v>
      </c>
      <c r="T11">
        <v>-25.085583042020037</v>
      </c>
      <c r="U11">
        <v>-937.91348314578579</v>
      </c>
      <c r="V11">
        <v>-72.403674672647043</v>
      </c>
      <c r="W11">
        <v>-1671.0054218092735</v>
      </c>
      <c r="X11">
        <v>-1237.0012305824496</v>
      </c>
      <c r="Y11">
        <v>-7427.2370234872587</v>
      </c>
      <c r="Z11">
        <v>-31705.848549892085</v>
      </c>
    </row>
    <row r="12" spans="1:26" x14ac:dyDescent="0.3">
      <c r="A12" t="s">
        <v>28</v>
      </c>
      <c r="B12">
        <v>21001.536491557436</v>
      </c>
      <c r="C12">
        <v>-437.89973168183104</v>
      </c>
      <c r="D12">
        <v>1.2896371832630722</v>
      </c>
      <c r="E12">
        <v>-12.078937521200269</v>
      </c>
      <c r="F12">
        <v>9.8726040740380938</v>
      </c>
      <c r="G12">
        <v>143.21296084970749</v>
      </c>
      <c r="H12">
        <v>-728.22153281589954</v>
      </c>
      <c r="I12">
        <v>-547.39164014290191</v>
      </c>
      <c r="J12">
        <v>-8.5179450220652502</v>
      </c>
      <c r="K12">
        <v>-1.8918621506950333</v>
      </c>
      <c r="L12">
        <v>2184.4238544781015</v>
      </c>
      <c r="M12">
        <v>-12.32297862880157</v>
      </c>
      <c r="N12">
        <v>-249.23281000488035</v>
      </c>
      <c r="O12">
        <v>-8.8955470209994701E+18</v>
      </c>
      <c r="P12">
        <v>-669.49612490888592</v>
      </c>
      <c r="Q12">
        <v>-219.98566856124773</v>
      </c>
      <c r="R12">
        <v>83.412571384208434</v>
      </c>
      <c r="S12">
        <v>-12.432406182360038</v>
      </c>
      <c r="T12">
        <v>-27.858747273974959</v>
      </c>
      <c r="U12">
        <v>-780.40157945642511</v>
      </c>
      <c r="V12">
        <v>-66.746158414029225</v>
      </c>
      <c r="W12">
        <v>-2284.3855429158284</v>
      </c>
      <c r="X12">
        <v>-1025.3942598695007</v>
      </c>
      <c r="Y12">
        <v>-6895.1531186242055</v>
      </c>
      <c r="Z12">
        <v>-35200.358941086233</v>
      </c>
    </row>
    <row r="13" spans="1:26" x14ac:dyDescent="0.3">
      <c r="A13" t="s">
        <v>29</v>
      </c>
      <c r="B13">
        <v>170961.33499438345</v>
      </c>
      <c r="C13">
        <v>-190.77515212190031</v>
      </c>
      <c r="D13">
        <v>5.2804252036215837</v>
      </c>
      <c r="E13">
        <v>-7.5753574546454043</v>
      </c>
      <c r="F13">
        <v>29.311415895302925</v>
      </c>
      <c r="G13">
        <v>203.24053938248599</v>
      </c>
      <c r="H13">
        <v>-301.17950281812506</v>
      </c>
      <c r="I13">
        <v>-214.75487394990654</v>
      </c>
      <c r="J13">
        <v>-2.0530560820971995</v>
      </c>
      <c r="K13">
        <v>-1.4105965494507645E-2</v>
      </c>
      <c r="L13">
        <v>4758.8495883277328</v>
      </c>
      <c r="M13">
        <v>-4.7449496348541738</v>
      </c>
      <c r="N13">
        <v>-84.899526063522586</v>
      </c>
      <c r="O13">
        <v>-1.0084601300762066E+18</v>
      </c>
      <c r="P13">
        <v>-194.36196906982042</v>
      </c>
      <c r="Q13">
        <v>-36.895122314066086</v>
      </c>
      <c r="R13">
        <v>287.2742501696726</v>
      </c>
      <c r="S13">
        <v>-3.7034948468056124</v>
      </c>
      <c r="T13">
        <v>-14.666635940125499</v>
      </c>
      <c r="U13">
        <v>-539.26450510089614</v>
      </c>
      <c r="V13">
        <v>-29.333185874418859</v>
      </c>
      <c r="W13">
        <v>-288.10307965173121</v>
      </c>
      <c r="X13">
        <v>-371.17901641632983</v>
      </c>
      <c r="Y13">
        <v>-1334.1504602484151</v>
      </c>
      <c r="Z13">
        <v>-10202.726516972207</v>
      </c>
    </row>
    <row r="15" spans="1:26" x14ac:dyDescent="0.3">
      <c r="A15" t="s">
        <v>32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</row>
    <row r="16" spans="1:26" x14ac:dyDescent="0.3">
      <c r="A16" t="s">
        <v>0</v>
      </c>
      <c r="B16">
        <v>2862.5205798587381</v>
      </c>
      <c r="C16">
        <v>-1631.7138834632303</v>
      </c>
      <c r="D16">
        <v>1.0641990679285951</v>
      </c>
      <c r="E16">
        <v>-28.03508652857241</v>
      </c>
      <c r="F16">
        <v>78.627595517968672</v>
      </c>
      <c r="G16">
        <v>563.78993971702266</v>
      </c>
      <c r="H16">
        <v>-1771.6359629816995</v>
      </c>
      <c r="I16">
        <v>-984.63721396940571</v>
      </c>
      <c r="J16">
        <v>-10.369919103365653</v>
      </c>
      <c r="K16">
        <v>-3.4755085795208558</v>
      </c>
      <c r="L16">
        <v>6314.9336056698176</v>
      </c>
      <c r="M16">
        <v>-47.453596713602728</v>
      </c>
      <c r="N16">
        <v>-399.61291937389166</v>
      </c>
      <c r="O16">
        <v>-2.1814812102170042E+19</v>
      </c>
      <c r="P16">
        <v>-842.35199168563997</v>
      </c>
      <c r="Q16">
        <v>-218.04134893712441</v>
      </c>
      <c r="R16">
        <v>66.340507906535677</v>
      </c>
      <c r="S16">
        <v>-17.184396497991244</v>
      </c>
      <c r="T16">
        <v>-55.240315503595575</v>
      </c>
      <c r="U16">
        <v>-2536.3684606279844</v>
      </c>
      <c r="V16">
        <v>-122.85793728910679</v>
      </c>
      <c r="W16">
        <v>-1941.367456507679</v>
      </c>
      <c r="X16">
        <v>-3136.7654328210901</v>
      </c>
      <c r="Y16">
        <v>-9428.9962906149831</v>
      </c>
      <c r="Z16">
        <v>-51127.236703780523</v>
      </c>
    </row>
    <row r="17" spans="1:26" x14ac:dyDescent="0.3">
      <c r="A17" t="s">
        <v>26</v>
      </c>
      <c r="B17">
        <v>59571.58569108988</v>
      </c>
      <c r="C17">
        <v>-1322.3339084033639</v>
      </c>
      <c r="D17">
        <v>2.2011945130060462</v>
      </c>
      <c r="E17">
        <v>-32.710411478764946</v>
      </c>
      <c r="F17">
        <v>39.265620087095485</v>
      </c>
      <c r="G17">
        <v>513.29546305885935</v>
      </c>
      <c r="H17">
        <v>-2454.5178970452985</v>
      </c>
      <c r="I17">
        <v>-1546.9454127412996</v>
      </c>
      <c r="J17">
        <v>-22.274995303793485</v>
      </c>
      <c r="K17">
        <v>-2.9351390288544752</v>
      </c>
      <c r="L17">
        <v>8020.4162837574822</v>
      </c>
      <c r="M17">
        <v>-34.991415677728078</v>
      </c>
      <c r="N17">
        <v>-664.45382809063631</v>
      </c>
      <c r="O17">
        <v>-3.8368225531904606E+19</v>
      </c>
      <c r="P17">
        <v>-1392.2447935769774</v>
      </c>
      <c r="Q17">
        <v>-445.18460600690679</v>
      </c>
      <c r="R17">
        <v>318.0104975994538</v>
      </c>
      <c r="S17">
        <v>-31.004906231698978</v>
      </c>
      <c r="T17">
        <v>-77.225570379026351</v>
      </c>
      <c r="U17">
        <v>-2346.0907054215236</v>
      </c>
      <c r="V17">
        <v>-194.71934161207656</v>
      </c>
      <c r="W17">
        <v>-3522.3203046474819</v>
      </c>
      <c r="X17">
        <v>-2794.7281022798265</v>
      </c>
      <c r="Y17">
        <v>-16783.639690545944</v>
      </c>
      <c r="Z17">
        <v>-89636.473564161948</v>
      </c>
    </row>
    <row r="18" spans="1:26" x14ac:dyDescent="0.3">
      <c r="A18" t="s">
        <v>27</v>
      </c>
      <c r="B18">
        <v>27099.764760659127</v>
      </c>
      <c r="C18">
        <v>-1384.8421213508884</v>
      </c>
      <c r="D18">
        <v>1.4520627729191873</v>
      </c>
      <c r="E18">
        <v>-34.066539158499417</v>
      </c>
      <c r="F18">
        <v>45.777982726901413</v>
      </c>
      <c r="G18">
        <v>504.9196946961323</v>
      </c>
      <c r="H18">
        <v>-2305.8748846441504</v>
      </c>
      <c r="I18">
        <v>-1400.3369062355316</v>
      </c>
      <c r="J18">
        <v>-16.34529794514755</v>
      </c>
      <c r="K18">
        <v>-4.233683376609088</v>
      </c>
      <c r="L18">
        <v>6970.5914365659473</v>
      </c>
      <c r="M18">
        <v>-41.025767280983018</v>
      </c>
      <c r="N18">
        <v>-527.68660652153687</v>
      </c>
      <c r="O18">
        <v>-5.5097070707117056E+19</v>
      </c>
      <c r="P18">
        <v>-1109.2324335138353</v>
      </c>
      <c r="Q18">
        <v>-327.48375293498185</v>
      </c>
      <c r="R18">
        <v>210.0805786361785</v>
      </c>
      <c r="S18">
        <v>-27.883055222226783</v>
      </c>
      <c r="T18">
        <v>-71.051027091800307</v>
      </c>
      <c r="U18">
        <v>-2452.8647047118629</v>
      </c>
      <c r="V18">
        <v>-195.3921694473996</v>
      </c>
      <c r="W18">
        <v>-2675.9284009255289</v>
      </c>
      <c r="X18">
        <v>-2709.082782231083</v>
      </c>
      <c r="Y18">
        <v>-13346.991589173751</v>
      </c>
      <c r="Z18">
        <v>-69676.867296623721</v>
      </c>
    </row>
    <row r="19" spans="1:26" x14ac:dyDescent="0.3">
      <c r="A19" t="s">
        <v>28</v>
      </c>
      <c r="B19">
        <v>124471.75043672352</v>
      </c>
      <c r="C19">
        <v>-960.47856225455064</v>
      </c>
      <c r="D19">
        <v>4.3674060681962539</v>
      </c>
      <c r="E19">
        <v>-33.386162347987728</v>
      </c>
      <c r="F19">
        <v>43.962899129819817</v>
      </c>
      <c r="G19">
        <v>560.58430706106378</v>
      </c>
      <c r="H19">
        <v>-1659.2024705949084</v>
      </c>
      <c r="I19">
        <v>-1231.295027564677</v>
      </c>
      <c r="J19">
        <v>-21.863331850499872</v>
      </c>
      <c r="K19">
        <v>-3.5203615225884795</v>
      </c>
      <c r="L19">
        <v>9942.9937094144098</v>
      </c>
      <c r="M19">
        <v>-30.810485647095657</v>
      </c>
      <c r="N19">
        <v>-553.66165255194153</v>
      </c>
      <c r="O19">
        <v>-2.1971533607098016E+19</v>
      </c>
      <c r="P19">
        <v>-1373.7148461135939</v>
      </c>
      <c r="Q19">
        <v>-408.23743218978245</v>
      </c>
      <c r="R19">
        <v>459.13558930273695</v>
      </c>
      <c r="S19">
        <v>-34.029147995453648</v>
      </c>
      <c r="T19">
        <v>-77.443513883920346</v>
      </c>
      <c r="U19">
        <v>-2077.7718139535041</v>
      </c>
      <c r="V19">
        <v>-167.0165340073606</v>
      </c>
      <c r="W19">
        <v>-3943.2251370237805</v>
      </c>
      <c r="X19">
        <v>-2176.5732127017177</v>
      </c>
      <c r="Y19">
        <v>-13486.268139711696</v>
      </c>
      <c r="Z19">
        <v>-71638.259663198973</v>
      </c>
    </row>
    <row r="20" spans="1:26" x14ac:dyDescent="0.3">
      <c r="A20" t="s">
        <v>29</v>
      </c>
      <c r="B20">
        <v>643628.84491383471</v>
      </c>
      <c r="C20">
        <v>-426.01576418530829</v>
      </c>
      <c r="D20">
        <v>17.219235353426143</v>
      </c>
      <c r="E20">
        <v>-23.256717417844754</v>
      </c>
      <c r="F20">
        <v>115.62277889635531</v>
      </c>
      <c r="G20">
        <v>669.70469216703816</v>
      </c>
      <c r="H20">
        <v>-541.66163980087106</v>
      </c>
      <c r="I20">
        <v>-517.41902030312167</v>
      </c>
      <c r="J20">
        <v>-4.6642540003585617</v>
      </c>
      <c r="K20">
        <v>-0.18719158850202494</v>
      </c>
      <c r="L20">
        <v>16852.32142979715</v>
      </c>
      <c r="M20">
        <v>-12.797168388150746</v>
      </c>
      <c r="N20">
        <v>-180.23647564447782</v>
      </c>
      <c r="O20">
        <v>-4.4085297278539479E+18</v>
      </c>
      <c r="P20">
        <v>-394.50472537606771</v>
      </c>
      <c r="Q20">
        <v>-95.383284659119809</v>
      </c>
      <c r="R20">
        <v>1134.8141435168179</v>
      </c>
      <c r="S20">
        <v>-9.2531603806149558</v>
      </c>
      <c r="T20">
        <v>-40.992391458642537</v>
      </c>
      <c r="U20">
        <v>-1534.7947104417644</v>
      </c>
      <c r="V20">
        <v>-65.333874888837641</v>
      </c>
      <c r="W20">
        <v>-600.48569471802261</v>
      </c>
      <c r="X20">
        <v>-812.73972054232502</v>
      </c>
      <c r="Y20">
        <v>-2940.0088253418935</v>
      </c>
      <c r="Z20">
        <v>-24680.86230458564</v>
      </c>
    </row>
  </sheetData>
  <phoneticPr fontId="2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9105-FFA0-4AB5-915C-1A1E0687549F}">
  <dimension ref="C3:AB54"/>
  <sheetViews>
    <sheetView topLeftCell="E3" workbookViewId="0">
      <selection activeCell="R14" sqref="R14"/>
    </sheetView>
  </sheetViews>
  <sheetFormatPr defaultRowHeight="14.4" x14ac:dyDescent="0.3"/>
  <cols>
    <col min="4" max="7" width="15.33203125" bestFit="1" customWidth="1"/>
    <col min="8" max="8" width="14" bestFit="1" customWidth="1"/>
  </cols>
  <sheetData>
    <row r="3" spans="3:28" x14ac:dyDescent="0.3">
      <c r="R3">
        <v>1</v>
      </c>
      <c r="S3">
        <v>2</v>
      </c>
      <c r="T3">
        <v>3</v>
      </c>
      <c r="U3">
        <v>4</v>
      </c>
      <c r="V3">
        <v>5</v>
      </c>
    </row>
    <row r="4" spans="3:28" x14ac:dyDescent="0.3">
      <c r="C4" t="s">
        <v>1</v>
      </c>
      <c r="D4" t="s">
        <v>27</v>
      </c>
      <c r="E4" t="s">
        <v>0</v>
      </c>
      <c r="F4" t="s">
        <v>26</v>
      </c>
      <c r="G4" t="s">
        <v>28</v>
      </c>
      <c r="H4" t="s">
        <v>29</v>
      </c>
      <c r="J4">
        <v>1</v>
      </c>
      <c r="K4">
        <v>2</v>
      </c>
      <c r="L4">
        <v>3</v>
      </c>
      <c r="M4">
        <v>4</v>
      </c>
      <c r="N4">
        <v>5</v>
      </c>
      <c r="R4" t="s">
        <v>27</v>
      </c>
      <c r="S4" t="s">
        <v>0</v>
      </c>
      <c r="T4" t="s">
        <v>26</v>
      </c>
      <c r="U4" t="s">
        <v>28</v>
      </c>
      <c r="V4" t="s">
        <v>29</v>
      </c>
      <c r="X4">
        <v>-196.35181679065792</v>
      </c>
      <c r="Y4">
        <v>-135.96305650706034</v>
      </c>
      <c r="Z4">
        <v>-197.67842886671821</v>
      </c>
      <c r="AA4">
        <v>147.62136286810491</v>
      </c>
      <c r="AB4">
        <v>12995.49060299204</v>
      </c>
    </row>
    <row r="5" spans="3:28" x14ac:dyDescent="0.3">
      <c r="C5" t="s">
        <v>2</v>
      </c>
      <c r="D5" t="s">
        <v>0</v>
      </c>
      <c r="E5" t="s">
        <v>27</v>
      </c>
      <c r="F5" t="s">
        <v>28</v>
      </c>
      <c r="G5" t="s">
        <v>26</v>
      </c>
      <c r="H5" t="s">
        <v>29</v>
      </c>
      <c r="J5">
        <v>1</v>
      </c>
      <c r="K5">
        <v>2</v>
      </c>
      <c r="L5">
        <v>3</v>
      </c>
      <c r="M5">
        <v>4</v>
      </c>
      <c r="N5">
        <v>5</v>
      </c>
      <c r="R5" t="s">
        <v>0</v>
      </c>
      <c r="S5" t="s">
        <v>27</v>
      </c>
      <c r="T5" t="s">
        <v>28</v>
      </c>
      <c r="U5" t="s">
        <v>26</v>
      </c>
      <c r="V5" t="s">
        <v>29</v>
      </c>
      <c r="X5">
        <v>-127.26996390310798</v>
      </c>
      <c r="Y5">
        <v>-115.74822335427852</v>
      </c>
      <c r="Z5">
        <v>-123.31476173025946</v>
      </c>
      <c r="AA5">
        <v>-118.06945824625215</v>
      </c>
      <c r="AB5">
        <v>-78.010062781973545</v>
      </c>
    </row>
    <row r="6" spans="3:28" x14ac:dyDescent="0.3">
      <c r="C6" t="s">
        <v>3</v>
      </c>
      <c r="D6" t="s">
        <v>0</v>
      </c>
      <c r="E6" t="s">
        <v>27</v>
      </c>
      <c r="F6" t="s">
        <v>28</v>
      </c>
      <c r="G6" t="s">
        <v>26</v>
      </c>
      <c r="H6" t="s">
        <v>29</v>
      </c>
      <c r="J6">
        <v>1</v>
      </c>
      <c r="K6">
        <v>2</v>
      </c>
      <c r="L6">
        <v>3</v>
      </c>
      <c r="M6">
        <v>4</v>
      </c>
      <c r="N6">
        <v>5</v>
      </c>
      <c r="R6" t="s">
        <v>0</v>
      </c>
      <c r="S6" t="s">
        <v>27</v>
      </c>
      <c r="T6" t="s">
        <v>28</v>
      </c>
      <c r="U6" t="s">
        <v>26</v>
      </c>
      <c r="V6" t="s">
        <v>29</v>
      </c>
      <c r="X6">
        <v>1.8311243939678354E-2</v>
      </c>
      <c r="Y6">
        <v>9.1537597670835719E-2</v>
      </c>
      <c r="Z6">
        <v>1.9444396966668252E-2</v>
      </c>
      <c r="AA6">
        <v>3.5954341450796942E-2</v>
      </c>
      <c r="AB6">
        <v>1.1894472403525471</v>
      </c>
    </row>
    <row r="7" spans="3:28" x14ac:dyDescent="0.3">
      <c r="C7" t="s">
        <v>4</v>
      </c>
      <c r="D7" t="s">
        <v>27</v>
      </c>
      <c r="E7" t="s">
        <v>28</v>
      </c>
      <c r="F7" t="s">
        <v>0</v>
      </c>
      <c r="G7" t="s">
        <v>26</v>
      </c>
      <c r="H7" t="s">
        <v>29</v>
      </c>
      <c r="J7">
        <v>1</v>
      </c>
      <c r="K7">
        <v>2</v>
      </c>
      <c r="L7">
        <v>3</v>
      </c>
      <c r="M7">
        <v>4</v>
      </c>
      <c r="N7">
        <v>5</v>
      </c>
      <c r="R7" t="s">
        <v>27</v>
      </c>
      <c r="S7" t="s">
        <v>28</v>
      </c>
      <c r="T7" t="s">
        <v>0</v>
      </c>
      <c r="U7" t="s">
        <v>26</v>
      </c>
      <c r="V7" t="s">
        <v>29</v>
      </c>
      <c r="X7">
        <v>-1.4974361089242119</v>
      </c>
      <c r="Y7">
        <v>-1.4739759028724781</v>
      </c>
      <c r="Z7">
        <v>-1.4989662693182806</v>
      </c>
      <c r="AA7">
        <v>-1.498262475106714</v>
      </c>
      <c r="AB7">
        <v>-1.030072245824605</v>
      </c>
    </row>
    <row r="8" spans="3:28" x14ac:dyDescent="0.3">
      <c r="C8" t="s">
        <v>5</v>
      </c>
      <c r="D8" t="s">
        <v>27</v>
      </c>
      <c r="E8" t="s">
        <v>28</v>
      </c>
      <c r="F8" t="s">
        <v>0</v>
      </c>
      <c r="G8" t="s">
        <v>26</v>
      </c>
      <c r="H8" t="s">
        <v>29</v>
      </c>
      <c r="J8">
        <v>1</v>
      </c>
      <c r="K8">
        <v>2</v>
      </c>
      <c r="L8">
        <v>3</v>
      </c>
      <c r="M8">
        <v>4</v>
      </c>
      <c r="N8">
        <v>5</v>
      </c>
      <c r="R8" t="s">
        <v>27</v>
      </c>
      <c r="S8" t="s">
        <v>28</v>
      </c>
      <c r="T8" t="s">
        <v>0</v>
      </c>
      <c r="U8" t="s">
        <v>26</v>
      </c>
      <c r="V8" t="s">
        <v>29</v>
      </c>
      <c r="X8">
        <v>1.0001676654417568</v>
      </c>
      <c r="Y8">
        <v>1.0004730089535734</v>
      </c>
      <c r="Z8">
        <v>1</v>
      </c>
      <c r="AA8">
        <v>1.0000018850086121</v>
      </c>
      <c r="AB8">
        <v>1.1678023327239251</v>
      </c>
    </row>
    <row r="9" spans="3:28" x14ac:dyDescent="0.3">
      <c r="C9" t="s">
        <v>6</v>
      </c>
      <c r="D9" t="s">
        <v>0</v>
      </c>
      <c r="E9" t="s">
        <v>27</v>
      </c>
      <c r="F9" t="s">
        <v>26</v>
      </c>
      <c r="G9" t="s">
        <v>28</v>
      </c>
      <c r="H9" t="s">
        <v>29</v>
      </c>
      <c r="J9">
        <v>1</v>
      </c>
      <c r="K9">
        <v>2</v>
      </c>
      <c r="L9">
        <v>3</v>
      </c>
      <c r="M9">
        <v>4</v>
      </c>
      <c r="N9">
        <v>5</v>
      </c>
      <c r="R9" t="s">
        <v>0</v>
      </c>
      <c r="S9" t="s">
        <v>27</v>
      </c>
      <c r="T9" t="s">
        <v>26</v>
      </c>
      <c r="U9" t="s">
        <v>28</v>
      </c>
      <c r="V9" t="s">
        <v>29</v>
      </c>
      <c r="X9">
        <v>4.44594098100906</v>
      </c>
      <c r="Y9">
        <v>7.3066345676660882</v>
      </c>
      <c r="Z9">
        <v>4.4459409810091026</v>
      </c>
      <c r="AA9">
        <v>7.74806988162364</v>
      </c>
      <c r="AB9">
        <v>22.299150084331359</v>
      </c>
    </row>
    <row r="10" spans="3:28" x14ac:dyDescent="0.3">
      <c r="C10" t="s">
        <v>7</v>
      </c>
      <c r="D10" t="s">
        <v>27</v>
      </c>
      <c r="E10" t="s">
        <v>0</v>
      </c>
      <c r="F10" t="s">
        <v>28</v>
      </c>
      <c r="G10" t="s">
        <v>26</v>
      </c>
      <c r="H10" t="s">
        <v>29</v>
      </c>
      <c r="J10">
        <v>1</v>
      </c>
      <c r="K10">
        <v>2</v>
      </c>
      <c r="L10">
        <v>3</v>
      </c>
      <c r="M10">
        <v>4</v>
      </c>
      <c r="N10">
        <v>5</v>
      </c>
      <c r="R10" t="s">
        <v>27</v>
      </c>
      <c r="S10" t="s">
        <v>0</v>
      </c>
      <c r="T10" t="s">
        <v>28</v>
      </c>
      <c r="U10" t="s">
        <v>26</v>
      </c>
      <c r="V10" t="s">
        <v>29</v>
      </c>
      <c r="X10">
        <v>-197.68773403742509</v>
      </c>
      <c r="Y10">
        <v>-140.11956860594799</v>
      </c>
      <c r="Z10">
        <v>-204.06308390313333</v>
      </c>
      <c r="AA10">
        <v>-161.85945280461041</v>
      </c>
      <c r="AB10">
        <v>-95.263614844017482</v>
      </c>
    </row>
    <row r="11" spans="3:28" x14ac:dyDescent="0.3">
      <c r="C11" t="s">
        <v>8</v>
      </c>
      <c r="D11" t="s">
        <v>27</v>
      </c>
      <c r="E11" t="s">
        <v>0</v>
      </c>
      <c r="F11" t="s">
        <v>26</v>
      </c>
      <c r="G11" t="s">
        <v>28</v>
      </c>
      <c r="H11" t="s">
        <v>29</v>
      </c>
      <c r="J11">
        <v>1</v>
      </c>
      <c r="K11">
        <v>2</v>
      </c>
      <c r="L11">
        <v>3</v>
      </c>
      <c r="M11">
        <v>4</v>
      </c>
      <c r="N11">
        <v>5</v>
      </c>
      <c r="R11" t="s">
        <v>27</v>
      </c>
      <c r="S11" t="s">
        <v>0</v>
      </c>
      <c r="T11" t="s">
        <v>26</v>
      </c>
      <c r="U11" t="s">
        <v>28</v>
      </c>
      <c r="V11" t="s">
        <v>29</v>
      </c>
      <c r="X11">
        <v>-95.855440657108105</v>
      </c>
      <c r="Y11">
        <v>-86.811729897962067</v>
      </c>
      <c r="Z11">
        <v>-96.553875069708582</v>
      </c>
      <c r="AA11">
        <v>-85.774583814428311</v>
      </c>
      <c r="AB11">
        <v>-57.157294481651363</v>
      </c>
    </row>
    <row r="12" spans="3:28" x14ac:dyDescent="0.3">
      <c r="C12" t="s">
        <v>9</v>
      </c>
      <c r="D12" t="s">
        <v>27</v>
      </c>
      <c r="E12" t="s">
        <v>28</v>
      </c>
      <c r="F12" t="s">
        <v>0</v>
      </c>
      <c r="G12" t="s">
        <v>26</v>
      </c>
      <c r="H12" t="s">
        <v>29</v>
      </c>
      <c r="J12">
        <v>1</v>
      </c>
      <c r="K12">
        <v>2</v>
      </c>
      <c r="L12">
        <v>3</v>
      </c>
      <c r="M12">
        <v>4</v>
      </c>
      <c r="N12">
        <v>5</v>
      </c>
      <c r="R12" t="s">
        <v>27</v>
      </c>
      <c r="S12" t="s">
        <v>28</v>
      </c>
      <c r="T12" t="s">
        <v>0</v>
      </c>
      <c r="U12" t="s">
        <v>26</v>
      </c>
      <c r="V12" t="s">
        <v>29</v>
      </c>
      <c r="X12">
        <v>-0.99728248017026266</v>
      </c>
      <c r="Y12">
        <v>-0.9783502275308068</v>
      </c>
      <c r="Z12">
        <v>-0.99944974022196731</v>
      </c>
      <c r="AA12">
        <v>-0.99887292005377959</v>
      </c>
      <c r="AB12">
        <v>-0.65569114999011258</v>
      </c>
    </row>
    <row r="13" spans="3:28" x14ac:dyDescent="0.3">
      <c r="C13" t="s">
        <v>10</v>
      </c>
      <c r="D13" t="s">
        <v>27</v>
      </c>
      <c r="E13" t="s">
        <v>0</v>
      </c>
      <c r="F13" t="s">
        <v>26</v>
      </c>
      <c r="G13" t="s">
        <v>28</v>
      </c>
      <c r="H13" t="s">
        <v>29</v>
      </c>
      <c r="J13">
        <v>1</v>
      </c>
      <c r="K13">
        <v>2</v>
      </c>
      <c r="L13">
        <v>3</v>
      </c>
      <c r="M13">
        <v>4</v>
      </c>
      <c r="N13">
        <v>5</v>
      </c>
      <c r="R13" t="s">
        <v>27</v>
      </c>
      <c r="S13" t="s">
        <v>0</v>
      </c>
      <c r="T13" t="s">
        <v>26</v>
      </c>
      <c r="U13" t="s">
        <v>28</v>
      </c>
      <c r="V13" t="s">
        <v>29</v>
      </c>
      <c r="X13">
        <v>-0.89679897339315595</v>
      </c>
      <c r="Y13">
        <v>-0.73296835083361322</v>
      </c>
      <c r="Z13">
        <v>-0.92688990233001867</v>
      </c>
      <c r="AA13">
        <v>-0.45611259031007056</v>
      </c>
      <c r="AB13">
        <v>-8.0830052786507215E-4</v>
      </c>
    </row>
    <row r="14" spans="3:28" x14ac:dyDescent="0.3">
      <c r="C14" t="s">
        <v>11</v>
      </c>
      <c r="D14" t="s">
        <v>26</v>
      </c>
      <c r="E14" t="s">
        <v>0</v>
      </c>
      <c r="F14" t="s">
        <v>27</v>
      </c>
      <c r="G14" t="s">
        <v>28</v>
      </c>
      <c r="H14" t="s">
        <v>29</v>
      </c>
      <c r="J14">
        <v>1</v>
      </c>
      <c r="K14">
        <v>2</v>
      </c>
      <c r="L14">
        <v>3</v>
      </c>
      <c r="M14">
        <v>4</v>
      </c>
      <c r="N14">
        <v>5</v>
      </c>
      <c r="R14" t="s">
        <v>26</v>
      </c>
      <c r="S14" t="s">
        <v>0</v>
      </c>
      <c r="T14" t="s">
        <v>27</v>
      </c>
      <c r="U14" t="s">
        <v>28</v>
      </c>
      <c r="V14" t="s">
        <v>29</v>
      </c>
      <c r="X14">
        <v>0.67705171532886688</v>
      </c>
      <c r="Y14">
        <v>0.49979999076183318</v>
      </c>
      <c r="Z14">
        <v>0.76190291221493567</v>
      </c>
      <c r="AA14">
        <v>1.1849046506657779</v>
      </c>
      <c r="AB14">
        <v>244.16887197071864</v>
      </c>
    </row>
    <row r="15" spans="3:28" x14ac:dyDescent="0.3">
      <c r="C15" t="s">
        <v>12</v>
      </c>
      <c r="D15" s="2" t="s">
        <v>0</v>
      </c>
      <c r="E15" s="2" t="s">
        <v>27</v>
      </c>
      <c r="F15" t="s">
        <v>28</v>
      </c>
      <c r="G15" t="s">
        <v>26</v>
      </c>
      <c r="H15" t="s">
        <v>29</v>
      </c>
      <c r="J15">
        <v>1.5</v>
      </c>
      <c r="K15">
        <v>1.5</v>
      </c>
      <c r="L15">
        <v>3</v>
      </c>
      <c r="M15">
        <v>4</v>
      </c>
      <c r="N15">
        <v>5</v>
      </c>
      <c r="R15" s="2" t="s">
        <v>0</v>
      </c>
      <c r="S15" s="2" t="s">
        <v>27</v>
      </c>
      <c r="T15" t="s">
        <v>28</v>
      </c>
      <c r="U15" t="s">
        <v>26</v>
      </c>
      <c r="V15" t="s">
        <v>29</v>
      </c>
      <c r="X15">
        <v>-2.0626118708227286</v>
      </c>
      <c r="Y15">
        <v>-1.8909393160663077</v>
      </c>
      <c r="Z15">
        <v>-2.0626118708227277</v>
      </c>
      <c r="AA15">
        <v>-1.924883851914835</v>
      </c>
      <c r="AB15">
        <v>-0.85712199069631501</v>
      </c>
    </row>
    <row r="16" spans="3:28" x14ac:dyDescent="0.3">
      <c r="C16" t="s">
        <v>13</v>
      </c>
      <c r="D16" t="s">
        <v>0</v>
      </c>
      <c r="E16" t="s">
        <v>27</v>
      </c>
      <c r="F16" t="s">
        <v>28</v>
      </c>
      <c r="G16" t="s">
        <v>26</v>
      </c>
      <c r="H16" t="s">
        <v>29</v>
      </c>
      <c r="J16">
        <v>1</v>
      </c>
      <c r="K16">
        <v>2</v>
      </c>
      <c r="L16">
        <v>3</v>
      </c>
      <c r="M16">
        <v>4</v>
      </c>
      <c r="N16">
        <v>5</v>
      </c>
      <c r="R16" t="s">
        <v>0</v>
      </c>
      <c r="S16" t="s">
        <v>27</v>
      </c>
      <c r="T16" t="s">
        <v>28</v>
      </c>
      <c r="U16" t="s">
        <v>26</v>
      </c>
      <c r="V16" t="s">
        <v>29</v>
      </c>
      <c r="X16">
        <v>-69.607989563348767</v>
      </c>
      <c r="Y16">
        <v>-62.117902624249318</v>
      </c>
      <c r="Z16">
        <v>-69.141516337241541</v>
      </c>
      <c r="AA16">
        <v>-66.765383983558564</v>
      </c>
      <c r="AB16">
        <v>-36.937156795606249</v>
      </c>
    </row>
    <row r="17" spans="3:28" x14ac:dyDescent="0.3">
      <c r="C17" t="s">
        <v>14</v>
      </c>
      <c r="D17" t="s">
        <v>0</v>
      </c>
      <c r="E17" t="s">
        <v>27</v>
      </c>
      <c r="F17" t="s">
        <v>26</v>
      </c>
      <c r="G17" t="s">
        <v>28</v>
      </c>
      <c r="H17" t="s">
        <v>29</v>
      </c>
      <c r="J17">
        <v>1</v>
      </c>
      <c r="K17">
        <v>2</v>
      </c>
      <c r="L17">
        <v>3</v>
      </c>
      <c r="M17">
        <v>4</v>
      </c>
      <c r="N17">
        <v>5</v>
      </c>
      <c r="R17" t="s">
        <v>0</v>
      </c>
      <c r="S17" t="s">
        <v>27</v>
      </c>
      <c r="T17" t="s">
        <v>26</v>
      </c>
      <c r="U17" t="s">
        <v>28</v>
      </c>
      <c r="V17" t="s">
        <v>29</v>
      </c>
      <c r="X17">
        <v>-8.6238433559374746E+18</v>
      </c>
      <c r="Y17">
        <v>-5.8446603238719437E+18</v>
      </c>
      <c r="Z17">
        <v>-7.2980464347530025E+18</v>
      </c>
      <c r="AA17">
        <v>-1.7639995666742979E+18</v>
      </c>
      <c r="AB17">
        <v>-8.3375542458840928E+16</v>
      </c>
    </row>
    <row r="18" spans="3:28" x14ac:dyDescent="0.3">
      <c r="C18" t="s">
        <v>15</v>
      </c>
      <c r="D18" t="s">
        <v>0</v>
      </c>
      <c r="E18" t="s">
        <v>28</v>
      </c>
      <c r="F18" t="s">
        <v>27</v>
      </c>
      <c r="G18" t="s">
        <v>26</v>
      </c>
      <c r="H18" t="s">
        <v>29</v>
      </c>
      <c r="J18">
        <v>1</v>
      </c>
      <c r="K18">
        <v>2</v>
      </c>
      <c r="L18">
        <v>3</v>
      </c>
      <c r="M18">
        <v>4</v>
      </c>
      <c r="N18">
        <v>5</v>
      </c>
      <c r="R18" t="s">
        <v>0</v>
      </c>
      <c r="S18" t="s">
        <v>28</v>
      </c>
      <c r="T18" t="s">
        <v>27</v>
      </c>
      <c r="U18" t="s">
        <v>26</v>
      </c>
      <c r="V18" t="s">
        <v>29</v>
      </c>
      <c r="X18">
        <v>-171.3135283422325</v>
      </c>
      <c r="Y18">
        <v>-152.91985941685513</v>
      </c>
      <c r="Z18">
        <v>-164.8522209164957</v>
      </c>
      <c r="AA18">
        <v>-170.48248662299812</v>
      </c>
      <c r="AB18">
        <v>-61.515820963370942</v>
      </c>
    </row>
    <row r="19" spans="3:28" x14ac:dyDescent="0.3">
      <c r="C19" t="s">
        <v>16</v>
      </c>
      <c r="D19" t="s">
        <v>0</v>
      </c>
      <c r="E19" t="s">
        <v>27</v>
      </c>
      <c r="F19" t="s">
        <v>28</v>
      </c>
      <c r="G19" t="s">
        <v>26</v>
      </c>
      <c r="H19" t="s">
        <v>29</v>
      </c>
      <c r="J19">
        <v>1</v>
      </c>
      <c r="K19">
        <v>2</v>
      </c>
      <c r="L19">
        <v>3</v>
      </c>
      <c r="M19">
        <v>4</v>
      </c>
      <c r="N19">
        <v>5</v>
      </c>
      <c r="R19" t="s">
        <v>0</v>
      </c>
      <c r="S19" t="s">
        <v>27</v>
      </c>
      <c r="T19" t="s">
        <v>28</v>
      </c>
      <c r="U19" t="s">
        <v>26</v>
      </c>
      <c r="V19" t="s">
        <v>29</v>
      </c>
      <c r="X19">
        <v>-99.014847185032039</v>
      </c>
      <c r="Y19">
        <v>-77.031315818530686</v>
      </c>
      <c r="Z19">
        <v>-95.388314141759722</v>
      </c>
      <c r="AA19">
        <v>-84.507263068670838</v>
      </c>
      <c r="AB19">
        <v>-7.2464840051478863</v>
      </c>
    </row>
    <row r="20" spans="3:28" x14ac:dyDescent="0.3">
      <c r="C20" t="s">
        <v>17</v>
      </c>
      <c r="D20" t="s">
        <v>0</v>
      </c>
      <c r="E20" t="s">
        <v>27</v>
      </c>
      <c r="F20" t="s">
        <v>26</v>
      </c>
      <c r="G20" t="s">
        <v>28</v>
      </c>
      <c r="H20" t="s">
        <v>29</v>
      </c>
      <c r="J20">
        <v>1</v>
      </c>
      <c r="K20">
        <v>2</v>
      </c>
      <c r="L20">
        <v>3</v>
      </c>
      <c r="M20">
        <v>4</v>
      </c>
      <c r="N20">
        <v>5</v>
      </c>
      <c r="R20" t="s">
        <v>0</v>
      </c>
      <c r="S20" t="s">
        <v>27</v>
      </c>
      <c r="T20" t="s">
        <v>26</v>
      </c>
      <c r="U20" t="s">
        <v>28</v>
      </c>
      <c r="V20" t="s">
        <v>29</v>
      </c>
      <c r="X20">
        <v>-0.73657355590266194</v>
      </c>
      <c r="Y20">
        <v>0.26578906654625462</v>
      </c>
      <c r="Z20">
        <v>-0.60484676077211585</v>
      </c>
      <c r="AA20">
        <v>0.71792147059445444</v>
      </c>
      <c r="AB20">
        <v>8.7459087346245123</v>
      </c>
    </row>
    <row r="21" spans="3:28" x14ac:dyDescent="0.3">
      <c r="C21" t="s">
        <v>18</v>
      </c>
      <c r="D21" t="s">
        <v>27</v>
      </c>
      <c r="E21" t="s">
        <v>28</v>
      </c>
      <c r="F21" t="s">
        <v>0</v>
      </c>
      <c r="G21" t="s">
        <v>26</v>
      </c>
      <c r="H21" t="s">
        <v>29</v>
      </c>
      <c r="J21">
        <v>1</v>
      </c>
      <c r="K21">
        <v>2</v>
      </c>
      <c r="L21">
        <v>3</v>
      </c>
      <c r="M21">
        <v>4</v>
      </c>
      <c r="N21">
        <v>5</v>
      </c>
      <c r="R21" t="s">
        <v>27</v>
      </c>
      <c r="S21" t="s">
        <v>28</v>
      </c>
      <c r="T21" t="s">
        <v>0</v>
      </c>
      <c r="U21" t="s">
        <v>26</v>
      </c>
      <c r="V21" t="s">
        <v>29</v>
      </c>
      <c r="X21">
        <v>-1.9275396895219865</v>
      </c>
      <c r="Y21">
        <v>-1.7577483827973808</v>
      </c>
      <c r="Z21">
        <v>-1.9778394692314512</v>
      </c>
      <c r="AA21">
        <v>-1.95741899705745</v>
      </c>
      <c r="AB21">
        <v>-1.1072542514860619</v>
      </c>
    </row>
    <row r="22" spans="3:28" x14ac:dyDescent="0.3">
      <c r="C22" t="s">
        <v>19</v>
      </c>
      <c r="D22" t="s">
        <v>27</v>
      </c>
      <c r="E22" t="s">
        <v>28</v>
      </c>
      <c r="F22" t="s">
        <v>0</v>
      </c>
      <c r="G22" t="s">
        <v>26</v>
      </c>
      <c r="H22" t="s">
        <v>29</v>
      </c>
      <c r="J22">
        <v>1</v>
      </c>
      <c r="K22">
        <v>2</v>
      </c>
      <c r="L22">
        <v>3</v>
      </c>
      <c r="M22">
        <v>4</v>
      </c>
      <c r="N22">
        <v>5</v>
      </c>
      <c r="R22" t="s">
        <v>27</v>
      </c>
      <c r="S22" t="s">
        <v>28</v>
      </c>
      <c r="T22" t="s">
        <v>0</v>
      </c>
      <c r="U22" t="s">
        <v>26</v>
      </c>
      <c r="V22" t="s">
        <v>29</v>
      </c>
      <c r="X22">
        <v>-3.4977342112988432</v>
      </c>
      <c r="Y22">
        <v>-3.2813975250141167</v>
      </c>
      <c r="Z22">
        <v>-3.6261324049786046</v>
      </c>
      <c r="AA22">
        <v>-3.5979917628785798</v>
      </c>
      <c r="AB22">
        <v>-2.1003756299945913</v>
      </c>
    </row>
    <row r="23" spans="3:28" x14ac:dyDescent="0.3">
      <c r="C23" t="s">
        <v>20</v>
      </c>
      <c r="D23" t="s">
        <v>0</v>
      </c>
      <c r="E23" t="s">
        <v>27</v>
      </c>
      <c r="F23" t="s">
        <v>26</v>
      </c>
      <c r="G23" t="s">
        <v>28</v>
      </c>
      <c r="H23" t="s">
        <v>29</v>
      </c>
      <c r="J23">
        <v>1</v>
      </c>
      <c r="K23">
        <v>2</v>
      </c>
      <c r="L23">
        <v>3</v>
      </c>
      <c r="M23">
        <v>4</v>
      </c>
      <c r="N23">
        <v>5</v>
      </c>
      <c r="R23" t="s">
        <v>0</v>
      </c>
      <c r="S23" t="s">
        <v>27</v>
      </c>
      <c r="T23" t="s">
        <v>26</v>
      </c>
      <c r="U23" t="s">
        <v>28</v>
      </c>
      <c r="V23" t="s">
        <v>29</v>
      </c>
      <c r="X23">
        <v>-147.49713637373017</v>
      </c>
      <c r="Y23">
        <v>-142.41748771099611</v>
      </c>
      <c r="Z23">
        <v>-146.98202571555333</v>
      </c>
      <c r="AA23">
        <v>-120.45261327822752</v>
      </c>
      <c r="AB23">
        <v>-101.74706100012787</v>
      </c>
    </row>
    <row r="24" spans="3:28" x14ac:dyDescent="0.3">
      <c r="C24" t="s">
        <v>21</v>
      </c>
      <c r="D24" t="s">
        <v>27</v>
      </c>
      <c r="E24" t="s">
        <v>28</v>
      </c>
      <c r="F24" t="s">
        <v>0</v>
      </c>
      <c r="G24" t="s">
        <v>26</v>
      </c>
      <c r="H24" t="s">
        <v>29</v>
      </c>
      <c r="J24">
        <v>1</v>
      </c>
      <c r="K24">
        <v>2</v>
      </c>
      <c r="L24">
        <v>3</v>
      </c>
      <c r="M24">
        <v>4</v>
      </c>
      <c r="N24">
        <v>5</v>
      </c>
      <c r="R24" t="s">
        <v>27</v>
      </c>
      <c r="S24" t="s">
        <v>28</v>
      </c>
      <c r="T24" t="s">
        <v>0</v>
      </c>
      <c r="U24" t="s">
        <v>26</v>
      </c>
      <c r="V24" t="s">
        <v>29</v>
      </c>
      <c r="X24">
        <v>-9.8574913481152908</v>
      </c>
      <c r="Y24">
        <v>-9.4536360419613015</v>
      </c>
      <c r="Z24">
        <v>-9.9385210971395637</v>
      </c>
      <c r="AA24">
        <v>-9.9254531702243689</v>
      </c>
      <c r="AB24">
        <v>-7.048231997163561</v>
      </c>
    </row>
    <row r="25" spans="3:28" x14ac:dyDescent="0.3">
      <c r="C25" t="s">
        <v>22</v>
      </c>
      <c r="D25" t="s">
        <v>27</v>
      </c>
      <c r="E25" t="s">
        <v>0</v>
      </c>
      <c r="F25" t="s">
        <v>28</v>
      </c>
      <c r="G25" t="s">
        <v>26</v>
      </c>
      <c r="H25" t="s">
        <v>29</v>
      </c>
      <c r="J25">
        <v>1</v>
      </c>
      <c r="K25">
        <v>2</v>
      </c>
      <c r="L25">
        <v>3</v>
      </c>
      <c r="M25">
        <v>4</v>
      </c>
      <c r="N25">
        <v>5</v>
      </c>
      <c r="R25" t="s">
        <v>27</v>
      </c>
      <c r="S25" t="s">
        <v>0</v>
      </c>
      <c r="T25" t="s">
        <v>28</v>
      </c>
      <c r="U25" t="s">
        <v>26</v>
      </c>
      <c r="V25" t="s">
        <v>29</v>
      </c>
      <c r="X25">
        <v>-982.1976604116619</v>
      </c>
      <c r="Y25">
        <v>-735.39638839026168</v>
      </c>
      <c r="Z25">
        <v>-983.29623870100181</v>
      </c>
      <c r="AA25">
        <v>-884.45638011740152</v>
      </c>
      <c r="AB25">
        <v>-45.018339072516554</v>
      </c>
    </row>
    <row r="26" spans="3:28" x14ac:dyDescent="0.3">
      <c r="C26" t="s">
        <v>23</v>
      </c>
      <c r="D26" t="s">
        <v>0</v>
      </c>
      <c r="E26" t="s">
        <v>27</v>
      </c>
      <c r="F26" t="s">
        <v>26</v>
      </c>
      <c r="G26" t="s">
        <v>28</v>
      </c>
      <c r="H26" t="s">
        <v>29</v>
      </c>
      <c r="J26">
        <v>1</v>
      </c>
      <c r="K26">
        <v>2</v>
      </c>
      <c r="L26">
        <v>3</v>
      </c>
      <c r="M26">
        <v>4</v>
      </c>
      <c r="N26">
        <v>5</v>
      </c>
      <c r="R26" t="s">
        <v>0</v>
      </c>
      <c r="S26" t="s">
        <v>27</v>
      </c>
      <c r="T26" t="s">
        <v>26</v>
      </c>
      <c r="U26" t="s">
        <v>28</v>
      </c>
      <c r="V26" t="s">
        <v>29</v>
      </c>
      <c r="X26">
        <v>-197.4297971866151</v>
      </c>
      <c r="Y26">
        <v>-187.08698044690485</v>
      </c>
      <c r="Z26">
        <v>-196.70294769191398</v>
      </c>
      <c r="AA26">
        <v>-162.04612283658207</v>
      </c>
      <c r="AB26">
        <v>-105.75751953726146</v>
      </c>
    </row>
    <row r="27" spans="3:28" x14ac:dyDescent="0.3">
      <c r="C27" t="s">
        <v>24</v>
      </c>
      <c r="D27" t="s">
        <v>27</v>
      </c>
      <c r="E27" t="s">
        <v>0</v>
      </c>
      <c r="F27" t="s">
        <v>26</v>
      </c>
      <c r="G27" t="s">
        <v>28</v>
      </c>
      <c r="H27" t="s">
        <v>29</v>
      </c>
      <c r="J27">
        <v>1</v>
      </c>
      <c r="K27">
        <v>2</v>
      </c>
      <c r="L27">
        <v>3</v>
      </c>
      <c r="M27">
        <v>4</v>
      </c>
      <c r="N27">
        <v>5</v>
      </c>
      <c r="R27" t="s">
        <v>27</v>
      </c>
      <c r="S27" t="s">
        <v>0</v>
      </c>
      <c r="T27" t="s">
        <v>26</v>
      </c>
      <c r="U27" t="s">
        <v>28</v>
      </c>
      <c r="V27" t="s">
        <v>29</v>
      </c>
      <c r="X27">
        <v>-1841.8126612915571</v>
      </c>
      <c r="Y27">
        <v>-1553.1988659025521</v>
      </c>
      <c r="Z27">
        <v>-1887.1000682974607</v>
      </c>
      <c r="AA27">
        <v>-1279.6437326783666</v>
      </c>
      <c r="AB27">
        <v>-231.46775298923387</v>
      </c>
    </row>
    <row r="28" spans="3:28" x14ac:dyDescent="0.3">
      <c r="C28" t="s">
        <v>25</v>
      </c>
      <c r="D28" t="s">
        <v>27</v>
      </c>
      <c r="E28" t="s">
        <v>0</v>
      </c>
      <c r="F28" t="s">
        <v>26</v>
      </c>
      <c r="G28" t="s">
        <v>28</v>
      </c>
      <c r="H28" t="s">
        <v>29</v>
      </c>
      <c r="J28">
        <v>1</v>
      </c>
      <c r="K28">
        <v>2</v>
      </c>
      <c r="L28">
        <v>3</v>
      </c>
      <c r="M28">
        <v>4</v>
      </c>
      <c r="N28">
        <v>5</v>
      </c>
      <c r="R28" t="s">
        <v>27</v>
      </c>
      <c r="S28" t="s">
        <v>0</v>
      </c>
      <c r="T28" t="s">
        <v>26</v>
      </c>
      <c r="U28" t="s">
        <v>28</v>
      </c>
      <c r="V28" t="s">
        <v>29</v>
      </c>
      <c r="X28">
        <v>-6199.3039735581278</v>
      </c>
      <c r="Y28">
        <v>-5902.9421241876762</v>
      </c>
      <c r="Z28">
        <v>-6383.5714122907802</v>
      </c>
      <c r="AA28">
        <v>-5751.874993642642</v>
      </c>
      <c r="AB28">
        <v>-2614.6534550594006</v>
      </c>
    </row>
    <row r="30" spans="3:28" x14ac:dyDescent="0.3">
      <c r="C30" t="s">
        <v>1</v>
      </c>
      <c r="D30" t="s">
        <v>0</v>
      </c>
      <c r="E30" t="s">
        <v>27</v>
      </c>
      <c r="F30" t="s">
        <v>26</v>
      </c>
      <c r="G30" t="s">
        <v>28</v>
      </c>
      <c r="H30" t="s">
        <v>29</v>
      </c>
      <c r="J30">
        <v>1</v>
      </c>
      <c r="K30">
        <v>2</v>
      </c>
      <c r="L30">
        <v>3</v>
      </c>
      <c r="M30">
        <v>4</v>
      </c>
      <c r="N30">
        <v>5</v>
      </c>
    </row>
    <row r="31" spans="3:28" x14ac:dyDescent="0.3">
      <c r="C31" t="s">
        <v>2</v>
      </c>
      <c r="D31" t="s">
        <v>28</v>
      </c>
      <c r="E31" t="s">
        <v>0</v>
      </c>
      <c r="F31" t="s">
        <v>27</v>
      </c>
      <c r="G31" t="s">
        <v>26</v>
      </c>
      <c r="H31" t="s">
        <v>29</v>
      </c>
      <c r="J31">
        <v>1</v>
      </c>
      <c r="K31">
        <v>2</v>
      </c>
      <c r="L31">
        <v>3</v>
      </c>
      <c r="M31">
        <v>4</v>
      </c>
      <c r="N31">
        <v>5</v>
      </c>
    </row>
    <row r="32" spans="3:28" x14ac:dyDescent="0.3">
      <c r="C32" t="s">
        <v>3</v>
      </c>
      <c r="D32" t="s">
        <v>0</v>
      </c>
      <c r="E32" t="s">
        <v>27</v>
      </c>
      <c r="F32" t="s">
        <v>26</v>
      </c>
      <c r="G32" t="s">
        <v>28</v>
      </c>
      <c r="H32" t="s">
        <v>29</v>
      </c>
      <c r="J32">
        <v>1</v>
      </c>
      <c r="K32">
        <v>2</v>
      </c>
      <c r="L32">
        <v>3</v>
      </c>
      <c r="M32">
        <v>4</v>
      </c>
      <c r="N32">
        <v>5</v>
      </c>
    </row>
    <row r="33" spans="3:14" x14ac:dyDescent="0.3">
      <c r="C33" t="s">
        <v>4</v>
      </c>
      <c r="D33" t="s">
        <v>0</v>
      </c>
      <c r="E33" t="s">
        <v>28</v>
      </c>
      <c r="F33" t="s">
        <v>27</v>
      </c>
      <c r="G33" t="s">
        <v>26</v>
      </c>
      <c r="H33" t="s">
        <v>29</v>
      </c>
      <c r="J33">
        <v>1</v>
      </c>
      <c r="K33">
        <v>2</v>
      </c>
      <c r="L33">
        <v>3</v>
      </c>
      <c r="M33">
        <v>4</v>
      </c>
      <c r="N33">
        <v>5</v>
      </c>
    </row>
    <row r="34" spans="3:14" x14ac:dyDescent="0.3">
      <c r="C34" t="s">
        <v>5</v>
      </c>
      <c r="D34" t="s">
        <v>28</v>
      </c>
      <c r="E34" t="s">
        <v>27</v>
      </c>
      <c r="F34" t="s">
        <v>26</v>
      </c>
      <c r="G34" t="s">
        <v>0</v>
      </c>
      <c r="H34" t="s">
        <v>29</v>
      </c>
      <c r="J34">
        <v>1</v>
      </c>
      <c r="K34">
        <v>2</v>
      </c>
      <c r="L34">
        <v>3</v>
      </c>
      <c r="M34">
        <v>4</v>
      </c>
      <c r="N34">
        <v>5</v>
      </c>
    </row>
    <row r="35" spans="3:14" x14ac:dyDescent="0.3">
      <c r="C35" t="s">
        <v>6</v>
      </c>
      <c r="D35" t="s">
        <v>0</v>
      </c>
      <c r="E35" t="s">
        <v>27</v>
      </c>
      <c r="F35" t="s">
        <v>26</v>
      </c>
      <c r="G35" t="s">
        <v>28</v>
      </c>
      <c r="H35" t="s">
        <v>29</v>
      </c>
      <c r="J35">
        <v>1</v>
      </c>
      <c r="K35">
        <v>2</v>
      </c>
      <c r="L35">
        <v>3</v>
      </c>
      <c r="M35">
        <v>4</v>
      </c>
      <c r="N35">
        <v>5</v>
      </c>
    </row>
    <row r="36" spans="3:14" x14ac:dyDescent="0.3">
      <c r="C36" t="s">
        <v>7</v>
      </c>
      <c r="D36" t="s">
        <v>28</v>
      </c>
      <c r="E36" t="s">
        <v>0</v>
      </c>
      <c r="F36" t="s">
        <v>27</v>
      </c>
      <c r="G36" t="s">
        <v>26</v>
      </c>
      <c r="H36" t="s">
        <v>29</v>
      </c>
      <c r="J36">
        <v>1</v>
      </c>
      <c r="K36">
        <v>2</v>
      </c>
      <c r="L36">
        <v>3</v>
      </c>
      <c r="M36">
        <v>4</v>
      </c>
      <c r="N36">
        <v>5</v>
      </c>
    </row>
    <row r="37" spans="3:14" x14ac:dyDescent="0.3">
      <c r="C37" t="s">
        <v>8</v>
      </c>
      <c r="D37" t="s">
        <v>28</v>
      </c>
      <c r="E37" t="s">
        <v>0</v>
      </c>
      <c r="F37" t="s">
        <v>27</v>
      </c>
      <c r="G37" t="s">
        <v>26</v>
      </c>
      <c r="H37" t="s">
        <v>29</v>
      </c>
      <c r="J37">
        <v>1</v>
      </c>
      <c r="K37">
        <v>2</v>
      </c>
      <c r="L37">
        <v>3</v>
      </c>
      <c r="M37">
        <v>4</v>
      </c>
      <c r="N37">
        <v>5</v>
      </c>
    </row>
    <row r="38" spans="3:14" x14ac:dyDescent="0.3">
      <c r="C38" t="s">
        <v>9</v>
      </c>
      <c r="D38" t="s">
        <v>28</v>
      </c>
      <c r="E38" t="s">
        <v>0</v>
      </c>
      <c r="F38" t="s">
        <v>27</v>
      </c>
      <c r="G38" t="s">
        <v>26</v>
      </c>
      <c r="H38" t="s">
        <v>29</v>
      </c>
      <c r="J38">
        <v>1</v>
      </c>
      <c r="K38">
        <v>2</v>
      </c>
      <c r="L38">
        <v>3</v>
      </c>
      <c r="M38">
        <v>4</v>
      </c>
      <c r="N38">
        <v>5</v>
      </c>
    </row>
    <row r="39" spans="3:14" x14ac:dyDescent="0.3">
      <c r="C39" t="s">
        <v>10</v>
      </c>
      <c r="D39" t="s">
        <v>0</v>
      </c>
      <c r="E39" t="s">
        <v>27</v>
      </c>
      <c r="F39" t="s">
        <v>28</v>
      </c>
      <c r="G39" t="s">
        <v>26</v>
      </c>
      <c r="H39" t="s">
        <v>29</v>
      </c>
      <c r="J39">
        <v>1</v>
      </c>
      <c r="K39">
        <v>2</v>
      </c>
      <c r="L39">
        <v>3</v>
      </c>
      <c r="M39">
        <v>4</v>
      </c>
      <c r="N39">
        <v>5</v>
      </c>
    </row>
    <row r="40" spans="3:14" x14ac:dyDescent="0.3">
      <c r="C40" t="s">
        <v>11</v>
      </c>
      <c r="D40" t="s">
        <v>0</v>
      </c>
      <c r="E40" t="s">
        <v>27</v>
      </c>
      <c r="F40" t="s">
        <v>26</v>
      </c>
      <c r="G40" t="s">
        <v>28</v>
      </c>
      <c r="H40" t="s">
        <v>29</v>
      </c>
      <c r="J40">
        <v>1</v>
      </c>
      <c r="K40">
        <v>2</v>
      </c>
      <c r="L40">
        <v>3</v>
      </c>
      <c r="M40">
        <v>4</v>
      </c>
      <c r="N40">
        <v>5</v>
      </c>
    </row>
    <row r="41" spans="3:14" x14ac:dyDescent="0.3">
      <c r="C41" t="s">
        <v>12</v>
      </c>
      <c r="D41" t="s">
        <v>0</v>
      </c>
      <c r="E41" t="s">
        <v>27</v>
      </c>
      <c r="F41" t="s">
        <v>26</v>
      </c>
      <c r="G41" t="s">
        <v>28</v>
      </c>
      <c r="H41" t="s">
        <v>29</v>
      </c>
      <c r="J41">
        <v>1</v>
      </c>
      <c r="K41">
        <v>2</v>
      </c>
      <c r="L41">
        <v>3</v>
      </c>
      <c r="M41">
        <v>4</v>
      </c>
      <c r="N41">
        <v>5</v>
      </c>
    </row>
    <row r="42" spans="3:14" x14ac:dyDescent="0.3">
      <c r="C42" t="s">
        <v>13</v>
      </c>
      <c r="D42" t="s">
        <v>28</v>
      </c>
      <c r="E42" t="s">
        <v>0</v>
      </c>
      <c r="F42" t="s">
        <v>26</v>
      </c>
      <c r="G42" t="s">
        <v>27</v>
      </c>
      <c r="H42" t="s">
        <v>29</v>
      </c>
      <c r="J42">
        <v>1</v>
      </c>
      <c r="K42">
        <v>2</v>
      </c>
      <c r="L42">
        <v>3</v>
      </c>
      <c r="M42">
        <v>4</v>
      </c>
      <c r="N42">
        <v>5</v>
      </c>
    </row>
    <row r="43" spans="3:14" x14ac:dyDescent="0.3">
      <c r="C43" t="s">
        <v>14</v>
      </c>
      <c r="D43" t="s">
        <v>28</v>
      </c>
      <c r="E43" t="s">
        <v>0</v>
      </c>
      <c r="F43" t="s">
        <v>26</v>
      </c>
      <c r="G43" t="s">
        <v>27</v>
      </c>
      <c r="H43" t="s">
        <v>29</v>
      </c>
      <c r="J43">
        <v>1</v>
      </c>
      <c r="K43">
        <v>2</v>
      </c>
      <c r="L43">
        <v>3</v>
      </c>
      <c r="M43">
        <v>4</v>
      </c>
      <c r="N43">
        <v>5</v>
      </c>
    </row>
    <row r="44" spans="3:14" x14ac:dyDescent="0.3">
      <c r="C44" t="s">
        <v>15</v>
      </c>
      <c r="D44" t="s">
        <v>28</v>
      </c>
      <c r="E44" t="s">
        <v>0</v>
      </c>
      <c r="F44" t="s">
        <v>26</v>
      </c>
      <c r="G44" t="s">
        <v>27</v>
      </c>
      <c r="H44" t="s">
        <v>29</v>
      </c>
      <c r="J44">
        <v>1</v>
      </c>
      <c r="K44">
        <v>2</v>
      </c>
      <c r="L44">
        <v>3</v>
      </c>
      <c r="M44">
        <v>4</v>
      </c>
      <c r="N44">
        <v>5</v>
      </c>
    </row>
    <row r="45" spans="3:14" x14ac:dyDescent="0.3">
      <c r="C45" t="s">
        <v>16</v>
      </c>
      <c r="D45" t="s">
        <v>28</v>
      </c>
      <c r="E45" t="s">
        <v>0</v>
      </c>
      <c r="F45" t="s">
        <v>26</v>
      </c>
      <c r="G45" t="s">
        <v>27</v>
      </c>
      <c r="H45" t="s">
        <v>29</v>
      </c>
      <c r="J45">
        <v>1</v>
      </c>
      <c r="K45">
        <v>2</v>
      </c>
      <c r="L45">
        <v>3</v>
      </c>
      <c r="M45">
        <v>4</v>
      </c>
      <c r="N45">
        <v>5</v>
      </c>
    </row>
    <row r="46" spans="3:14" x14ac:dyDescent="0.3">
      <c r="C46" t="s">
        <v>17</v>
      </c>
      <c r="D46" t="s">
        <v>0</v>
      </c>
      <c r="E46" t="s">
        <v>27</v>
      </c>
      <c r="F46" t="s">
        <v>26</v>
      </c>
      <c r="G46" t="s">
        <v>28</v>
      </c>
      <c r="H46" t="s">
        <v>29</v>
      </c>
      <c r="J46">
        <v>1</v>
      </c>
      <c r="K46">
        <v>2</v>
      </c>
      <c r="L46">
        <v>3</v>
      </c>
      <c r="M46">
        <v>4</v>
      </c>
      <c r="N46">
        <v>5</v>
      </c>
    </row>
    <row r="47" spans="3:14" x14ac:dyDescent="0.3">
      <c r="C47" t="s">
        <v>18</v>
      </c>
      <c r="D47" t="s">
        <v>28</v>
      </c>
      <c r="E47" t="s">
        <v>27</v>
      </c>
      <c r="F47" t="s">
        <v>0</v>
      </c>
      <c r="G47" t="s">
        <v>26</v>
      </c>
      <c r="H47" t="s">
        <v>29</v>
      </c>
      <c r="J47">
        <v>1</v>
      </c>
      <c r="K47">
        <v>2</v>
      </c>
      <c r="L47">
        <v>3</v>
      </c>
      <c r="M47">
        <v>4</v>
      </c>
      <c r="N47">
        <v>5</v>
      </c>
    </row>
    <row r="48" spans="3:14" x14ac:dyDescent="0.3">
      <c r="C48" t="s">
        <v>19</v>
      </c>
      <c r="D48" t="s">
        <v>28</v>
      </c>
      <c r="E48" t="s">
        <v>27</v>
      </c>
      <c r="F48" t="s">
        <v>26</v>
      </c>
      <c r="G48" t="s">
        <v>0</v>
      </c>
      <c r="H48" t="s">
        <v>29</v>
      </c>
      <c r="J48">
        <v>1</v>
      </c>
      <c r="K48">
        <v>2</v>
      </c>
      <c r="L48">
        <v>3</v>
      </c>
      <c r="M48">
        <v>4</v>
      </c>
      <c r="N48">
        <v>5</v>
      </c>
    </row>
    <row r="49" spans="3:14" x14ac:dyDescent="0.3">
      <c r="C49" t="s">
        <v>20</v>
      </c>
      <c r="D49" t="s">
        <v>28</v>
      </c>
      <c r="E49" t="s">
        <v>0</v>
      </c>
      <c r="F49" t="s">
        <v>27</v>
      </c>
      <c r="G49" t="s">
        <v>26</v>
      </c>
      <c r="H49" t="s">
        <v>29</v>
      </c>
      <c r="J49">
        <v>1</v>
      </c>
      <c r="K49">
        <v>2</v>
      </c>
      <c r="L49">
        <v>3</v>
      </c>
      <c r="M49">
        <v>4</v>
      </c>
      <c r="N49">
        <v>5</v>
      </c>
    </row>
    <row r="50" spans="3:14" x14ac:dyDescent="0.3">
      <c r="C50" t="s">
        <v>21</v>
      </c>
      <c r="D50" t="s">
        <v>28</v>
      </c>
      <c r="E50" t="s">
        <v>27</v>
      </c>
      <c r="F50" t="s">
        <v>0</v>
      </c>
      <c r="G50" t="s">
        <v>26</v>
      </c>
      <c r="H50" t="s">
        <v>29</v>
      </c>
      <c r="J50">
        <v>1</v>
      </c>
      <c r="K50">
        <v>2</v>
      </c>
      <c r="L50">
        <v>3</v>
      </c>
      <c r="M50">
        <v>4</v>
      </c>
      <c r="N50">
        <v>5</v>
      </c>
    </row>
    <row r="51" spans="3:14" x14ac:dyDescent="0.3">
      <c r="C51" t="s">
        <v>22</v>
      </c>
      <c r="D51" t="s">
        <v>28</v>
      </c>
      <c r="E51" t="s">
        <v>0</v>
      </c>
      <c r="F51" t="s">
        <v>27</v>
      </c>
      <c r="G51" t="s">
        <v>26</v>
      </c>
      <c r="H51" t="s">
        <v>29</v>
      </c>
      <c r="J51">
        <v>1</v>
      </c>
      <c r="K51">
        <v>2</v>
      </c>
      <c r="L51">
        <v>3</v>
      </c>
      <c r="M51">
        <v>4</v>
      </c>
      <c r="N51">
        <v>5</v>
      </c>
    </row>
    <row r="52" spans="3:14" x14ac:dyDescent="0.3">
      <c r="C52" t="s">
        <v>23</v>
      </c>
      <c r="D52" t="s">
        <v>28</v>
      </c>
      <c r="E52" t="s">
        <v>0</v>
      </c>
      <c r="F52" t="s">
        <v>27</v>
      </c>
      <c r="G52" t="s">
        <v>26</v>
      </c>
      <c r="H52" t="s">
        <v>29</v>
      </c>
      <c r="J52">
        <v>1</v>
      </c>
      <c r="K52">
        <v>2</v>
      </c>
      <c r="L52">
        <v>3</v>
      </c>
      <c r="M52">
        <v>4</v>
      </c>
      <c r="N52">
        <v>5</v>
      </c>
    </row>
    <row r="53" spans="3:14" x14ac:dyDescent="0.3">
      <c r="C53" t="s">
        <v>24</v>
      </c>
      <c r="D53" t="s">
        <v>28</v>
      </c>
      <c r="E53" t="s">
        <v>0</v>
      </c>
      <c r="F53" t="s">
        <v>27</v>
      </c>
      <c r="G53" t="s">
        <v>26</v>
      </c>
      <c r="H53" t="s">
        <v>29</v>
      </c>
      <c r="J53">
        <v>1</v>
      </c>
      <c r="K53">
        <v>2</v>
      </c>
      <c r="L53">
        <v>3</v>
      </c>
      <c r="M53">
        <v>4</v>
      </c>
      <c r="N53">
        <v>5</v>
      </c>
    </row>
    <row r="54" spans="3:14" x14ac:dyDescent="0.3">
      <c r="C54" t="s">
        <v>25</v>
      </c>
      <c r="D54" t="s">
        <v>28</v>
      </c>
      <c r="E54" t="s">
        <v>0</v>
      </c>
      <c r="F54" t="s">
        <v>26</v>
      </c>
      <c r="G54" t="s">
        <v>27</v>
      </c>
      <c r="H54" t="s">
        <v>29</v>
      </c>
      <c r="J54">
        <v>1</v>
      </c>
      <c r="K54">
        <v>2</v>
      </c>
      <c r="L54">
        <v>3</v>
      </c>
      <c r="M54">
        <v>4</v>
      </c>
      <c r="N54">
        <v>5</v>
      </c>
    </row>
  </sheetData>
  <autoFilter ref="R3:V28" xr:uid="{28069105-FFA0-4AB5-915C-1A1E0687549F}"/>
  <conditionalFormatting sqref="R4:V28">
    <cfRule type="cellIs" dxfId="24" priority="3" operator="equal">
      <formula>"SOMA_all-to-one"</formula>
    </cfRule>
    <cfRule type="cellIs" dxfId="23" priority="4" operator="equal">
      <formula>"PSO"</formula>
    </cfRule>
    <cfRule type="cellIs" dxfId="22" priority="5" operator="equal">
      <formula>"DE_rand_1_bin"</formula>
    </cfRule>
    <cfRule type="cellIs" dxfId="21" priority="6" operator="equal">
      <formula>"DE_best_1_bin"</formula>
    </cfRule>
  </conditionalFormatting>
  <conditionalFormatting sqref="X4:AB28">
    <cfRule type="duplicateValues" dxfId="20" priority="1"/>
    <cfRule type="duplicateValues" dxfId="19" priority="2"/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AA85-A39C-4621-8D28-46C3304EED9A}">
  <sheetPr filterMode="1"/>
  <dimension ref="C3:AB28"/>
  <sheetViews>
    <sheetView topLeftCell="F1" workbookViewId="0">
      <selection activeCell="S13" sqref="S13"/>
    </sheetView>
  </sheetViews>
  <sheetFormatPr defaultRowHeight="14.4" x14ac:dyDescent="0.3"/>
  <cols>
    <col min="4" max="7" width="15.33203125" bestFit="1" customWidth="1"/>
    <col min="8" max="8" width="14" bestFit="1" customWidth="1"/>
  </cols>
  <sheetData>
    <row r="3" spans="3:28" x14ac:dyDescent="0.3">
      <c r="Q3">
        <v>1</v>
      </c>
      <c r="R3">
        <v>2</v>
      </c>
      <c r="S3">
        <v>3</v>
      </c>
      <c r="T3">
        <v>4</v>
      </c>
      <c r="U3">
        <v>5</v>
      </c>
    </row>
    <row r="4" spans="3:28" x14ac:dyDescent="0.3">
      <c r="C4" t="s">
        <v>1</v>
      </c>
      <c r="D4" t="s">
        <v>0</v>
      </c>
      <c r="E4" t="s">
        <v>27</v>
      </c>
      <c r="F4" t="s">
        <v>26</v>
      </c>
      <c r="G4" t="s">
        <v>28</v>
      </c>
      <c r="H4" t="s">
        <v>29</v>
      </c>
      <c r="J4">
        <v>1</v>
      </c>
      <c r="K4">
        <v>2</v>
      </c>
      <c r="L4">
        <v>3</v>
      </c>
      <c r="M4">
        <v>4</v>
      </c>
      <c r="N4">
        <v>5</v>
      </c>
      <c r="Q4" t="s">
        <v>0</v>
      </c>
      <c r="R4" t="s">
        <v>27</v>
      </c>
      <c r="S4" t="s">
        <v>26</v>
      </c>
      <c r="T4" t="s">
        <v>28</v>
      </c>
      <c r="U4" t="s">
        <v>29</v>
      </c>
      <c r="X4">
        <v>-859.83273282047298</v>
      </c>
      <c r="Y4">
        <v>8801.4582434899912</v>
      </c>
      <c r="Z4">
        <v>2760.153330842194</v>
      </c>
      <c r="AA4">
        <v>21001.536491557436</v>
      </c>
      <c r="AB4">
        <v>170961.33499438345</v>
      </c>
    </row>
    <row r="5" spans="3:28" x14ac:dyDescent="0.3">
      <c r="C5" t="s">
        <v>2</v>
      </c>
      <c r="D5" t="s">
        <v>0</v>
      </c>
      <c r="E5" t="s">
        <v>27</v>
      </c>
      <c r="F5" t="s">
        <v>26</v>
      </c>
      <c r="G5" t="s">
        <v>28</v>
      </c>
      <c r="H5" t="s">
        <v>29</v>
      </c>
      <c r="J5">
        <v>1</v>
      </c>
      <c r="K5">
        <v>2</v>
      </c>
      <c r="L5">
        <v>3</v>
      </c>
      <c r="M5">
        <v>4</v>
      </c>
      <c r="N5">
        <v>5</v>
      </c>
      <c r="Q5" t="s">
        <v>0</v>
      </c>
      <c r="R5" t="s">
        <v>27</v>
      </c>
      <c r="S5" t="s">
        <v>26</v>
      </c>
      <c r="T5" t="s">
        <v>28</v>
      </c>
      <c r="U5" t="s">
        <v>29</v>
      </c>
      <c r="X5">
        <v>-636.34981951554425</v>
      </c>
      <c r="Y5">
        <v>-486.70584201832094</v>
      </c>
      <c r="Z5">
        <v>-550.97016662137435</v>
      </c>
      <c r="AA5">
        <v>-437.89973168183104</v>
      </c>
      <c r="AB5">
        <v>-190.77515212190031</v>
      </c>
    </row>
    <row r="6" spans="3:28" x14ac:dyDescent="0.3">
      <c r="C6" t="s">
        <v>3</v>
      </c>
      <c r="D6" t="s">
        <v>0</v>
      </c>
      <c r="E6" t="s">
        <v>27</v>
      </c>
      <c r="F6" t="s">
        <v>26</v>
      </c>
      <c r="G6" t="s">
        <v>28</v>
      </c>
      <c r="H6" t="s">
        <v>29</v>
      </c>
      <c r="J6">
        <v>1</v>
      </c>
      <c r="K6">
        <v>2</v>
      </c>
      <c r="L6">
        <v>3</v>
      </c>
      <c r="M6">
        <v>4</v>
      </c>
      <c r="N6">
        <v>5</v>
      </c>
      <c r="Q6" t="s">
        <v>0</v>
      </c>
      <c r="R6" t="s">
        <v>27</v>
      </c>
      <c r="S6" t="s">
        <v>26</v>
      </c>
      <c r="T6" t="s">
        <v>28</v>
      </c>
      <c r="U6" t="s">
        <v>29</v>
      </c>
      <c r="X6">
        <v>0.2239735693363161</v>
      </c>
      <c r="Y6">
        <v>0.79870962471866103</v>
      </c>
      <c r="Z6">
        <v>0.59188263189923684</v>
      </c>
      <c r="AA6">
        <v>1.2896371832630722</v>
      </c>
      <c r="AB6">
        <v>5.2804252036215837</v>
      </c>
    </row>
    <row r="7" spans="3:28" x14ac:dyDescent="0.3">
      <c r="C7" t="s">
        <v>4</v>
      </c>
      <c r="D7" t="s">
        <v>0</v>
      </c>
      <c r="E7" t="s">
        <v>28</v>
      </c>
      <c r="F7" t="s">
        <v>27</v>
      </c>
      <c r="G7" t="s">
        <v>26</v>
      </c>
      <c r="H7" t="s">
        <v>29</v>
      </c>
      <c r="J7">
        <v>1</v>
      </c>
      <c r="K7">
        <v>2</v>
      </c>
      <c r="L7">
        <v>3</v>
      </c>
      <c r="M7">
        <v>4</v>
      </c>
      <c r="N7">
        <v>5</v>
      </c>
      <c r="Q7" t="s">
        <v>0</v>
      </c>
      <c r="R7" t="s">
        <v>28</v>
      </c>
      <c r="S7" t="s">
        <v>27</v>
      </c>
      <c r="T7" t="s">
        <v>26</v>
      </c>
      <c r="U7" t="s">
        <v>29</v>
      </c>
      <c r="X7">
        <v>-12.093006868521886</v>
      </c>
      <c r="Y7">
        <v>-10.752755485319396</v>
      </c>
      <c r="Z7">
        <v>-11.582848997746538</v>
      </c>
      <c r="AA7">
        <v>-12.078937521200269</v>
      </c>
      <c r="AB7">
        <v>-7.5753574546454043</v>
      </c>
    </row>
    <row r="8" spans="3:28" hidden="1" x14ac:dyDescent="0.3">
      <c r="C8" t="s">
        <v>5</v>
      </c>
      <c r="D8" t="s">
        <v>28</v>
      </c>
      <c r="E8" t="s">
        <v>27</v>
      </c>
      <c r="F8" t="s">
        <v>26</v>
      </c>
      <c r="G8" t="s">
        <v>0</v>
      </c>
      <c r="H8" t="s">
        <v>29</v>
      </c>
      <c r="J8">
        <v>1</v>
      </c>
      <c r="K8">
        <v>2</v>
      </c>
      <c r="L8">
        <v>3</v>
      </c>
      <c r="M8">
        <v>4</v>
      </c>
      <c r="N8">
        <v>5</v>
      </c>
      <c r="Q8" t="s">
        <v>28</v>
      </c>
      <c r="R8" t="s">
        <v>27</v>
      </c>
      <c r="S8" t="s">
        <v>26</v>
      </c>
      <c r="T8" t="s">
        <v>0</v>
      </c>
      <c r="U8" t="s">
        <v>29</v>
      </c>
      <c r="X8">
        <v>11.780598532615212</v>
      </c>
      <c r="Y8">
        <v>10.738852557453004</v>
      </c>
      <c r="Z8">
        <v>9.9835879736625053</v>
      </c>
      <c r="AA8">
        <v>9.8726040740380938</v>
      </c>
      <c r="AB8">
        <v>29.311415895302925</v>
      </c>
    </row>
    <row r="9" spans="3:28" x14ac:dyDescent="0.3">
      <c r="C9" t="s">
        <v>6</v>
      </c>
      <c r="D9" t="s">
        <v>0</v>
      </c>
      <c r="E9" t="s">
        <v>27</v>
      </c>
      <c r="F9" t="s">
        <v>26</v>
      </c>
      <c r="G9" t="s">
        <v>28</v>
      </c>
      <c r="H9" t="s">
        <v>29</v>
      </c>
      <c r="J9">
        <v>1</v>
      </c>
      <c r="K9">
        <v>2</v>
      </c>
      <c r="L9">
        <v>3</v>
      </c>
      <c r="M9">
        <v>4</v>
      </c>
      <c r="N9">
        <v>5</v>
      </c>
      <c r="Q9" t="s">
        <v>0</v>
      </c>
      <c r="R9" t="s">
        <v>27</v>
      </c>
      <c r="S9" t="s">
        <v>26</v>
      </c>
      <c r="T9" t="s">
        <v>28</v>
      </c>
      <c r="U9" t="s">
        <v>29</v>
      </c>
      <c r="X9">
        <v>40.309180969621465</v>
      </c>
      <c r="Y9">
        <v>142.10648023402101</v>
      </c>
      <c r="Z9">
        <v>125.88093312220309</v>
      </c>
      <c r="AA9">
        <v>143.21296084970749</v>
      </c>
      <c r="AB9">
        <v>203.24053938248599</v>
      </c>
    </row>
    <row r="10" spans="3:28" x14ac:dyDescent="0.3">
      <c r="C10" t="s">
        <v>7</v>
      </c>
      <c r="D10" t="s">
        <v>0</v>
      </c>
      <c r="E10" t="s">
        <v>27</v>
      </c>
      <c r="F10" t="s">
        <v>26</v>
      </c>
      <c r="G10" t="s">
        <v>28</v>
      </c>
      <c r="H10" t="s">
        <v>29</v>
      </c>
      <c r="J10">
        <v>1</v>
      </c>
      <c r="K10">
        <v>2</v>
      </c>
      <c r="L10">
        <v>3</v>
      </c>
      <c r="M10">
        <v>4</v>
      </c>
      <c r="N10">
        <v>5</v>
      </c>
      <c r="Q10" t="s">
        <v>0</v>
      </c>
      <c r="R10" t="s">
        <v>27</v>
      </c>
      <c r="S10" t="s">
        <v>26</v>
      </c>
      <c r="T10" t="s">
        <v>28</v>
      </c>
      <c r="U10" t="s">
        <v>29</v>
      </c>
      <c r="X10">
        <v>-1416.4792446220295</v>
      </c>
      <c r="Y10">
        <v>-854.24932778192715</v>
      </c>
      <c r="Z10">
        <v>-1026.1205976728256</v>
      </c>
      <c r="AA10">
        <v>-728.22153281589954</v>
      </c>
      <c r="AB10">
        <v>-301.17950281812506</v>
      </c>
    </row>
    <row r="11" spans="3:28" x14ac:dyDescent="0.3">
      <c r="C11" t="s">
        <v>8</v>
      </c>
      <c r="D11" t="s">
        <v>0</v>
      </c>
      <c r="E11" t="s">
        <v>27</v>
      </c>
      <c r="F11" t="s">
        <v>26</v>
      </c>
      <c r="G11" t="s">
        <v>28</v>
      </c>
      <c r="H11" t="s">
        <v>29</v>
      </c>
      <c r="J11">
        <v>1</v>
      </c>
      <c r="K11">
        <v>2</v>
      </c>
      <c r="L11">
        <v>3</v>
      </c>
      <c r="M11">
        <v>4</v>
      </c>
      <c r="N11">
        <v>5</v>
      </c>
      <c r="Q11" t="s">
        <v>0</v>
      </c>
      <c r="R11" t="s">
        <v>27</v>
      </c>
      <c r="S11" t="s">
        <v>26</v>
      </c>
      <c r="T11" t="s">
        <v>28</v>
      </c>
      <c r="U11" t="s">
        <v>29</v>
      </c>
      <c r="X11">
        <v>-724.0330528513739</v>
      </c>
      <c r="Y11">
        <v>-582.74383271669728</v>
      </c>
      <c r="Z11">
        <v>-597.60510855497137</v>
      </c>
      <c r="AA11">
        <v>-547.39164014290191</v>
      </c>
      <c r="AB11">
        <v>-214.75487394990654</v>
      </c>
    </row>
    <row r="12" spans="3:28" hidden="1" x14ac:dyDescent="0.3">
      <c r="C12" t="s">
        <v>9</v>
      </c>
      <c r="D12" t="s">
        <v>28</v>
      </c>
      <c r="E12" t="s">
        <v>0</v>
      </c>
      <c r="F12" t="s">
        <v>27</v>
      </c>
      <c r="G12" t="s">
        <v>26</v>
      </c>
      <c r="H12" t="s">
        <v>29</v>
      </c>
      <c r="J12">
        <v>1</v>
      </c>
      <c r="K12">
        <v>2</v>
      </c>
      <c r="L12">
        <v>3</v>
      </c>
      <c r="M12">
        <v>4</v>
      </c>
      <c r="N12">
        <v>5</v>
      </c>
      <c r="Q12" t="s">
        <v>28</v>
      </c>
      <c r="R12" t="s">
        <v>0</v>
      </c>
      <c r="S12" t="s">
        <v>27</v>
      </c>
      <c r="T12" t="s">
        <v>26</v>
      </c>
      <c r="U12" t="s">
        <v>29</v>
      </c>
      <c r="X12">
        <v>-7.3859886578567604</v>
      </c>
      <c r="Y12">
        <v>-6.9174953747280927</v>
      </c>
      <c r="Z12">
        <v>-7.0114652708399818</v>
      </c>
      <c r="AA12">
        <v>-8.5179450220652502</v>
      </c>
      <c r="AB12">
        <v>-2.0530560820971995</v>
      </c>
    </row>
    <row r="13" spans="3:28" x14ac:dyDescent="0.3">
      <c r="C13" t="s">
        <v>10</v>
      </c>
      <c r="D13" t="s">
        <v>0</v>
      </c>
      <c r="E13" t="s">
        <v>27</v>
      </c>
      <c r="F13" t="s">
        <v>28</v>
      </c>
      <c r="G13" t="s">
        <v>26</v>
      </c>
      <c r="H13" t="s">
        <v>29</v>
      </c>
      <c r="J13">
        <v>1</v>
      </c>
      <c r="K13">
        <v>2</v>
      </c>
      <c r="L13">
        <v>3</v>
      </c>
      <c r="M13">
        <v>4</v>
      </c>
      <c r="N13">
        <v>5</v>
      </c>
      <c r="Q13" t="s">
        <v>0</v>
      </c>
      <c r="R13" t="s">
        <v>27</v>
      </c>
      <c r="S13" t="s">
        <v>28</v>
      </c>
      <c r="T13" t="s">
        <v>26</v>
      </c>
      <c r="U13" t="s">
        <v>29</v>
      </c>
      <c r="X13">
        <v>-7.9024186555624567</v>
      </c>
      <c r="Y13">
        <v>-1.8447043730171351</v>
      </c>
      <c r="Z13">
        <v>-2.1755773388847834</v>
      </c>
      <c r="AA13">
        <v>-1.8918621506950333</v>
      </c>
      <c r="AB13">
        <v>-1.4105965494507645E-2</v>
      </c>
    </row>
    <row r="14" spans="3:28" x14ac:dyDescent="0.3">
      <c r="C14" t="s">
        <v>11</v>
      </c>
      <c r="D14" t="s">
        <v>0</v>
      </c>
      <c r="E14" t="s">
        <v>27</v>
      </c>
      <c r="F14" t="s">
        <v>26</v>
      </c>
      <c r="G14" t="s">
        <v>28</v>
      </c>
      <c r="H14" t="s">
        <v>29</v>
      </c>
      <c r="J14">
        <v>1</v>
      </c>
      <c r="K14">
        <v>2</v>
      </c>
      <c r="L14">
        <v>3</v>
      </c>
      <c r="M14">
        <v>4</v>
      </c>
      <c r="N14">
        <v>5</v>
      </c>
      <c r="Q14" t="s">
        <v>0</v>
      </c>
      <c r="R14" t="s">
        <v>27</v>
      </c>
      <c r="S14" t="s">
        <v>26</v>
      </c>
      <c r="T14" t="s">
        <v>28</v>
      </c>
      <c r="U14" t="s">
        <v>29</v>
      </c>
      <c r="X14">
        <v>6.9459503078905787</v>
      </c>
      <c r="Y14">
        <v>1622.3845156552618</v>
      </c>
      <c r="Z14">
        <v>1415.3659835125666</v>
      </c>
      <c r="AA14">
        <v>2184.4238544781015</v>
      </c>
      <c r="AB14">
        <v>4758.8495883277328</v>
      </c>
    </row>
    <row r="15" spans="3:28" x14ac:dyDescent="0.3">
      <c r="C15" t="s">
        <v>12</v>
      </c>
      <c r="D15" t="s">
        <v>0</v>
      </c>
      <c r="E15" t="s">
        <v>27</v>
      </c>
      <c r="F15" t="s">
        <v>26</v>
      </c>
      <c r="G15" t="s">
        <v>28</v>
      </c>
      <c r="H15" t="s">
        <v>29</v>
      </c>
      <c r="J15">
        <v>1</v>
      </c>
      <c r="K15">
        <v>2</v>
      </c>
      <c r="L15">
        <v>3</v>
      </c>
      <c r="M15">
        <v>4</v>
      </c>
      <c r="N15">
        <v>5</v>
      </c>
      <c r="Q15" t="s">
        <v>0</v>
      </c>
      <c r="R15" t="s">
        <v>27</v>
      </c>
      <c r="S15" t="s">
        <v>26</v>
      </c>
      <c r="T15" t="s">
        <v>28</v>
      </c>
      <c r="U15" t="s">
        <v>29</v>
      </c>
      <c r="X15">
        <v>-18.551440947642853</v>
      </c>
      <c r="Y15">
        <v>-13.544644094056487</v>
      </c>
      <c r="Z15">
        <v>-14.96429243417032</v>
      </c>
      <c r="AA15">
        <v>-12.32297862880157</v>
      </c>
      <c r="AB15">
        <v>-4.7449496348541738</v>
      </c>
    </row>
    <row r="16" spans="3:28" x14ac:dyDescent="0.3">
      <c r="C16" t="s">
        <v>13</v>
      </c>
      <c r="D16" t="s">
        <v>0</v>
      </c>
      <c r="E16" t="s">
        <v>28</v>
      </c>
      <c r="F16" t="s">
        <v>26</v>
      </c>
      <c r="G16" t="s">
        <v>27</v>
      </c>
      <c r="H16" t="s">
        <v>29</v>
      </c>
      <c r="J16">
        <v>1</v>
      </c>
      <c r="K16">
        <v>2</v>
      </c>
      <c r="L16">
        <v>3</v>
      </c>
      <c r="M16">
        <v>4</v>
      </c>
      <c r="N16">
        <v>5</v>
      </c>
      <c r="Q16" t="s">
        <v>0</v>
      </c>
      <c r="R16" t="s">
        <v>28</v>
      </c>
      <c r="S16" t="s">
        <v>26</v>
      </c>
      <c r="T16" t="s">
        <v>27</v>
      </c>
      <c r="U16" t="s">
        <v>29</v>
      </c>
      <c r="X16">
        <v>-281.68183831662594</v>
      </c>
      <c r="Y16">
        <v>-239.12829012983087</v>
      </c>
      <c r="Z16">
        <v>-236.86794742199916</v>
      </c>
      <c r="AA16">
        <v>-249.23281000488035</v>
      </c>
      <c r="AB16">
        <v>-84.899526063522586</v>
      </c>
    </row>
    <row r="17" spans="3:28" x14ac:dyDescent="0.3">
      <c r="C17" t="s">
        <v>14</v>
      </c>
      <c r="D17" t="s">
        <v>0</v>
      </c>
      <c r="E17" t="s">
        <v>26</v>
      </c>
      <c r="F17" t="s">
        <v>27</v>
      </c>
      <c r="G17" t="s">
        <v>28</v>
      </c>
      <c r="H17" t="s">
        <v>29</v>
      </c>
      <c r="J17">
        <v>1</v>
      </c>
      <c r="K17">
        <v>2</v>
      </c>
      <c r="L17">
        <v>3</v>
      </c>
      <c r="M17">
        <v>4</v>
      </c>
      <c r="N17">
        <v>5</v>
      </c>
      <c r="Q17" t="s">
        <v>0</v>
      </c>
      <c r="R17" t="s">
        <v>26</v>
      </c>
      <c r="S17" t="s">
        <v>27</v>
      </c>
      <c r="T17" t="s">
        <v>28</v>
      </c>
      <c r="U17" t="s">
        <v>29</v>
      </c>
      <c r="X17">
        <v>-5.6826118572138775E+19</v>
      </c>
      <c r="Y17">
        <v>-1.8135859392679414E+19</v>
      </c>
      <c r="Z17">
        <v>-1.7578137946734162E+19</v>
      </c>
      <c r="AA17">
        <v>-8.8955470209994701E+18</v>
      </c>
      <c r="AB17">
        <v>-1.0084601300762066E+18</v>
      </c>
    </row>
    <row r="18" spans="3:28" hidden="1" x14ac:dyDescent="0.3">
      <c r="C18" t="s">
        <v>15</v>
      </c>
      <c r="D18" t="s">
        <v>28</v>
      </c>
      <c r="E18" t="s">
        <v>0</v>
      </c>
      <c r="F18" t="s">
        <v>26</v>
      </c>
      <c r="G18" t="s">
        <v>27</v>
      </c>
      <c r="H18" t="s">
        <v>29</v>
      </c>
      <c r="J18">
        <v>1</v>
      </c>
      <c r="K18">
        <v>2</v>
      </c>
      <c r="L18">
        <v>3</v>
      </c>
      <c r="M18">
        <v>4</v>
      </c>
      <c r="N18">
        <v>5</v>
      </c>
      <c r="Q18" t="s">
        <v>28</v>
      </c>
      <c r="R18" t="s">
        <v>0</v>
      </c>
      <c r="S18" t="s">
        <v>26</v>
      </c>
      <c r="T18" t="s">
        <v>27</v>
      </c>
      <c r="U18" t="s">
        <v>29</v>
      </c>
      <c r="X18">
        <v>-592.52723076597874</v>
      </c>
      <c r="Y18">
        <v>-525.82408470300572</v>
      </c>
      <c r="Z18">
        <v>-470.71758612280451</v>
      </c>
      <c r="AA18">
        <v>-669.49612490888592</v>
      </c>
      <c r="AB18">
        <v>-194.36196906982042</v>
      </c>
    </row>
    <row r="19" spans="3:28" x14ac:dyDescent="0.3">
      <c r="C19" t="s">
        <v>16</v>
      </c>
      <c r="D19" t="s">
        <v>0</v>
      </c>
      <c r="E19" t="s">
        <v>28</v>
      </c>
      <c r="F19" t="s">
        <v>26</v>
      </c>
      <c r="G19" t="s">
        <v>27</v>
      </c>
      <c r="H19" t="s">
        <v>29</v>
      </c>
      <c r="J19">
        <v>1</v>
      </c>
      <c r="K19">
        <v>2</v>
      </c>
      <c r="L19">
        <v>3</v>
      </c>
      <c r="M19">
        <v>4</v>
      </c>
      <c r="N19">
        <v>5</v>
      </c>
      <c r="Q19" t="s">
        <v>0</v>
      </c>
      <c r="R19" t="s">
        <v>28</v>
      </c>
      <c r="S19" t="s">
        <v>26</v>
      </c>
      <c r="T19" t="s">
        <v>27</v>
      </c>
      <c r="U19" t="s">
        <v>29</v>
      </c>
      <c r="X19">
        <v>-304.58207060284275</v>
      </c>
      <c r="Y19">
        <v>-203.52856412132448</v>
      </c>
      <c r="Z19">
        <v>-192.91600121233054</v>
      </c>
      <c r="AA19">
        <v>-219.98566856124773</v>
      </c>
      <c r="AB19">
        <v>-36.895122314066086</v>
      </c>
    </row>
    <row r="20" spans="3:28" x14ac:dyDescent="0.3">
      <c r="C20" t="s">
        <v>17</v>
      </c>
      <c r="D20" t="s">
        <v>0</v>
      </c>
      <c r="E20" t="s">
        <v>27</v>
      </c>
      <c r="F20" t="s">
        <v>26</v>
      </c>
      <c r="G20" t="s">
        <v>28</v>
      </c>
      <c r="H20" t="s">
        <v>29</v>
      </c>
      <c r="J20">
        <v>1</v>
      </c>
      <c r="K20">
        <v>2</v>
      </c>
      <c r="L20">
        <v>3</v>
      </c>
      <c r="M20">
        <v>4</v>
      </c>
      <c r="N20">
        <v>5</v>
      </c>
      <c r="Q20" t="s">
        <v>0</v>
      </c>
      <c r="R20" t="s">
        <v>27</v>
      </c>
      <c r="S20" t="s">
        <v>26</v>
      </c>
      <c r="T20" t="s">
        <v>28</v>
      </c>
      <c r="U20" t="s">
        <v>29</v>
      </c>
      <c r="X20">
        <v>6.7893901097258152E-2</v>
      </c>
      <c r="Y20">
        <v>59.130908284440302</v>
      </c>
      <c r="Z20">
        <v>35.662494657200753</v>
      </c>
      <c r="AA20">
        <v>83.412571384208434</v>
      </c>
      <c r="AB20">
        <v>287.2742501696726</v>
      </c>
    </row>
    <row r="21" spans="3:28" hidden="1" x14ac:dyDescent="0.3">
      <c r="C21" t="s">
        <v>18</v>
      </c>
      <c r="D21" t="s">
        <v>28</v>
      </c>
      <c r="E21" t="s">
        <v>27</v>
      </c>
      <c r="F21" t="s">
        <v>0</v>
      </c>
      <c r="G21" t="s">
        <v>26</v>
      </c>
      <c r="H21" t="s">
        <v>29</v>
      </c>
      <c r="J21">
        <v>1</v>
      </c>
      <c r="K21">
        <v>2</v>
      </c>
      <c r="L21">
        <v>3</v>
      </c>
      <c r="M21">
        <v>4</v>
      </c>
      <c r="N21">
        <v>5</v>
      </c>
      <c r="Q21" t="s">
        <v>28</v>
      </c>
      <c r="R21" t="s">
        <v>27</v>
      </c>
      <c r="S21" t="s">
        <v>0</v>
      </c>
      <c r="T21" t="s">
        <v>26</v>
      </c>
      <c r="U21" t="s">
        <v>29</v>
      </c>
      <c r="X21">
        <v>-10.133123873998878</v>
      </c>
      <c r="Y21">
        <v>-9.9290931715390673</v>
      </c>
      <c r="Z21">
        <v>-11.312144192885198</v>
      </c>
      <c r="AA21">
        <v>-12.432406182360038</v>
      </c>
      <c r="AB21">
        <v>-3.7034948468056124</v>
      </c>
    </row>
    <row r="22" spans="3:28" hidden="1" x14ac:dyDescent="0.3">
      <c r="C22" t="s">
        <v>19</v>
      </c>
      <c r="D22" t="s">
        <v>28</v>
      </c>
      <c r="E22" t="s">
        <v>27</v>
      </c>
      <c r="F22" t="s">
        <v>26</v>
      </c>
      <c r="G22" t="s">
        <v>0</v>
      </c>
      <c r="H22" t="s">
        <v>29</v>
      </c>
      <c r="J22">
        <v>1</v>
      </c>
      <c r="K22">
        <v>2</v>
      </c>
      <c r="L22">
        <v>3</v>
      </c>
      <c r="M22">
        <v>4</v>
      </c>
      <c r="N22">
        <v>5</v>
      </c>
      <c r="Q22" t="s">
        <v>28</v>
      </c>
      <c r="R22" t="s">
        <v>27</v>
      </c>
      <c r="S22" t="s">
        <v>26</v>
      </c>
      <c r="T22" t="s">
        <v>0</v>
      </c>
      <c r="U22" t="s">
        <v>29</v>
      </c>
      <c r="X22">
        <v>-24.378879510683696</v>
      </c>
      <c r="Y22">
        <v>-24.849036208732148</v>
      </c>
      <c r="Z22">
        <v>-25.085583042020037</v>
      </c>
      <c r="AA22">
        <v>-27.858747273974959</v>
      </c>
      <c r="AB22">
        <v>-14.666635940125499</v>
      </c>
    </row>
    <row r="23" spans="3:28" x14ac:dyDescent="0.3">
      <c r="C23" t="s">
        <v>20</v>
      </c>
      <c r="D23" t="s">
        <v>0</v>
      </c>
      <c r="E23" t="s">
        <v>27</v>
      </c>
      <c r="F23" t="s">
        <v>26</v>
      </c>
      <c r="G23" t="s">
        <v>28</v>
      </c>
      <c r="H23" t="s">
        <v>29</v>
      </c>
      <c r="J23">
        <v>1</v>
      </c>
      <c r="K23">
        <v>2</v>
      </c>
      <c r="L23">
        <v>3</v>
      </c>
      <c r="M23">
        <v>4</v>
      </c>
      <c r="N23">
        <v>5</v>
      </c>
      <c r="Q23" t="s">
        <v>0</v>
      </c>
      <c r="R23" t="s">
        <v>27</v>
      </c>
      <c r="S23" t="s">
        <v>26</v>
      </c>
      <c r="T23" t="s">
        <v>28</v>
      </c>
      <c r="U23" t="s">
        <v>29</v>
      </c>
      <c r="X23">
        <v>-1302.8837654376225</v>
      </c>
      <c r="Y23">
        <v>-818.02489219622714</v>
      </c>
      <c r="Z23">
        <v>-937.91348314578579</v>
      </c>
      <c r="AA23">
        <v>-780.40157945642511</v>
      </c>
      <c r="AB23">
        <v>-539.26450510089614</v>
      </c>
    </row>
    <row r="24" spans="3:28" hidden="1" x14ac:dyDescent="0.3">
      <c r="C24" t="s">
        <v>21</v>
      </c>
      <c r="D24" t="s">
        <v>27</v>
      </c>
      <c r="E24" t="s">
        <v>28</v>
      </c>
      <c r="F24" t="s">
        <v>0</v>
      </c>
      <c r="G24" t="s">
        <v>26</v>
      </c>
      <c r="H24" t="s">
        <v>29</v>
      </c>
      <c r="J24">
        <v>1</v>
      </c>
      <c r="K24">
        <v>2</v>
      </c>
      <c r="L24">
        <v>3</v>
      </c>
      <c r="M24">
        <v>4</v>
      </c>
      <c r="N24">
        <v>5</v>
      </c>
      <c r="Q24" t="s">
        <v>27</v>
      </c>
      <c r="R24" t="s">
        <v>28</v>
      </c>
      <c r="S24" t="s">
        <v>0</v>
      </c>
      <c r="T24" t="s">
        <v>26</v>
      </c>
      <c r="U24" t="s">
        <v>29</v>
      </c>
      <c r="X24">
        <v>-66.070711263036031</v>
      </c>
      <c r="Y24">
        <v>-63.299839807961469</v>
      </c>
      <c r="Z24">
        <v>-72.403674672647043</v>
      </c>
      <c r="AA24">
        <v>-66.746158414029225</v>
      </c>
      <c r="AB24">
        <v>-29.333185874418859</v>
      </c>
    </row>
    <row r="25" spans="3:28" x14ac:dyDescent="0.3">
      <c r="C25" t="s">
        <v>22</v>
      </c>
      <c r="D25" t="s">
        <v>0</v>
      </c>
      <c r="E25" t="s">
        <v>28</v>
      </c>
      <c r="F25" t="s">
        <v>27</v>
      </c>
      <c r="G25" t="s">
        <v>26</v>
      </c>
      <c r="H25" t="s">
        <v>29</v>
      </c>
      <c r="J25">
        <v>1</v>
      </c>
      <c r="K25">
        <v>2</v>
      </c>
      <c r="L25">
        <v>3</v>
      </c>
      <c r="M25">
        <v>4</v>
      </c>
      <c r="N25">
        <v>5</v>
      </c>
      <c r="Q25" t="s">
        <v>0</v>
      </c>
      <c r="R25" t="s">
        <v>28</v>
      </c>
      <c r="S25" t="s">
        <v>27</v>
      </c>
      <c r="T25" t="s">
        <v>26</v>
      </c>
      <c r="U25" t="s">
        <v>29</v>
      </c>
      <c r="X25">
        <v>-2293.0682274080636</v>
      </c>
      <c r="Y25">
        <v>-1651.5316161631354</v>
      </c>
      <c r="Z25">
        <v>-1671.0054218092735</v>
      </c>
      <c r="AA25">
        <v>-2284.3855429158284</v>
      </c>
      <c r="AB25">
        <v>-288.10307965173121</v>
      </c>
    </row>
    <row r="26" spans="3:28" x14ac:dyDescent="0.3">
      <c r="C26" t="s">
        <v>23</v>
      </c>
      <c r="D26" t="s">
        <v>0</v>
      </c>
      <c r="E26" t="s">
        <v>27</v>
      </c>
      <c r="F26" t="s">
        <v>26</v>
      </c>
      <c r="G26" t="s">
        <v>28</v>
      </c>
      <c r="H26" t="s">
        <v>29</v>
      </c>
      <c r="J26">
        <v>1</v>
      </c>
      <c r="K26">
        <v>2</v>
      </c>
      <c r="L26">
        <v>3</v>
      </c>
      <c r="M26">
        <v>4</v>
      </c>
      <c r="N26">
        <v>5</v>
      </c>
      <c r="Q26" t="s">
        <v>0</v>
      </c>
      <c r="R26" t="s">
        <v>27</v>
      </c>
      <c r="S26" t="s">
        <v>26</v>
      </c>
      <c r="T26" t="s">
        <v>28</v>
      </c>
      <c r="U26" t="s">
        <v>29</v>
      </c>
      <c r="X26">
        <v>-1612.8061331417005</v>
      </c>
      <c r="Y26">
        <v>-1035.3964192208721</v>
      </c>
      <c r="Z26">
        <v>-1237.0012305824496</v>
      </c>
      <c r="AA26">
        <v>-1025.3942598695007</v>
      </c>
      <c r="AB26">
        <v>-371.17901641632983</v>
      </c>
    </row>
    <row r="27" spans="3:28" x14ac:dyDescent="0.3">
      <c r="C27" t="s">
        <v>24</v>
      </c>
      <c r="D27" t="s">
        <v>0</v>
      </c>
      <c r="E27" t="s">
        <v>27</v>
      </c>
      <c r="F27" t="s">
        <v>26</v>
      </c>
      <c r="G27" t="s">
        <v>28</v>
      </c>
      <c r="H27" t="s">
        <v>29</v>
      </c>
      <c r="J27">
        <v>1</v>
      </c>
      <c r="K27">
        <v>2</v>
      </c>
      <c r="L27">
        <v>3</v>
      </c>
      <c r="M27">
        <v>4</v>
      </c>
      <c r="N27">
        <v>5</v>
      </c>
      <c r="Q27" t="s">
        <v>0</v>
      </c>
      <c r="R27" t="s">
        <v>27</v>
      </c>
      <c r="S27" t="s">
        <v>26</v>
      </c>
      <c r="T27" t="s">
        <v>28</v>
      </c>
      <c r="U27" t="s">
        <v>29</v>
      </c>
      <c r="X27">
        <v>-11466.601042627524</v>
      </c>
      <c r="Y27">
        <v>-6952.8843988513672</v>
      </c>
      <c r="Z27">
        <v>-7427.2370234872587</v>
      </c>
      <c r="AA27">
        <v>-6895.1531186242055</v>
      </c>
      <c r="AB27">
        <v>-1334.1504602484151</v>
      </c>
    </row>
    <row r="28" spans="3:28" x14ac:dyDescent="0.3">
      <c r="C28" t="s">
        <v>25</v>
      </c>
      <c r="D28" t="s">
        <v>0</v>
      </c>
      <c r="E28" t="s">
        <v>28</v>
      </c>
      <c r="F28" t="s">
        <v>26</v>
      </c>
      <c r="G28" t="s">
        <v>27</v>
      </c>
      <c r="H28" t="s">
        <v>29</v>
      </c>
      <c r="J28">
        <v>1</v>
      </c>
      <c r="K28">
        <v>2</v>
      </c>
      <c r="L28">
        <v>3</v>
      </c>
      <c r="M28">
        <v>4</v>
      </c>
      <c r="N28">
        <v>5</v>
      </c>
      <c r="Q28" t="s">
        <v>0</v>
      </c>
      <c r="R28" t="s">
        <v>28</v>
      </c>
      <c r="S28" t="s">
        <v>26</v>
      </c>
      <c r="T28" t="s">
        <v>27</v>
      </c>
      <c r="U28" t="s">
        <v>29</v>
      </c>
      <c r="X28">
        <v>-38491.473415601686</v>
      </c>
      <c r="Y28">
        <v>-32735.337968612388</v>
      </c>
      <c r="Z28">
        <v>-31705.848549892085</v>
      </c>
      <c r="AA28">
        <v>-35200.358941086233</v>
      </c>
      <c r="AB28">
        <v>-10202.726516972207</v>
      </c>
    </row>
  </sheetData>
  <autoFilter ref="Q3:U28" xr:uid="{8FA8AA85-A39C-4621-8D28-46C3304EED9A}">
    <filterColumn colId="0">
      <filters>
        <filter val="DE_rand_1_bin"/>
      </filters>
    </filterColumn>
  </autoFilter>
  <conditionalFormatting sqref="Q4:U28">
    <cfRule type="cellIs" dxfId="18" priority="6" operator="equal">
      <formula>"SOMA_all-to-one"</formula>
    </cfRule>
    <cfRule type="cellIs" dxfId="17" priority="7" operator="equal">
      <formula>"PSO"</formula>
    </cfRule>
    <cfRule type="cellIs" dxfId="16" priority="8" operator="equal">
      <formula>"DE_rand_1_bin"</formula>
    </cfRule>
    <cfRule type="cellIs" dxfId="15" priority="9" operator="equal">
      <formula>"DE_best_1_bin"</formula>
    </cfRule>
  </conditionalFormatting>
  <conditionalFormatting sqref="X4:AB28">
    <cfRule type="cellIs" dxfId="14" priority="1" operator="equal">
      <formula>"SOMA_all-to-one"</formula>
    </cfRule>
    <cfRule type="cellIs" dxfId="13" priority="2" operator="equal">
      <formula>"PSO"</formula>
    </cfRule>
    <cfRule type="cellIs" dxfId="12" priority="3" operator="equal">
      <formula>"DE_rand_1_bin"</formula>
    </cfRule>
    <cfRule type="cellIs" dxfId="11" priority="4" operator="equal">
      <formula>"DE_best_1_bin"</formula>
    </cfRule>
    <cfRule type="duplicateValues" dxfId="10" priority="5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0335-6B77-471A-8A3C-444E864E7801}">
  <dimension ref="A1:X33"/>
  <sheetViews>
    <sheetView tabSelected="1" topLeftCell="B10" workbookViewId="0">
      <selection activeCell="M33" sqref="M33:Q33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3" width="13.33203125" bestFit="1" customWidth="1"/>
    <col min="4" max="4" width="12.6640625" bestFit="1" customWidth="1"/>
    <col min="5" max="5" width="15.33203125" bestFit="1" customWidth="1"/>
    <col min="6" max="6" width="14" bestFit="1" customWidth="1"/>
    <col min="8" max="12" width="12.6640625" bestFit="1" customWidth="1"/>
    <col min="13" max="13" width="4.6640625" bestFit="1" customWidth="1"/>
    <col min="14" max="15" width="12.6640625" bestFit="1" customWidth="1"/>
    <col min="16" max="16" width="4.6640625" bestFit="1" customWidth="1"/>
    <col min="17" max="18" width="12" bestFit="1" customWidth="1"/>
    <col min="19" max="19" width="3.6640625" bestFit="1" customWidth="1"/>
    <col min="20" max="20" width="13.44140625" bestFit="1" customWidth="1"/>
    <col min="21" max="21" width="13.33203125" bestFit="1" customWidth="1"/>
    <col min="22" max="22" width="11.6640625" bestFit="1" customWidth="1"/>
    <col min="23" max="23" width="15.33203125" bestFit="1" customWidth="1"/>
    <col min="24" max="24" width="14" bestFit="1" customWidth="1"/>
  </cols>
  <sheetData>
    <row r="1" spans="1:24" ht="15" thickBot="1" x14ac:dyDescent="0.35">
      <c r="A1" t="s">
        <v>30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S1" s="5" t="s">
        <v>30</v>
      </c>
      <c r="T1" s="9" t="s">
        <v>45</v>
      </c>
      <c r="U1" s="10" t="s">
        <v>46</v>
      </c>
      <c r="V1" s="10" t="s">
        <v>27</v>
      </c>
      <c r="W1" s="10" t="s">
        <v>47</v>
      </c>
      <c r="X1" s="11" t="s">
        <v>48</v>
      </c>
    </row>
    <row r="2" spans="1:24" x14ac:dyDescent="0.3">
      <c r="A2" t="s">
        <v>1</v>
      </c>
      <c r="B2">
        <v>-196.35181679065792</v>
      </c>
      <c r="C2">
        <v>-135.96305650706034</v>
      </c>
      <c r="D2">
        <v>-197.67842886671821</v>
      </c>
      <c r="E2">
        <v>147.62136286810491</v>
      </c>
      <c r="F2">
        <v>12995.49060299204</v>
      </c>
      <c r="H2" s="1">
        <f>ROUND(B2,2)</f>
        <v>-196.35</v>
      </c>
      <c r="I2" s="1">
        <f t="shared" ref="I2:L2" si="0">ROUND(C2,2)</f>
        <v>-135.96</v>
      </c>
      <c r="J2" s="1">
        <f t="shared" si="0"/>
        <v>-197.68</v>
      </c>
      <c r="K2" s="1">
        <f t="shared" si="0"/>
        <v>147.62</v>
      </c>
      <c r="L2" s="1">
        <f t="shared" si="0"/>
        <v>12995.49</v>
      </c>
      <c r="M2" s="4">
        <f>IF('D2 transponováno'!$D4='D2 do wordu'!B$1,'D2 transponováno'!$J4,IF('D2 transponováno'!$E4='D2 do wordu'!B$1,'D2 transponováno'!$K4,IF('D2 transponováno'!$F4='D2 do wordu'!B$1,'D2 transponováno'!$L4,IF('D2 transponováno'!$G4='D2 do wordu'!B$1,'D2 transponováno'!$M4,IF('D2 transponováno'!$H4='D2 do wordu'!B$1,'D2 transponováno'!$N4)))))</f>
        <v>2</v>
      </c>
      <c r="N2" s="4">
        <f>IF('D2 transponováno'!$D4='D2 do wordu'!C$1,'D2 transponováno'!$J4,IF('D2 transponováno'!$E4='D2 do wordu'!C$1,'D2 transponováno'!$K4,IF('D2 transponováno'!$F4='D2 do wordu'!C$1,'D2 transponováno'!$L4,IF('D2 transponováno'!$G4='D2 do wordu'!C$1,'D2 transponováno'!$M4,IF('D2 transponováno'!$H4='D2 do wordu'!C$1,'D2 transponováno'!$N4)))))</f>
        <v>3</v>
      </c>
      <c r="O2" s="4">
        <f>IF('D2 transponováno'!$D4='D2 do wordu'!D$1,'D2 transponováno'!$J4,IF('D2 transponováno'!$E4='D2 do wordu'!D$1,'D2 transponováno'!$K4,IF('D2 transponováno'!$F4='D2 do wordu'!D$1,'D2 transponováno'!$L4,IF('D2 transponováno'!$G4='D2 do wordu'!D$1,'D2 transponováno'!$M4,IF('D2 transponováno'!$H4='D2 do wordu'!D$1,'D2 transponováno'!$N4)))))</f>
        <v>1</v>
      </c>
      <c r="P2" s="4">
        <f>IF('D2 transponováno'!$D4='D2 do wordu'!E$1,'D2 transponováno'!$J4,IF('D2 transponováno'!$E4='D2 do wordu'!E$1,'D2 transponováno'!$K4,IF('D2 transponováno'!$F4='D2 do wordu'!E$1,'D2 transponováno'!$L4,IF('D2 transponováno'!$G4='D2 do wordu'!E$1,'D2 transponováno'!$M4,IF('D2 transponováno'!$H4='D2 do wordu'!E$1,'D2 transponováno'!$N4)))))</f>
        <v>4</v>
      </c>
      <c r="Q2" s="4">
        <f>IF('D2 transponováno'!$D4='D2 do wordu'!F$1,'D2 transponováno'!$J4,IF('D2 transponováno'!$E4='D2 do wordu'!F$1,'D2 transponováno'!$K4,IF('D2 transponováno'!$F4='D2 do wordu'!F$1,'D2 transponováno'!$L4,IF('D2 transponováno'!$G4='D2 do wordu'!F$1,'D2 transponováno'!$M4,IF('D2 transponováno'!$H4='D2 do wordu'!F$1,'D2 transponováno'!$N4)))))</f>
        <v>5</v>
      </c>
      <c r="S2" s="6" t="str">
        <f>A2</f>
        <v>f1</v>
      </c>
      <c r="T2" s="25" t="str">
        <f>_xlfn.CONCAT(H2," (",M2,")")</f>
        <v>-196,35 (2)</v>
      </c>
      <c r="U2" s="14" t="str">
        <f t="shared" ref="U2:X2" si="1">_xlfn.CONCAT(I2," (",N2,")")</f>
        <v>-135,96 (3)</v>
      </c>
      <c r="V2" s="26" t="str">
        <f t="shared" si="1"/>
        <v>-197,68 (1)</v>
      </c>
      <c r="W2" s="14" t="str">
        <f t="shared" si="1"/>
        <v>147,62 (4)</v>
      </c>
      <c r="X2" s="15" t="str">
        <f t="shared" si="1"/>
        <v>12995,49 (5)</v>
      </c>
    </row>
    <row r="3" spans="1:24" x14ac:dyDescent="0.3">
      <c r="A3" t="s">
        <v>2</v>
      </c>
      <c r="B3">
        <v>-127.26996390310798</v>
      </c>
      <c r="C3">
        <v>-115.74822335427852</v>
      </c>
      <c r="D3">
        <v>-123.31476173025946</v>
      </c>
      <c r="E3">
        <v>-118.06945824625215</v>
      </c>
      <c r="F3">
        <v>-78.010062781973545</v>
      </c>
      <c r="H3" s="1">
        <f t="shared" ref="H3:H14" si="2">ROUND(B3,2)</f>
        <v>-127.27</v>
      </c>
      <c r="I3" s="1">
        <f t="shared" ref="I3:I14" si="3">ROUND(C3,2)</f>
        <v>-115.75</v>
      </c>
      <c r="J3" s="1">
        <f t="shared" ref="J3:J14" si="4">ROUND(D3,2)</f>
        <v>-123.31</v>
      </c>
      <c r="K3" s="1">
        <f t="shared" ref="K3:K14" si="5">ROUND(E3,2)</f>
        <v>-118.07</v>
      </c>
      <c r="L3" s="1">
        <f t="shared" ref="L3:L14" si="6">ROUND(F3,2)</f>
        <v>-78.010000000000005</v>
      </c>
      <c r="M3" s="4">
        <f>IF('D2 transponováno'!$D5='D2 do wordu'!B$1,'D2 transponováno'!$J5,IF('D2 transponováno'!$E5='D2 do wordu'!B$1,'D2 transponováno'!$K5,IF('D2 transponováno'!$F5='D2 do wordu'!B$1,'D2 transponováno'!$L5,IF('D2 transponováno'!$G5='D2 do wordu'!B$1,'D2 transponováno'!$M5,IF('D2 transponováno'!$H5='D2 do wordu'!B$1,'D2 transponováno'!$N5)))))</f>
        <v>1</v>
      </c>
      <c r="N3" s="4">
        <f>IF('D2 transponováno'!$D5='D2 do wordu'!C$1,'D2 transponováno'!$J5,IF('D2 transponováno'!$E5='D2 do wordu'!C$1,'D2 transponováno'!$K5,IF('D2 transponováno'!$F5='D2 do wordu'!C$1,'D2 transponováno'!$L5,IF('D2 transponováno'!$G5='D2 do wordu'!C$1,'D2 transponováno'!$M5,IF('D2 transponováno'!$H5='D2 do wordu'!C$1,'D2 transponováno'!$N5)))))</f>
        <v>4</v>
      </c>
      <c r="O3" s="4">
        <f>IF('D2 transponováno'!$D5='D2 do wordu'!D$1,'D2 transponováno'!$J5,IF('D2 transponováno'!$E5='D2 do wordu'!D$1,'D2 transponováno'!$K5,IF('D2 transponováno'!$F5='D2 do wordu'!D$1,'D2 transponováno'!$L5,IF('D2 transponováno'!$G5='D2 do wordu'!D$1,'D2 transponováno'!$M5,IF('D2 transponováno'!$H5='D2 do wordu'!D$1,'D2 transponováno'!$N5)))))</f>
        <v>2</v>
      </c>
      <c r="P3" s="4">
        <f>IF('D2 transponováno'!$D5='D2 do wordu'!E$1,'D2 transponováno'!$J5,IF('D2 transponováno'!$E5='D2 do wordu'!E$1,'D2 transponováno'!$K5,IF('D2 transponováno'!$F5='D2 do wordu'!E$1,'D2 transponováno'!$L5,IF('D2 transponováno'!$G5='D2 do wordu'!E$1,'D2 transponováno'!$M5,IF('D2 transponováno'!$H5='D2 do wordu'!E$1,'D2 transponováno'!$N5)))))</f>
        <v>3</v>
      </c>
      <c r="Q3" s="4">
        <f>IF('D2 transponováno'!$D5='D2 do wordu'!F$1,'D2 transponováno'!$J5,IF('D2 transponováno'!$E5='D2 do wordu'!F$1,'D2 transponováno'!$K5,IF('D2 transponováno'!$F5='D2 do wordu'!F$1,'D2 transponováno'!$L5,IF('D2 transponováno'!$G5='D2 do wordu'!F$1,'D2 transponováno'!$M5,IF('D2 transponováno'!$H5='D2 do wordu'!F$1,'D2 transponováno'!$N5)))))</f>
        <v>5</v>
      </c>
      <c r="S3" s="7" t="str">
        <f t="shared" ref="S3:S26" si="7">A3</f>
        <v>f2</v>
      </c>
      <c r="T3" s="20" t="str">
        <f t="shared" ref="T3:T26" si="8">_xlfn.CONCAT(H3," (",M3,")")</f>
        <v>-127,27 (1)</v>
      </c>
      <c r="U3" s="17" t="str">
        <f t="shared" ref="U3:U26" si="9">_xlfn.CONCAT(I3," (",N3,")")</f>
        <v>-115,75 (4)</v>
      </c>
      <c r="V3" s="17" t="str">
        <f t="shared" ref="V3:V26" si="10">_xlfn.CONCAT(J3," (",O3,")")</f>
        <v>-123,31 (2)</v>
      </c>
      <c r="W3" s="17" t="str">
        <f t="shared" ref="W3:W26" si="11">_xlfn.CONCAT(K3," (",P3,")")</f>
        <v>-118,07 (3)</v>
      </c>
      <c r="X3" s="19" t="str">
        <f t="shared" ref="X3:X26" si="12">_xlfn.CONCAT(L3," (",Q3,")")</f>
        <v>-78,01 (5)</v>
      </c>
    </row>
    <row r="4" spans="1:24" x14ac:dyDescent="0.3">
      <c r="A4" t="s">
        <v>3</v>
      </c>
      <c r="B4">
        <v>1.8311243939678354E-2</v>
      </c>
      <c r="C4">
        <v>9.1537597670835719E-2</v>
      </c>
      <c r="D4">
        <v>1.9444396966668252E-2</v>
      </c>
      <c r="E4">
        <v>3.5954341450796942E-2</v>
      </c>
      <c r="F4">
        <v>1.1894472403525471</v>
      </c>
      <c r="H4" s="1">
        <f t="shared" si="2"/>
        <v>0.02</v>
      </c>
      <c r="I4" s="1">
        <f t="shared" si="3"/>
        <v>0.09</v>
      </c>
      <c r="J4" s="1">
        <f t="shared" si="4"/>
        <v>0.02</v>
      </c>
      <c r="K4" s="1">
        <f t="shared" si="5"/>
        <v>0.04</v>
      </c>
      <c r="L4" s="1">
        <f t="shared" si="6"/>
        <v>1.19</v>
      </c>
      <c r="M4" s="4">
        <f>IF('D2 transponováno'!$D6='D2 do wordu'!B$1,'D2 transponováno'!$J6,IF('D2 transponováno'!$E6='D2 do wordu'!B$1,'D2 transponováno'!$K6,IF('D2 transponováno'!$F6='D2 do wordu'!B$1,'D2 transponováno'!$L6,IF('D2 transponováno'!$G6='D2 do wordu'!B$1,'D2 transponováno'!$M6,IF('D2 transponováno'!$H6='D2 do wordu'!B$1,'D2 transponováno'!$N6)))))</f>
        <v>1</v>
      </c>
      <c r="N4" s="4">
        <f>IF('D2 transponováno'!$D6='D2 do wordu'!C$1,'D2 transponováno'!$J6,IF('D2 transponováno'!$E6='D2 do wordu'!C$1,'D2 transponováno'!$K6,IF('D2 transponováno'!$F6='D2 do wordu'!C$1,'D2 transponováno'!$L6,IF('D2 transponováno'!$G6='D2 do wordu'!C$1,'D2 transponováno'!$M6,IF('D2 transponováno'!$H6='D2 do wordu'!C$1,'D2 transponováno'!$N6)))))</f>
        <v>4</v>
      </c>
      <c r="O4" s="4">
        <f>IF('D2 transponováno'!$D6='D2 do wordu'!D$1,'D2 transponováno'!$J6,IF('D2 transponováno'!$E6='D2 do wordu'!D$1,'D2 transponováno'!$K6,IF('D2 transponováno'!$F6='D2 do wordu'!D$1,'D2 transponováno'!$L6,IF('D2 transponováno'!$G6='D2 do wordu'!D$1,'D2 transponováno'!$M6,IF('D2 transponováno'!$H6='D2 do wordu'!D$1,'D2 transponováno'!$N6)))))</f>
        <v>2</v>
      </c>
      <c r="P4" s="4">
        <f>IF('D2 transponováno'!$D6='D2 do wordu'!E$1,'D2 transponováno'!$J6,IF('D2 transponováno'!$E6='D2 do wordu'!E$1,'D2 transponováno'!$K6,IF('D2 transponováno'!$F6='D2 do wordu'!E$1,'D2 transponováno'!$L6,IF('D2 transponováno'!$G6='D2 do wordu'!E$1,'D2 transponováno'!$M6,IF('D2 transponováno'!$H6='D2 do wordu'!E$1,'D2 transponováno'!$N6)))))</f>
        <v>3</v>
      </c>
      <c r="Q4" s="4">
        <f>IF('D2 transponováno'!$D6='D2 do wordu'!F$1,'D2 transponováno'!$J6,IF('D2 transponováno'!$E6='D2 do wordu'!F$1,'D2 transponováno'!$K6,IF('D2 transponováno'!$F6='D2 do wordu'!F$1,'D2 transponováno'!$L6,IF('D2 transponováno'!$G6='D2 do wordu'!F$1,'D2 transponováno'!$M6,IF('D2 transponováno'!$H6='D2 do wordu'!F$1,'D2 transponováno'!$N6)))))</f>
        <v>5</v>
      </c>
      <c r="S4" s="7" t="str">
        <f t="shared" si="7"/>
        <v>f3</v>
      </c>
      <c r="T4" s="20" t="str">
        <f t="shared" si="8"/>
        <v>0,02 (1)</v>
      </c>
      <c r="U4" s="17" t="str">
        <f t="shared" si="9"/>
        <v>0,09 (4)</v>
      </c>
      <c r="V4" s="17" t="str">
        <f t="shared" si="10"/>
        <v>0,02 (2)</v>
      </c>
      <c r="W4" s="17" t="str">
        <f t="shared" si="11"/>
        <v>0,04 (3)</v>
      </c>
      <c r="X4" s="19" t="str">
        <f t="shared" si="12"/>
        <v>1,19 (5)</v>
      </c>
    </row>
    <row r="5" spans="1:24" x14ac:dyDescent="0.3">
      <c r="A5" t="s">
        <v>4</v>
      </c>
      <c r="B5">
        <v>-1.4974361089242119</v>
      </c>
      <c r="C5">
        <v>-1.4739759028724781</v>
      </c>
      <c r="D5">
        <v>-1.4989662693182806</v>
      </c>
      <c r="E5">
        <v>-1.498262475106714</v>
      </c>
      <c r="F5">
        <v>-1.030072245824605</v>
      </c>
      <c r="H5" s="1">
        <f t="shared" si="2"/>
        <v>-1.5</v>
      </c>
      <c r="I5" s="1">
        <f t="shared" si="3"/>
        <v>-1.47</v>
      </c>
      <c r="J5" s="1">
        <f t="shared" si="4"/>
        <v>-1.5</v>
      </c>
      <c r="K5" s="1">
        <f t="shared" si="5"/>
        <v>-1.5</v>
      </c>
      <c r="L5" s="1">
        <f t="shared" si="6"/>
        <v>-1.03</v>
      </c>
      <c r="M5" s="4">
        <f>IF('D2 transponováno'!$D7='D2 do wordu'!B$1,'D2 transponováno'!$J7,IF('D2 transponováno'!$E7='D2 do wordu'!B$1,'D2 transponováno'!$K7,IF('D2 transponováno'!$F7='D2 do wordu'!B$1,'D2 transponováno'!$L7,IF('D2 transponováno'!$G7='D2 do wordu'!B$1,'D2 transponováno'!$M7,IF('D2 transponováno'!$H7='D2 do wordu'!B$1,'D2 transponováno'!$N7)))))</f>
        <v>3</v>
      </c>
      <c r="N5" s="4">
        <f>IF('D2 transponováno'!$D7='D2 do wordu'!C$1,'D2 transponováno'!$J7,IF('D2 transponováno'!$E7='D2 do wordu'!C$1,'D2 transponováno'!$K7,IF('D2 transponováno'!$F7='D2 do wordu'!C$1,'D2 transponováno'!$L7,IF('D2 transponováno'!$G7='D2 do wordu'!C$1,'D2 transponováno'!$M7,IF('D2 transponováno'!$H7='D2 do wordu'!C$1,'D2 transponováno'!$N7)))))</f>
        <v>4</v>
      </c>
      <c r="O5" s="4">
        <f>IF('D2 transponováno'!$D7='D2 do wordu'!D$1,'D2 transponováno'!$J7,IF('D2 transponováno'!$E7='D2 do wordu'!D$1,'D2 transponováno'!$K7,IF('D2 transponováno'!$F7='D2 do wordu'!D$1,'D2 transponováno'!$L7,IF('D2 transponováno'!$G7='D2 do wordu'!D$1,'D2 transponováno'!$M7,IF('D2 transponováno'!$H7='D2 do wordu'!D$1,'D2 transponováno'!$N7)))))</f>
        <v>1</v>
      </c>
      <c r="P5" s="4">
        <f>IF('D2 transponováno'!$D7='D2 do wordu'!E$1,'D2 transponováno'!$J7,IF('D2 transponováno'!$E7='D2 do wordu'!E$1,'D2 transponováno'!$K7,IF('D2 transponováno'!$F7='D2 do wordu'!E$1,'D2 transponováno'!$L7,IF('D2 transponováno'!$G7='D2 do wordu'!E$1,'D2 transponováno'!$M7,IF('D2 transponováno'!$H7='D2 do wordu'!E$1,'D2 transponováno'!$N7)))))</f>
        <v>2</v>
      </c>
      <c r="Q5" s="4">
        <f>IF('D2 transponováno'!$D7='D2 do wordu'!F$1,'D2 transponováno'!$J7,IF('D2 transponováno'!$E7='D2 do wordu'!F$1,'D2 transponováno'!$K7,IF('D2 transponováno'!$F7='D2 do wordu'!F$1,'D2 transponováno'!$L7,IF('D2 transponováno'!$G7='D2 do wordu'!F$1,'D2 transponováno'!$M7,IF('D2 transponováno'!$H7='D2 do wordu'!F$1,'D2 transponováno'!$N7)))))</f>
        <v>5</v>
      </c>
      <c r="S5" s="7" t="str">
        <f t="shared" si="7"/>
        <v>f4</v>
      </c>
      <c r="T5" s="16" t="str">
        <f t="shared" si="8"/>
        <v>-1,5 (3)</v>
      </c>
      <c r="U5" s="17" t="str">
        <f t="shared" si="9"/>
        <v>-1,47 (4)</v>
      </c>
      <c r="V5" s="18" t="str">
        <f t="shared" si="10"/>
        <v>-1,5 (1)</v>
      </c>
      <c r="W5" s="17" t="str">
        <f t="shared" si="11"/>
        <v>-1,5 (2)</v>
      </c>
      <c r="X5" s="19" t="str">
        <f t="shared" si="12"/>
        <v>-1,03 (5)</v>
      </c>
    </row>
    <row r="6" spans="1:24" x14ac:dyDescent="0.3">
      <c r="A6" t="s">
        <v>5</v>
      </c>
      <c r="B6">
        <v>1.0001676654417568</v>
      </c>
      <c r="C6">
        <v>1.0004730089535734</v>
      </c>
      <c r="D6">
        <v>1</v>
      </c>
      <c r="E6">
        <v>1.0000018850086101</v>
      </c>
      <c r="F6">
        <v>1.1678023327239251</v>
      </c>
      <c r="H6" s="1">
        <f t="shared" si="2"/>
        <v>1</v>
      </c>
      <c r="I6" s="1">
        <f t="shared" si="3"/>
        <v>1</v>
      </c>
      <c r="J6" s="1">
        <f t="shared" si="4"/>
        <v>1</v>
      </c>
      <c r="K6" s="1">
        <f t="shared" si="5"/>
        <v>1</v>
      </c>
      <c r="L6" s="1">
        <f t="shared" si="6"/>
        <v>1.17</v>
      </c>
      <c r="M6" s="4">
        <f>IF('D2 transponováno'!$D8='D2 do wordu'!B$1,'D2 transponováno'!$J8,IF('D2 transponováno'!$E8='D2 do wordu'!B$1,'D2 transponováno'!$K8,IF('D2 transponováno'!$F8='D2 do wordu'!B$1,'D2 transponováno'!$L8,IF('D2 transponováno'!$G8='D2 do wordu'!B$1,'D2 transponováno'!$M8,IF('D2 transponováno'!$H8='D2 do wordu'!B$1,'D2 transponováno'!$N8)))))</f>
        <v>3</v>
      </c>
      <c r="N6" s="4">
        <f>IF('D2 transponováno'!$D8='D2 do wordu'!C$1,'D2 transponováno'!$J8,IF('D2 transponováno'!$E8='D2 do wordu'!C$1,'D2 transponováno'!$K8,IF('D2 transponováno'!$F8='D2 do wordu'!C$1,'D2 transponováno'!$L8,IF('D2 transponováno'!$G8='D2 do wordu'!C$1,'D2 transponováno'!$M8,IF('D2 transponováno'!$H8='D2 do wordu'!C$1,'D2 transponováno'!$N8)))))</f>
        <v>4</v>
      </c>
      <c r="O6" s="4">
        <f>IF('D2 transponováno'!$D8='D2 do wordu'!D$1,'D2 transponováno'!$J8,IF('D2 transponováno'!$E8='D2 do wordu'!D$1,'D2 transponováno'!$K8,IF('D2 transponováno'!$F8='D2 do wordu'!D$1,'D2 transponováno'!$L8,IF('D2 transponováno'!$G8='D2 do wordu'!D$1,'D2 transponováno'!$M8,IF('D2 transponováno'!$H8='D2 do wordu'!D$1,'D2 transponováno'!$N8)))))</f>
        <v>1</v>
      </c>
      <c r="P6" s="4">
        <f>IF('D2 transponováno'!$D8='D2 do wordu'!E$1,'D2 transponováno'!$J8,IF('D2 transponováno'!$E8='D2 do wordu'!E$1,'D2 transponováno'!$K8,IF('D2 transponováno'!$F8='D2 do wordu'!E$1,'D2 transponováno'!$L8,IF('D2 transponováno'!$G8='D2 do wordu'!E$1,'D2 transponováno'!$M8,IF('D2 transponováno'!$H8='D2 do wordu'!E$1,'D2 transponováno'!$N8)))))</f>
        <v>2</v>
      </c>
      <c r="Q6" s="4">
        <f>IF('D2 transponováno'!$D8='D2 do wordu'!F$1,'D2 transponováno'!$J8,IF('D2 transponováno'!$E8='D2 do wordu'!F$1,'D2 transponováno'!$K8,IF('D2 transponováno'!$F8='D2 do wordu'!F$1,'D2 transponováno'!$L8,IF('D2 transponováno'!$G8='D2 do wordu'!F$1,'D2 transponováno'!$M8,IF('D2 transponováno'!$H8='D2 do wordu'!F$1,'D2 transponováno'!$N8)))))</f>
        <v>5</v>
      </c>
      <c r="S6" s="7" t="str">
        <f t="shared" si="7"/>
        <v>f5</v>
      </c>
      <c r="T6" s="16" t="str">
        <f t="shared" si="8"/>
        <v>1 (3)</v>
      </c>
      <c r="U6" s="17" t="str">
        <f t="shared" si="9"/>
        <v>1 (4)</v>
      </c>
      <c r="V6" s="18" t="str">
        <f t="shared" si="10"/>
        <v>1 (1)</v>
      </c>
      <c r="W6" s="17" t="str">
        <f t="shared" si="11"/>
        <v>1 (2)</v>
      </c>
      <c r="X6" s="19" t="str">
        <f t="shared" si="12"/>
        <v>1,17 (5)</v>
      </c>
    </row>
    <row r="7" spans="1:24" x14ac:dyDescent="0.3">
      <c r="A7" t="s">
        <v>6</v>
      </c>
      <c r="B7">
        <v>4.44594098100906</v>
      </c>
      <c r="C7">
        <v>7.3066345676660882</v>
      </c>
      <c r="D7">
        <v>4.4459409810091026</v>
      </c>
      <c r="E7">
        <v>7.74806988162364</v>
      </c>
      <c r="F7">
        <v>22.299150084331359</v>
      </c>
      <c r="H7" s="1">
        <f t="shared" si="2"/>
        <v>4.45</v>
      </c>
      <c r="I7" s="1">
        <f t="shared" si="3"/>
        <v>7.31</v>
      </c>
      <c r="J7" s="1">
        <f t="shared" si="4"/>
        <v>4.45</v>
      </c>
      <c r="K7" s="1">
        <f t="shared" si="5"/>
        <v>7.75</v>
      </c>
      <c r="L7" s="1">
        <f t="shared" si="6"/>
        <v>22.3</v>
      </c>
      <c r="M7" s="4">
        <f>IF('D2 transponováno'!$D9='D2 do wordu'!B$1,'D2 transponováno'!$J9,IF('D2 transponováno'!$E9='D2 do wordu'!B$1,'D2 transponováno'!$K9,IF('D2 transponováno'!$F9='D2 do wordu'!B$1,'D2 transponováno'!$L9,IF('D2 transponováno'!$G9='D2 do wordu'!B$1,'D2 transponováno'!$M9,IF('D2 transponováno'!$H9='D2 do wordu'!B$1,'D2 transponováno'!$N9)))))</f>
        <v>1</v>
      </c>
      <c r="N7" s="4">
        <f>IF('D2 transponováno'!$D9='D2 do wordu'!C$1,'D2 transponováno'!$J9,IF('D2 transponováno'!$E9='D2 do wordu'!C$1,'D2 transponováno'!$K9,IF('D2 transponováno'!$F9='D2 do wordu'!C$1,'D2 transponováno'!$L9,IF('D2 transponováno'!$G9='D2 do wordu'!C$1,'D2 transponováno'!$M9,IF('D2 transponováno'!$H9='D2 do wordu'!C$1,'D2 transponováno'!$N9)))))</f>
        <v>3</v>
      </c>
      <c r="O7" s="4">
        <f>IF('D2 transponováno'!$D9='D2 do wordu'!D$1,'D2 transponováno'!$J9,IF('D2 transponováno'!$E9='D2 do wordu'!D$1,'D2 transponováno'!$K9,IF('D2 transponováno'!$F9='D2 do wordu'!D$1,'D2 transponováno'!$L9,IF('D2 transponováno'!$G9='D2 do wordu'!D$1,'D2 transponováno'!$M9,IF('D2 transponováno'!$H9='D2 do wordu'!D$1,'D2 transponováno'!$N9)))))</f>
        <v>2</v>
      </c>
      <c r="P7" s="4">
        <f>IF('D2 transponováno'!$D9='D2 do wordu'!E$1,'D2 transponováno'!$J9,IF('D2 transponováno'!$E9='D2 do wordu'!E$1,'D2 transponováno'!$K9,IF('D2 transponováno'!$F9='D2 do wordu'!E$1,'D2 transponováno'!$L9,IF('D2 transponováno'!$G9='D2 do wordu'!E$1,'D2 transponováno'!$M9,IF('D2 transponováno'!$H9='D2 do wordu'!E$1,'D2 transponováno'!$N9)))))</f>
        <v>4</v>
      </c>
      <c r="Q7" s="4">
        <f>IF('D2 transponováno'!$D9='D2 do wordu'!F$1,'D2 transponováno'!$J9,IF('D2 transponováno'!$E9='D2 do wordu'!F$1,'D2 transponováno'!$K9,IF('D2 transponováno'!$F9='D2 do wordu'!F$1,'D2 transponováno'!$L9,IF('D2 transponováno'!$G9='D2 do wordu'!F$1,'D2 transponováno'!$M9,IF('D2 transponováno'!$H9='D2 do wordu'!F$1,'D2 transponováno'!$N9)))))</f>
        <v>5</v>
      </c>
      <c r="S7" s="7" t="str">
        <f t="shared" si="7"/>
        <v>f6</v>
      </c>
      <c r="T7" s="20" t="str">
        <f t="shared" si="8"/>
        <v>4,45 (1)</v>
      </c>
      <c r="U7" s="17" t="str">
        <f t="shared" si="9"/>
        <v>7,31 (3)</v>
      </c>
      <c r="V7" s="17" t="str">
        <f t="shared" si="10"/>
        <v>4,45 (2)</v>
      </c>
      <c r="W7" s="17" t="str">
        <f t="shared" si="11"/>
        <v>7,75 (4)</v>
      </c>
      <c r="X7" s="19" t="str">
        <f t="shared" si="12"/>
        <v>22,3 (5)</v>
      </c>
    </row>
    <row r="8" spans="1:24" x14ac:dyDescent="0.3">
      <c r="A8" t="s">
        <v>7</v>
      </c>
      <c r="B8">
        <v>-197.68773403742509</v>
      </c>
      <c r="C8">
        <v>-140.11956860594799</v>
      </c>
      <c r="D8">
        <v>-204.06308390313333</v>
      </c>
      <c r="E8">
        <v>-161.85945280461041</v>
      </c>
      <c r="F8">
        <v>-95.263614844017482</v>
      </c>
      <c r="H8" s="1">
        <f t="shared" si="2"/>
        <v>-197.69</v>
      </c>
      <c r="I8" s="1">
        <f t="shared" si="3"/>
        <v>-140.12</v>
      </c>
      <c r="J8" s="1">
        <f t="shared" si="4"/>
        <v>-204.06</v>
      </c>
      <c r="K8" s="1">
        <f t="shared" si="5"/>
        <v>-161.86000000000001</v>
      </c>
      <c r="L8" s="1">
        <f t="shared" si="6"/>
        <v>-95.26</v>
      </c>
      <c r="M8" s="4">
        <f>IF('D2 transponováno'!$D10='D2 do wordu'!B$1,'D2 transponováno'!$J10,IF('D2 transponováno'!$E10='D2 do wordu'!B$1,'D2 transponováno'!$K10,IF('D2 transponováno'!$F10='D2 do wordu'!B$1,'D2 transponováno'!$L10,IF('D2 transponováno'!$G10='D2 do wordu'!B$1,'D2 transponováno'!$M10,IF('D2 transponováno'!$H10='D2 do wordu'!B$1,'D2 transponováno'!$N10)))))</f>
        <v>2</v>
      </c>
      <c r="N8" s="4">
        <f>IF('D2 transponováno'!$D10='D2 do wordu'!C$1,'D2 transponováno'!$J10,IF('D2 transponováno'!$E10='D2 do wordu'!C$1,'D2 transponováno'!$K10,IF('D2 transponováno'!$F10='D2 do wordu'!C$1,'D2 transponováno'!$L10,IF('D2 transponováno'!$G10='D2 do wordu'!C$1,'D2 transponováno'!$M10,IF('D2 transponováno'!$H10='D2 do wordu'!C$1,'D2 transponováno'!$N10)))))</f>
        <v>4</v>
      </c>
      <c r="O8" s="4">
        <f>IF('D2 transponováno'!$D10='D2 do wordu'!D$1,'D2 transponováno'!$J10,IF('D2 transponováno'!$E10='D2 do wordu'!D$1,'D2 transponováno'!$K10,IF('D2 transponováno'!$F10='D2 do wordu'!D$1,'D2 transponováno'!$L10,IF('D2 transponováno'!$G10='D2 do wordu'!D$1,'D2 transponováno'!$M10,IF('D2 transponováno'!$H10='D2 do wordu'!D$1,'D2 transponováno'!$N10)))))</f>
        <v>1</v>
      </c>
      <c r="P8" s="4">
        <f>IF('D2 transponováno'!$D10='D2 do wordu'!E$1,'D2 transponováno'!$J10,IF('D2 transponováno'!$E10='D2 do wordu'!E$1,'D2 transponováno'!$K10,IF('D2 transponováno'!$F10='D2 do wordu'!E$1,'D2 transponováno'!$L10,IF('D2 transponováno'!$G10='D2 do wordu'!E$1,'D2 transponováno'!$M10,IF('D2 transponováno'!$H10='D2 do wordu'!E$1,'D2 transponováno'!$N10)))))</f>
        <v>3</v>
      </c>
      <c r="Q8" s="4">
        <f>IF('D2 transponováno'!$D10='D2 do wordu'!F$1,'D2 transponováno'!$J10,IF('D2 transponováno'!$E10='D2 do wordu'!F$1,'D2 transponováno'!$K10,IF('D2 transponováno'!$F10='D2 do wordu'!F$1,'D2 transponováno'!$L10,IF('D2 transponováno'!$G10='D2 do wordu'!F$1,'D2 transponováno'!$M10,IF('D2 transponováno'!$H10='D2 do wordu'!F$1,'D2 transponováno'!$N10)))))</f>
        <v>5</v>
      </c>
      <c r="S8" s="7" t="str">
        <f t="shared" si="7"/>
        <v>f7</v>
      </c>
      <c r="T8" s="16" t="str">
        <f t="shared" si="8"/>
        <v>-197,69 (2)</v>
      </c>
      <c r="U8" s="17" t="str">
        <f t="shared" si="9"/>
        <v>-140,12 (4)</v>
      </c>
      <c r="V8" s="18" t="str">
        <f t="shared" si="10"/>
        <v>-204,06 (1)</v>
      </c>
      <c r="W8" s="17" t="str">
        <f t="shared" si="11"/>
        <v>-161,86 (3)</v>
      </c>
      <c r="X8" s="19" t="str">
        <f t="shared" si="12"/>
        <v>-95,26 (5)</v>
      </c>
    </row>
    <row r="9" spans="1:24" x14ac:dyDescent="0.3">
      <c r="A9" t="s">
        <v>8</v>
      </c>
      <c r="B9">
        <v>-95.855440657108105</v>
      </c>
      <c r="C9">
        <v>-86.811729897962067</v>
      </c>
      <c r="D9">
        <v>-96.553875069708582</v>
      </c>
      <c r="E9">
        <v>-85.774583814428311</v>
      </c>
      <c r="F9">
        <v>-57.157294481651363</v>
      </c>
      <c r="H9" s="1">
        <f t="shared" si="2"/>
        <v>-95.86</v>
      </c>
      <c r="I9" s="1">
        <f t="shared" si="3"/>
        <v>-86.81</v>
      </c>
      <c r="J9" s="1">
        <f t="shared" si="4"/>
        <v>-96.55</v>
      </c>
      <c r="K9" s="1">
        <f t="shared" si="5"/>
        <v>-85.77</v>
      </c>
      <c r="L9" s="1">
        <f t="shared" si="6"/>
        <v>-57.16</v>
      </c>
      <c r="M9" s="4">
        <f>IF('D2 transponováno'!$D11='D2 do wordu'!B$1,'D2 transponováno'!$J11,IF('D2 transponováno'!$E11='D2 do wordu'!B$1,'D2 transponováno'!$K11,IF('D2 transponováno'!$F11='D2 do wordu'!B$1,'D2 transponováno'!$L11,IF('D2 transponováno'!$G11='D2 do wordu'!B$1,'D2 transponováno'!$M11,IF('D2 transponováno'!$H11='D2 do wordu'!B$1,'D2 transponováno'!$N11)))))</f>
        <v>2</v>
      </c>
      <c r="N9" s="4">
        <f>IF('D2 transponováno'!$D11='D2 do wordu'!C$1,'D2 transponováno'!$J11,IF('D2 transponováno'!$E11='D2 do wordu'!C$1,'D2 transponováno'!$K11,IF('D2 transponováno'!$F11='D2 do wordu'!C$1,'D2 transponováno'!$L11,IF('D2 transponováno'!$G11='D2 do wordu'!C$1,'D2 transponováno'!$M11,IF('D2 transponováno'!$H11='D2 do wordu'!C$1,'D2 transponováno'!$N11)))))</f>
        <v>3</v>
      </c>
      <c r="O9" s="4">
        <f>IF('D2 transponováno'!$D11='D2 do wordu'!D$1,'D2 transponováno'!$J11,IF('D2 transponováno'!$E11='D2 do wordu'!D$1,'D2 transponováno'!$K11,IF('D2 transponováno'!$F11='D2 do wordu'!D$1,'D2 transponováno'!$L11,IF('D2 transponováno'!$G11='D2 do wordu'!D$1,'D2 transponováno'!$M11,IF('D2 transponováno'!$H11='D2 do wordu'!D$1,'D2 transponováno'!$N11)))))</f>
        <v>1</v>
      </c>
      <c r="P9" s="4">
        <f>IF('D2 transponováno'!$D11='D2 do wordu'!E$1,'D2 transponováno'!$J11,IF('D2 transponováno'!$E11='D2 do wordu'!E$1,'D2 transponováno'!$K11,IF('D2 transponováno'!$F11='D2 do wordu'!E$1,'D2 transponováno'!$L11,IF('D2 transponováno'!$G11='D2 do wordu'!E$1,'D2 transponováno'!$M11,IF('D2 transponováno'!$H11='D2 do wordu'!E$1,'D2 transponováno'!$N11)))))</f>
        <v>4</v>
      </c>
      <c r="Q9" s="4">
        <f>IF('D2 transponováno'!$D11='D2 do wordu'!F$1,'D2 transponováno'!$J11,IF('D2 transponováno'!$E11='D2 do wordu'!F$1,'D2 transponováno'!$K11,IF('D2 transponováno'!$F11='D2 do wordu'!F$1,'D2 transponováno'!$L11,IF('D2 transponováno'!$G11='D2 do wordu'!F$1,'D2 transponováno'!$M11,IF('D2 transponováno'!$H11='D2 do wordu'!F$1,'D2 transponováno'!$N11)))))</f>
        <v>5</v>
      </c>
      <c r="S9" s="7" t="str">
        <f t="shared" si="7"/>
        <v>f8</v>
      </c>
      <c r="T9" s="16" t="str">
        <f t="shared" si="8"/>
        <v>-95,86 (2)</v>
      </c>
      <c r="U9" s="17" t="str">
        <f t="shared" si="9"/>
        <v>-86,81 (3)</v>
      </c>
      <c r="V9" s="18" t="str">
        <f t="shared" si="10"/>
        <v>-96,55 (1)</v>
      </c>
      <c r="W9" s="17" t="str">
        <f t="shared" si="11"/>
        <v>-85,77 (4)</v>
      </c>
      <c r="X9" s="19" t="str">
        <f t="shared" si="12"/>
        <v>-57,16 (5)</v>
      </c>
    </row>
    <row r="10" spans="1:24" x14ac:dyDescent="0.3">
      <c r="A10" t="s">
        <v>9</v>
      </c>
      <c r="B10">
        <v>-0.99728248017026266</v>
      </c>
      <c r="C10">
        <v>-0.9783502275308068</v>
      </c>
      <c r="D10">
        <v>-0.99944974022196731</v>
      </c>
      <c r="E10">
        <v>-0.99887292005377959</v>
      </c>
      <c r="F10">
        <v>-0.65569114999011258</v>
      </c>
      <c r="H10" s="1">
        <f t="shared" si="2"/>
        <v>-1</v>
      </c>
      <c r="I10" s="1">
        <f t="shared" si="3"/>
        <v>-0.98</v>
      </c>
      <c r="J10" s="1">
        <f t="shared" si="4"/>
        <v>-1</v>
      </c>
      <c r="K10" s="1">
        <f t="shared" si="5"/>
        <v>-1</v>
      </c>
      <c r="L10" s="1">
        <f t="shared" si="6"/>
        <v>-0.66</v>
      </c>
      <c r="M10" s="4">
        <f>IF('D2 transponováno'!$D12='D2 do wordu'!B$1,'D2 transponováno'!$J12,IF('D2 transponováno'!$E12='D2 do wordu'!B$1,'D2 transponováno'!$K12,IF('D2 transponováno'!$F12='D2 do wordu'!B$1,'D2 transponováno'!$L12,IF('D2 transponováno'!$G12='D2 do wordu'!B$1,'D2 transponováno'!$M12,IF('D2 transponováno'!$H12='D2 do wordu'!B$1,'D2 transponováno'!$N12)))))</f>
        <v>3</v>
      </c>
      <c r="N10" s="4">
        <f>IF('D2 transponováno'!$D12='D2 do wordu'!C$1,'D2 transponováno'!$J12,IF('D2 transponováno'!$E12='D2 do wordu'!C$1,'D2 transponováno'!$K12,IF('D2 transponováno'!$F12='D2 do wordu'!C$1,'D2 transponováno'!$L12,IF('D2 transponováno'!$G12='D2 do wordu'!C$1,'D2 transponováno'!$M12,IF('D2 transponováno'!$H12='D2 do wordu'!C$1,'D2 transponováno'!$N12)))))</f>
        <v>4</v>
      </c>
      <c r="O10" s="4">
        <f>IF('D2 transponováno'!$D12='D2 do wordu'!D$1,'D2 transponováno'!$J12,IF('D2 transponováno'!$E12='D2 do wordu'!D$1,'D2 transponováno'!$K12,IF('D2 transponováno'!$F12='D2 do wordu'!D$1,'D2 transponováno'!$L12,IF('D2 transponováno'!$G12='D2 do wordu'!D$1,'D2 transponováno'!$M12,IF('D2 transponováno'!$H12='D2 do wordu'!D$1,'D2 transponováno'!$N12)))))</f>
        <v>1</v>
      </c>
      <c r="P10" s="4">
        <f>IF('D2 transponováno'!$D12='D2 do wordu'!E$1,'D2 transponováno'!$J12,IF('D2 transponováno'!$E12='D2 do wordu'!E$1,'D2 transponováno'!$K12,IF('D2 transponováno'!$F12='D2 do wordu'!E$1,'D2 transponováno'!$L12,IF('D2 transponováno'!$G12='D2 do wordu'!E$1,'D2 transponováno'!$M12,IF('D2 transponováno'!$H12='D2 do wordu'!E$1,'D2 transponováno'!$N12)))))</f>
        <v>2</v>
      </c>
      <c r="Q10" s="4">
        <f>IF('D2 transponováno'!$D12='D2 do wordu'!F$1,'D2 transponováno'!$J12,IF('D2 transponováno'!$E12='D2 do wordu'!F$1,'D2 transponováno'!$K12,IF('D2 transponováno'!$F12='D2 do wordu'!F$1,'D2 transponováno'!$L12,IF('D2 transponováno'!$G12='D2 do wordu'!F$1,'D2 transponováno'!$M12,IF('D2 transponováno'!$H12='D2 do wordu'!F$1,'D2 transponováno'!$N12)))))</f>
        <v>5</v>
      </c>
      <c r="S10" s="7" t="str">
        <f t="shared" si="7"/>
        <v>f9</v>
      </c>
      <c r="T10" s="16" t="str">
        <f t="shared" si="8"/>
        <v>-1 (3)</v>
      </c>
      <c r="U10" s="17" t="str">
        <f t="shared" si="9"/>
        <v>-0,98 (4)</v>
      </c>
      <c r="V10" s="18" t="str">
        <f t="shared" si="10"/>
        <v>-1 (1)</v>
      </c>
      <c r="W10" s="17" t="str">
        <f t="shared" si="11"/>
        <v>-1 (2)</v>
      </c>
      <c r="X10" s="19" t="str">
        <f t="shared" si="12"/>
        <v>-0,66 (5)</v>
      </c>
    </row>
    <row r="11" spans="1:24" x14ac:dyDescent="0.3">
      <c r="A11" t="s">
        <v>10</v>
      </c>
      <c r="B11">
        <v>-0.89679897339315595</v>
      </c>
      <c r="C11">
        <v>-0.73296835083361322</v>
      </c>
      <c r="D11">
        <v>-0.92688990233001867</v>
      </c>
      <c r="E11">
        <v>-0.45611259031007056</v>
      </c>
      <c r="F11">
        <v>-8.0830052786507215E-4</v>
      </c>
      <c r="H11" s="1">
        <f t="shared" si="2"/>
        <v>-0.9</v>
      </c>
      <c r="I11" s="1">
        <f t="shared" si="3"/>
        <v>-0.73</v>
      </c>
      <c r="J11" s="1">
        <f t="shared" si="4"/>
        <v>-0.93</v>
      </c>
      <c r="K11" s="1">
        <f t="shared" si="5"/>
        <v>-0.46</v>
      </c>
      <c r="L11" s="1">
        <f t="shared" si="6"/>
        <v>0</v>
      </c>
      <c r="M11" s="4">
        <f>IF('D2 transponováno'!$D13='D2 do wordu'!B$1,'D2 transponováno'!$J13,IF('D2 transponováno'!$E13='D2 do wordu'!B$1,'D2 transponováno'!$K13,IF('D2 transponováno'!$F13='D2 do wordu'!B$1,'D2 transponováno'!$L13,IF('D2 transponováno'!$G13='D2 do wordu'!B$1,'D2 transponováno'!$M13,IF('D2 transponováno'!$H13='D2 do wordu'!B$1,'D2 transponováno'!$N13)))))</f>
        <v>2</v>
      </c>
      <c r="N11" s="4">
        <f>IF('D2 transponováno'!$D13='D2 do wordu'!C$1,'D2 transponováno'!$J13,IF('D2 transponováno'!$E13='D2 do wordu'!C$1,'D2 transponováno'!$K13,IF('D2 transponováno'!$F13='D2 do wordu'!C$1,'D2 transponováno'!$L13,IF('D2 transponováno'!$G13='D2 do wordu'!C$1,'D2 transponováno'!$M13,IF('D2 transponováno'!$H13='D2 do wordu'!C$1,'D2 transponováno'!$N13)))))</f>
        <v>3</v>
      </c>
      <c r="O11" s="4">
        <f>IF('D2 transponováno'!$D13='D2 do wordu'!D$1,'D2 transponováno'!$J13,IF('D2 transponováno'!$E13='D2 do wordu'!D$1,'D2 transponováno'!$K13,IF('D2 transponováno'!$F13='D2 do wordu'!D$1,'D2 transponováno'!$L13,IF('D2 transponováno'!$G13='D2 do wordu'!D$1,'D2 transponováno'!$M13,IF('D2 transponováno'!$H13='D2 do wordu'!D$1,'D2 transponováno'!$N13)))))</f>
        <v>1</v>
      </c>
      <c r="P11" s="4">
        <f>IF('D2 transponováno'!$D13='D2 do wordu'!E$1,'D2 transponováno'!$J13,IF('D2 transponováno'!$E13='D2 do wordu'!E$1,'D2 transponováno'!$K13,IF('D2 transponováno'!$F13='D2 do wordu'!E$1,'D2 transponováno'!$L13,IF('D2 transponováno'!$G13='D2 do wordu'!E$1,'D2 transponováno'!$M13,IF('D2 transponováno'!$H13='D2 do wordu'!E$1,'D2 transponováno'!$N13)))))</f>
        <v>4</v>
      </c>
      <c r="Q11" s="4">
        <f>IF('D2 transponováno'!$D13='D2 do wordu'!F$1,'D2 transponováno'!$J13,IF('D2 transponováno'!$E13='D2 do wordu'!F$1,'D2 transponováno'!$K13,IF('D2 transponováno'!$F13='D2 do wordu'!F$1,'D2 transponováno'!$L13,IF('D2 transponováno'!$G13='D2 do wordu'!F$1,'D2 transponováno'!$M13,IF('D2 transponováno'!$H13='D2 do wordu'!F$1,'D2 transponováno'!$N13)))))</f>
        <v>5</v>
      </c>
      <c r="S11" s="7" t="str">
        <f t="shared" si="7"/>
        <v>f10</v>
      </c>
      <c r="T11" s="16" t="str">
        <f t="shared" si="8"/>
        <v>-0,9 (2)</v>
      </c>
      <c r="U11" s="17" t="str">
        <f t="shared" si="9"/>
        <v>-0,73 (3)</v>
      </c>
      <c r="V11" s="18" t="str">
        <f t="shared" si="10"/>
        <v>-0,93 (1)</v>
      </c>
      <c r="W11" s="17" t="str">
        <f t="shared" si="11"/>
        <v>-0,46 (4)</v>
      </c>
      <c r="X11" s="19" t="str">
        <f t="shared" si="12"/>
        <v>0 (5)</v>
      </c>
    </row>
    <row r="12" spans="1:24" x14ac:dyDescent="0.3">
      <c r="A12" t="s">
        <v>11</v>
      </c>
      <c r="B12">
        <v>0.67705171532886688</v>
      </c>
      <c r="C12">
        <v>0.49979999076183318</v>
      </c>
      <c r="D12">
        <v>0.76190291221493567</v>
      </c>
      <c r="E12">
        <v>1.1849046506657779</v>
      </c>
      <c r="F12">
        <v>244.16887197071864</v>
      </c>
      <c r="H12" s="1">
        <f t="shared" si="2"/>
        <v>0.68</v>
      </c>
      <c r="I12" s="1">
        <f t="shared" si="3"/>
        <v>0.5</v>
      </c>
      <c r="J12" s="1">
        <f t="shared" si="4"/>
        <v>0.76</v>
      </c>
      <c r="K12" s="1">
        <f t="shared" si="5"/>
        <v>1.18</v>
      </c>
      <c r="L12" s="1">
        <f t="shared" si="6"/>
        <v>244.17</v>
      </c>
      <c r="M12" s="4">
        <f>IF('D2 transponováno'!$D14='D2 do wordu'!B$1,'D2 transponováno'!$J14,IF('D2 transponováno'!$E14='D2 do wordu'!B$1,'D2 transponováno'!$K14,IF('D2 transponováno'!$F14='D2 do wordu'!B$1,'D2 transponováno'!$L14,IF('D2 transponováno'!$G14='D2 do wordu'!B$1,'D2 transponováno'!$M14,IF('D2 transponováno'!$H14='D2 do wordu'!B$1,'D2 transponováno'!$N14)))))</f>
        <v>2</v>
      </c>
      <c r="N12" s="4">
        <f>IF('D2 transponováno'!$D14='D2 do wordu'!C$1,'D2 transponováno'!$J14,IF('D2 transponováno'!$E14='D2 do wordu'!C$1,'D2 transponováno'!$K14,IF('D2 transponováno'!$F14='D2 do wordu'!C$1,'D2 transponováno'!$L14,IF('D2 transponováno'!$G14='D2 do wordu'!C$1,'D2 transponováno'!$M14,IF('D2 transponováno'!$H14='D2 do wordu'!C$1,'D2 transponováno'!$N14)))))</f>
        <v>1</v>
      </c>
      <c r="O12" s="4">
        <f>IF('D2 transponováno'!$D14='D2 do wordu'!D$1,'D2 transponováno'!$J14,IF('D2 transponováno'!$E14='D2 do wordu'!D$1,'D2 transponováno'!$K14,IF('D2 transponováno'!$F14='D2 do wordu'!D$1,'D2 transponováno'!$L14,IF('D2 transponováno'!$G14='D2 do wordu'!D$1,'D2 transponováno'!$M14,IF('D2 transponováno'!$H14='D2 do wordu'!D$1,'D2 transponováno'!$N14)))))</f>
        <v>3</v>
      </c>
      <c r="P12" s="4">
        <f>IF('D2 transponováno'!$D14='D2 do wordu'!E$1,'D2 transponováno'!$J14,IF('D2 transponováno'!$E14='D2 do wordu'!E$1,'D2 transponováno'!$K14,IF('D2 transponováno'!$F14='D2 do wordu'!E$1,'D2 transponováno'!$L14,IF('D2 transponováno'!$G14='D2 do wordu'!E$1,'D2 transponováno'!$M14,IF('D2 transponováno'!$H14='D2 do wordu'!E$1,'D2 transponováno'!$N14)))))</f>
        <v>4</v>
      </c>
      <c r="Q12" s="4">
        <f>IF('D2 transponováno'!$D14='D2 do wordu'!F$1,'D2 transponováno'!$J14,IF('D2 transponováno'!$E14='D2 do wordu'!F$1,'D2 transponováno'!$K14,IF('D2 transponováno'!$F14='D2 do wordu'!F$1,'D2 transponováno'!$L14,IF('D2 transponováno'!$G14='D2 do wordu'!F$1,'D2 transponováno'!$M14,IF('D2 transponováno'!$H14='D2 do wordu'!F$1,'D2 transponováno'!$N14)))))</f>
        <v>5</v>
      </c>
      <c r="S12" s="7" t="str">
        <f t="shared" si="7"/>
        <v>f11</v>
      </c>
      <c r="T12" s="16" t="str">
        <f t="shared" si="8"/>
        <v>0,68 (2)</v>
      </c>
      <c r="U12" s="18" t="str">
        <f t="shared" si="9"/>
        <v>0,5 (1)</v>
      </c>
      <c r="V12" s="17" t="str">
        <f t="shared" si="10"/>
        <v>0,76 (3)</v>
      </c>
      <c r="W12" s="17" t="str">
        <f t="shared" si="11"/>
        <v>1,18 (4)</v>
      </c>
      <c r="X12" s="19" t="str">
        <f t="shared" si="12"/>
        <v>244,17 (5)</v>
      </c>
    </row>
    <row r="13" spans="1:24" x14ac:dyDescent="0.3">
      <c r="A13" t="s">
        <v>12</v>
      </c>
      <c r="B13">
        <v>-2.0626118708227286</v>
      </c>
      <c r="C13">
        <v>-1.8909393160663077</v>
      </c>
      <c r="D13">
        <v>-2.0626118708227277</v>
      </c>
      <c r="E13">
        <v>-1.924883851914835</v>
      </c>
      <c r="F13">
        <v>-0.85712199069631501</v>
      </c>
      <c r="H13" s="1">
        <f t="shared" si="2"/>
        <v>-2.06</v>
      </c>
      <c r="I13" s="1">
        <f t="shared" si="3"/>
        <v>-1.89</v>
      </c>
      <c r="J13" s="1">
        <f t="shared" si="4"/>
        <v>-2.06</v>
      </c>
      <c r="K13" s="1">
        <f t="shared" si="5"/>
        <v>-1.92</v>
      </c>
      <c r="L13" s="1">
        <f t="shared" si="6"/>
        <v>-0.86</v>
      </c>
      <c r="M13" s="3">
        <f>IF('D2 transponováno'!$D15='D2 do wordu'!B$1,'D2 transponováno'!$J15,IF('D2 transponováno'!$E15='D2 do wordu'!B$1,'D2 transponováno'!$K15,IF('D2 transponováno'!$F15='D2 do wordu'!B$1,'D2 transponováno'!$L15,IF('D2 transponováno'!$G15='D2 do wordu'!B$1,'D2 transponováno'!$M15,IF('D2 transponováno'!$H15='D2 do wordu'!B$1,'D2 transponováno'!$N15)))))</f>
        <v>1.5</v>
      </c>
      <c r="N13" s="4">
        <f>IF('D2 transponováno'!$D15='D2 do wordu'!C$1,'D2 transponováno'!$J15,IF('D2 transponováno'!$E15='D2 do wordu'!C$1,'D2 transponováno'!$K15,IF('D2 transponováno'!$F15='D2 do wordu'!C$1,'D2 transponováno'!$L15,IF('D2 transponováno'!$G15='D2 do wordu'!C$1,'D2 transponováno'!$M15,IF('D2 transponováno'!$H15='D2 do wordu'!C$1,'D2 transponováno'!$N15)))))</f>
        <v>4</v>
      </c>
      <c r="O13" s="3">
        <f>IF('D2 transponováno'!$D15='D2 do wordu'!D$1,'D2 transponováno'!$J15,IF('D2 transponováno'!$E15='D2 do wordu'!D$1,'D2 transponováno'!$K15,IF('D2 transponováno'!$F15='D2 do wordu'!D$1,'D2 transponováno'!$L15,IF('D2 transponováno'!$G15='D2 do wordu'!D$1,'D2 transponováno'!$M15,IF('D2 transponováno'!$H15='D2 do wordu'!D$1,'D2 transponováno'!$N15)))))</f>
        <v>1.5</v>
      </c>
      <c r="P13" s="4">
        <f>IF('D2 transponováno'!$D15='D2 do wordu'!E$1,'D2 transponováno'!$J15,IF('D2 transponováno'!$E15='D2 do wordu'!E$1,'D2 transponováno'!$K15,IF('D2 transponováno'!$F15='D2 do wordu'!E$1,'D2 transponováno'!$L15,IF('D2 transponováno'!$G15='D2 do wordu'!E$1,'D2 transponováno'!$M15,IF('D2 transponováno'!$H15='D2 do wordu'!E$1,'D2 transponováno'!$N15)))))</f>
        <v>3</v>
      </c>
      <c r="Q13" s="4">
        <f>IF('D2 transponováno'!$D15='D2 do wordu'!F$1,'D2 transponováno'!$J15,IF('D2 transponováno'!$E15='D2 do wordu'!F$1,'D2 transponováno'!$K15,IF('D2 transponováno'!$F15='D2 do wordu'!F$1,'D2 transponováno'!$L15,IF('D2 transponováno'!$G15='D2 do wordu'!F$1,'D2 transponováno'!$M15,IF('D2 transponováno'!$H15='D2 do wordu'!F$1,'D2 transponováno'!$N15)))))</f>
        <v>5</v>
      </c>
      <c r="S13" s="7" t="str">
        <f t="shared" si="7"/>
        <v>f12</v>
      </c>
      <c r="T13" s="20" t="str">
        <f t="shared" si="8"/>
        <v>-2,06 (1,5)</v>
      </c>
      <c r="U13" s="17" t="str">
        <f t="shared" si="9"/>
        <v>-1,89 (4)</v>
      </c>
      <c r="V13" s="18" t="str">
        <f t="shared" si="10"/>
        <v>-2,06 (1,5)</v>
      </c>
      <c r="W13" s="17" t="str">
        <f t="shared" si="11"/>
        <v>-1,92 (3)</v>
      </c>
      <c r="X13" s="19" t="str">
        <f t="shared" si="12"/>
        <v>-0,86 (5)</v>
      </c>
    </row>
    <row r="14" spans="1:24" x14ac:dyDescent="0.3">
      <c r="A14" t="s">
        <v>13</v>
      </c>
      <c r="B14">
        <v>-69.607989563348767</v>
      </c>
      <c r="C14">
        <v>-62.117902624249318</v>
      </c>
      <c r="D14">
        <v>-69.141516337241541</v>
      </c>
      <c r="E14">
        <v>-66.765383983558564</v>
      </c>
      <c r="F14">
        <v>-36.937156795606249</v>
      </c>
      <c r="H14" s="1">
        <f t="shared" si="2"/>
        <v>-69.61</v>
      </c>
      <c r="I14" s="1">
        <f t="shared" si="3"/>
        <v>-62.12</v>
      </c>
      <c r="J14" s="1">
        <f t="shared" si="4"/>
        <v>-69.14</v>
      </c>
      <c r="K14" s="1">
        <f t="shared" si="5"/>
        <v>-66.77</v>
      </c>
      <c r="L14" s="1">
        <f t="shared" si="6"/>
        <v>-36.94</v>
      </c>
      <c r="M14" s="4">
        <f>IF('D2 transponováno'!$D16='D2 do wordu'!B$1,'D2 transponováno'!$J16,IF('D2 transponováno'!$E16='D2 do wordu'!B$1,'D2 transponováno'!$K16,IF('D2 transponováno'!$F16='D2 do wordu'!B$1,'D2 transponováno'!$L16,IF('D2 transponováno'!$G16='D2 do wordu'!B$1,'D2 transponováno'!$M16,IF('D2 transponováno'!$H16='D2 do wordu'!B$1,'D2 transponováno'!$N16)))))</f>
        <v>1</v>
      </c>
      <c r="N14" s="4">
        <f>IF('D2 transponováno'!$D16='D2 do wordu'!C$1,'D2 transponováno'!$J16,IF('D2 transponováno'!$E16='D2 do wordu'!C$1,'D2 transponováno'!$K16,IF('D2 transponováno'!$F16='D2 do wordu'!C$1,'D2 transponováno'!$L16,IF('D2 transponováno'!$G16='D2 do wordu'!C$1,'D2 transponováno'!$M16,IF('D2 transponováno'!$H16='D2 do wordu'!C$1,'D2 transponováno'!$N16)))))</f>
        <v>4</v>
      </c>
      <c r="O14" s="4">
        <f>IF('D2 transponováno'!$D16='D2 do wordu'!D$1,'D2 transponováno'!$J16,IF('D2 transponováno'!$E16='D2 do wordu'!D$1,'D2 transponováno'!$K16,IF('D2 transponováno'!$F16='D2 do wordu'!D$1,'D2 transponováno'!$L16,IF('D2 transponováno'!$G16='D2 do wordu'!D$1,'D2 transponováno'!$M16,IF('D2 transponováno'!$H16='D2 do wordu'!D$1,'D2 transponováno'!$N16)))))</f>
        <v>2</v>
      </c>
      <c r="P14" s="4">
        <f>IF('D2 transponováno'!$D16='D2 do wordu'!E$1,'D2 transponováno'!$J16,IF('D2 transponováno'!$E16='D2 do wordu'!E$1,'D2 transponováno'!$K16,IF('D2 transponováno'!$F16='D2 do wordu'!E$1,'D2 transponováno'!$L16,IF('D2 transponováno'!$G16='D2 do wordu'!E$1,'D2 transponováno'!$M16,IF('D2 transponováno'!$H16='D2 do wordu'!E$1,'D2 transponováno'!$N16)))))</f>
        <v>3</v>
      </c>
      <c r="Q14" s="4">
        <f>IF('D2 transponováno'!$D16='D2 do wordu'!F$1,'D2 transponováno'!$J16,IF('D2 transponováno'!$E16='D2 do wordu'!F$1,'D2 transponováno'!$K16,IF('D2 transponováno'!$F16='D2 do wordu'!F$1,'D2 transponováno'!$L16,IF('D2 transponováno'!$G16='D2 do wordu'!F$1,'D2 transponováno'!$M16,IF('D2 transponováno'!$H16='D2 do wordu'!F$1,'D2 transponováno'!$N16)))))</f>
        <v>5</v>
      </c>
      <c r="S14" s="7" t="str">
        <f t="shared" si="7"/>
        <v>f13</v>
      </c>
      <c r="T14" s="20" t="str">
        <f t="shared" si="8"/>
        <v>-69,61 (1)</v>
      </c>
      <c r="U14" s="17" t="str">
        <f t="shared" si="9"/>
        <v>-62,12 (4)</v>
      </c>
      <c r="V14" s="17" t="str">
        <f t="shared" si="10"/>
        <v>-69,14 (2)</v>
      </c>
      <c r="W14" s="17" t="str">
        <f t="shared" si="11"/>
        <v>-66,77 (3)</v>
      </c>
      <c r="X14" s="19" t="str">
        <f t="shared" si="12"/>
        <v>-36,94 (5)</v>
      </c>
    </row>
    <row r="15" spans="1:24" x14ac:dyDescent="0.3">
      <c r="A15" t="s">
        <v>14</v>
      </c>
      <c r="B15">
        <v>-8.6238433559374746E+18</v>
      </c>
      <c r="C15">
        <v>-5.8446603238719437E+18</v>
      </c>
      <c r="D15">
        <v>-7.2980464347530025E+18</v>
      </c>
      <c r="E15">
        <v>-1.7639995666742979E+18</v>
      </c>
      <c r="F15">
        <v>-8.3375542458840928E+16</v>
      </c>
      <c r="H15">
        <v>-8.6238433559374746E+18</v>
      </c>
      <c r="I15">
        <v>-5.8446603238719437E+18</v>
      </c>
      <c r="J15">
        <v>-7.2914858296831959E+18</v>
      </c>
      <c r="K15">
        <v>-1.7639995666742979E+18</v>
      </c>
      <c r="L15">
        <v>-8.3375542458840928E+16</v>
      </c>
      <c r="M15" s="4">
        <f>IF('D2 transponováno'!$D17='D2 do wordu'!B$1,'D2 transponováno'!$J17,IF('D2 transponováno'!$E17='D2 do wordu'!B$1,'D2 transponováno'!$K17,IF('D2 transponováno'!$F17='D2 do wordu'!B$1,'D2 transponováno'!$L17,IF('D2 transponováno'!$G17='D2 do wordu'!B$1,'D2 transponováno'!$M17,IF('D2 transponováno'!$H17='D2 do wordu'!B$1,'D2 transponováno'!$N17)))))</f>
        <v>1</v>
      </c>
      <c r="N15" s="4">
        <f>IF('D2 transponováno'!$D17='D2 do wordu'!C$1,'D2 transponováno'!$J17,IF('D2 transponováno'!$E17='D2 do wordu'!C$1,'D2 transponováno'!$K17,IF('D2 transponováno'!$F17='D2 do wordu'!C$1,'D2 transponováno'!$L17,IF('D2 transponováno'!$G17='D2 do wordu'!C$1,'D2 transponováno'!$M17,IF('D2 transponováno'!$H17='D2 do wordu'!C$1,'D2 transponováno'!$N17)))))</f>
        <v>3</v>
      </c>
      <c r="O15" s="4">
        <f>IF('D2 transponováno'!$D17='D2 do wordu'!D$1,'D2 transponováno'!$J17,IF('D2 transponováno'!$E17='D2 do wordu'!D$1,'D2 transponováno'!$K17,IF('D2 transponováno'!$F17='D2 do wordu'!D$1,'D2 transponováno'!$L17,IF('D2 transponováno'!$G17='D2 do wordu'!D$1,'D2 transponováno'!$M17,IF('D2 transponováno'!$H17='D2 do wordu'!D$1,'D2 transponováno'!$N17)))))</f>
        <v>2</v>
      </c>
      <c r="P15" s="4">
        <f>IF('D2 transponováno'!$D17='D2 do wordu'!E$1,'D2 transponováno'!$J17,IF('D2 transponováno'!$E17='D2 do wordu'!E$1,'D2 transponováno'!$K17,IF('D2 transponováno'!$F17='D2 do wordu'!E$1,'D2 transponováno'!$L17,IF('D2 transponováno'!$G17='D2 do wordu'!E$1,'D2 transponováno'!$M17,IF('D2 transponováno'!$H17='D2 do wordu'!E$1,'D2 transponováno'!$N17)))))</f>
        <v>4</v>
      </c>
      <c r="Q15" s="4">
        <f>IF('D2 transponováno'!$D17='D2 do wordu'!F$1,'D2 transponováno'!$J17,IF('D2 transponováno'!$E17='D2 do wordu'!F$1,'D2 transponováno'!$K17,IF('D2 transponováno'!$F17='D2 do wordu'!F$1,'D2 transponováno'!$L17,IF('D2 transponováno'!$G17='D2 do wordu'!F$1,'D2 transponováno'!$M17,IF('D2 transponováno'!$H17='D2 do wordu'!F$1,'D2 transponováno'!$N17)))))</f>
        <v>5</v>
      </c>
      <c r="S15" s="7" t="str">
        <f t="shared" si="7"/>
        <v>f14</v>
      </c>
      <c r="T15" s="20" t="str">
        <f>_xlfn.CONCAT("-8,62E+18"," (",M15,")")</f>
        <v>-8,62E+18 (1)</v>
      </c>
      <c r="U15" s="17" t="str">
        <f>_xlfn.CONCAT("-5,84E618"," (",N15,")")</f>
        <v>-5,84E618 (3)</v>
      </c>
      <c r="V15" s="17" t="str">
        <f>_xlfn.CONCAT("-7,29E+18"," (",O15,")")</f>
        <v>-7,29E+18 (2)</v>
      </c>
      <c r="W15" s="17" t="str">
        <f>_xlfn.CONCAT("-1,76E+44"," (",P15,")")</f>
        <v>-1,76E+44 (4)</v>
      </c>
      <c r="X15" s="19" t="str">
        <f>_xlfn.CONCAT("-8,34E+16"," (",Q15,")")</f>
        <v>-8,34E+16 (5)</v>
      </c>
    </row>
    <row r="16" spans="1:24" x14ac:dyDescent="0.3">
      <c r="A16" t="s">
        <v>15</v>
      </c>
      <c r="B16">
        <v>-171.3135283422325</v>
      </c>
      <c r="C16">
        <v>-152.91985941685513</v>
      </c>
      <c r="D16">
        <v>-164.8522209164957</v>
      </c>
      <c r="E16">
        <v>-170.48248662299812</v>
      </c>
      <c r="F16">
        <v>-61.515820963370942</v>
      </c>
      <c r="H16" s="1">
        <f>ROUND(B16,2)</f>
        <v>-171.31</v>
      </c>
      <c r="I16" s="1">
        <f t="shared" ref="I16:L16" si="13">ROUND(C16,2)</f>
        <v>-152.91999999999999</v>
      </c>
      <c r="J16" s="1">
        <f t="shared" si="13"/>
        <v>-164.85</v>
      </c>
      <c r="K16" s="1">
        <f t="shared" si="13"/>
        <v>-170.48</v>
      </c>
      <c r="L16" s="1">
        <f t="shared" si="13"/>
        <v>-61.52</v>
      </c>
      <c r="M16" s="4">
        <f>IF('D2 transponováno'!$D18='D2 do wordu'!B$1,'D2 transponováno'!$J18,IF('D2 transponováno'!$E18='D2 do wordu'!B$1,'D2 transponováno'!$K18,IF('D2 transponováno'!$F18='D2 do wordu'!B$1,'D2 transponováno'!$L18,IF('D2 transponováno'!$G18='D2 do wordu'!B$1,'D2 transponováno'!$M18,IF('D2 transponováno'!$H18='D2 do wordu'!B$1,'D2 transponováno'!$N18)))))</f>
        <v>1</v>
      </c>
      <c r="N16" s="4">
        <f>IF('D2 transponováno'!$D18='D2 do wordu'!C$1,'D2 transponováno'!$J18,IF('D2 transponováno'!$E18='D2 do wordu'!C$1,'D2 transponováno'!$K18,IF('D2 transponováno'!$F18='D2 do wordu'!C$1,'D2 transponováno'!$L18,IF('D2 transponováno'!$G18='D2 do wordu'!C$1,'D2 transponováno'!$M18,IF('D2 transponováno'!$H18='D2 do wordu'!C$1,'D2 transponováno'!$N18)))))</f>
        <v>4</v>
      </c>
      <c r="O16" s="4">
        <f>IF('D2 transponováno'!$D18='D2 do wordu'!D$1,'D2 transponováno'!$J18,IF('D2 transponováno'!$E18='D2 do wordu'!D$1,'D2 transponováno'!$K18,IF('D2 transponováno'!$F18='D2 do wordu'!D$1,'D2 transponováno'!$L18,IF('D2 transponováno'!$G18='D2 do wordu'!D$1,'D2 transponováno'!$M18,IF('D2 transponováno'!$H18='D2 do wordu'!D$1,'D2 transponováno'!$N18)))))</f>
        <v>3</v>
      </c>
      <c r="P16" s="4">
        <f>IF('D2 transponováno'!$D18='D2 do wordu'!E$1,'D2 transponováno'!$J18,IF('D2 transponováno'!$E18='D2 do wordu'!E$1,'D2 transponováno'!$K18,IF('D2 transponováno'!$F18='D2 do wordu'!E$1,'D2 transponováno'!$L18,IF('D2 transponováno'!$G18='D2 do wordu'!E$1,'D2 transponováno'!$M18,IF('D2 transponováno'!$H18='D2 do wordu'!E$1,'D2 transponováno'!$N18)))))</f>
        <v>2</v>
      </c>
      <c r="Q16" s="4">
        <f>IF('D2 transponováno'!$D18='D2 do wordu'!F$1,'D2 transponováno'!$J18,IF('D2 transponováno'!$E18='D2 do wordu'!F$1,'D2 transponováno'!$K18,IF('D2 transponováno'!$F18='D2 do wordu'!F$1,'D2 transponováno'!$L18,IF('D2 transponováno'!$G18='D2 do wordu'!F$1,'D2 transponováno'!$M18,IF('D2 transponováno'!$H18='D2 do wordu'!F$1,'D2 transponováno'!$N18)))))</f>
        <v>5</v>
      </c>
      <c r="S16" s="7" t="str">
        <f t="shared" si="7"/>
        <v>f15</v>
      </c>
      <c r="T16" s="20" t="str">
        <f t="shared" si="8"/>
        <v>-171,31 (1)</v>
      </c>
      <c r="U16" s="17" t="str">
        <f t="shared" si="9"/>
        <v>-152,92 (4)</v>
      </c>
      <c r="V16" s="17" t="str">
        <f t="shared" si="10"/>
        <v>-164,85 (3)</v>
      </c>
      <c r="W16" s="17" t="str">
        <f t="shared" si="11"/>
        <v>-170,48 (2)</v>
      </c>
      <c r="X16" s="19" t="str">
        <f t="shared" si="12"/>
        <v>-61,52 (5)</v>
      </c>
    </row>
    <row r="17" spans="1:24" x14ac:dyDescent="0.3">
      <c r="A17" t="s">
        <v>16</v>
      </c>
      <c r="B17">
        <v>-99.014847185032039</v>
      </c>
      <c r="C17">
        <v>-77.031315818530686</v>
      </c>
      <c r="D17">
        <v>-95.388314141759722</v>
      </c>
      <c r="E17">
        <v>-84.507263068670838</v>
      </c>
      <c r="F17">
        <v>-7.2464840051478863</v>
      </c>
      <c r="H17" s="1">
        <f t="shared" ref="H17:H26" si="14">ROUND(B17,2)</f>
        <v>-99.01</v>
      </c>
      <c r="I17" s="1">
        <f t="shared" ref="I17:I26" si="15">ROUND(C17,2)</f>
        <v>-77.03</v>
      </c>
      <c r="J17" s="1">
        <f t="shared" ref="J17:J26" si="16">ROUND(D17,2)</f>
        <v>-95.39</v>
      </c>
      <c r="K17" s="1">
        <f t="shared" ref="K17:K26" si="17">ROUND(E17,2)</f>
        <v>-84.51</v>
      </c>
      <c r="L17" s="1">
        <f t="shared" ref="L17:L26" si="18">ROUND(F17,2)</f>
        <v>-7.25</v>
      </c>
      <c r="M17" s="4">
        <f>IF('D2 transponováno'!$D19='D2 do wordu'!B$1,'D2 transponováno'!$J19,IF('D2 transponováno'!$E19='D2 do wordu'!B$1,'D2 transponováno'!$K19,IF('D2 transponováno'!$F19='D2 do wordu'!B$1,'D2 transponováno'!$L19,IF('D2 transponováno'!$G19='D2 do wordu'!B$1,'D2 transponováno'!$M19,IF('D2 transponováno'!$H19='D2 do wordu'!B$1,'D2 transponováno'!$N19)))))</f>
        <v>1</v>
      </c>
      <c r="N17" s="4">
        <f>IF('D2 transponováno'!$D19='D2 do wordu'!C$1,'D2 transponováno'!$J19,IF('D2 transponováno'!$E19='D2 do wordu'!C$1,'D2 transponováno'!$K19,IF('D2 transponováno'!$F19='D2 do wordu'!C$1,'D2 transponováno'!$L19,IF('D2 transponováno'!$G19='D2 do wordu'!C$1,'D2 transponováno'!$M19,IF('D2 transponováno'!$H19='D2 do wordu'!C$1,'D2 transponováno'!$N19)))))</f>
        <v>4</v>
      </c>
      <c r="O17" s="4">
        <f>IF('D2 transponováno'!$D19='D2 do wordu'!D$1,'D2 transponováno'!$J19,IF('D2 transponováno'!$E19='D2 do wordu'!D$1,'D2 transponováno'!$K19,IF('D2 transponováno'!$F19='D2 do wordu'!D$1,'D2 transponováno'!$L19,IF('D2 transponováno'!$G19='D2 do wordu'!D$1,'D2 transponováno'!$M19,IF('D2 transponováno'!$H19='D2 do wordu'!D$1,'D2 transponováno'!$N19)))))</f>
        <v>2</v>
      </c>
      <c r="P17" s="4">
        <f>IF('D2 transponováno'!$D19='D2 do wordu'!E$1,'D2 transponováno'!$J19,IF('D2 transponováno'!$E19='D2 do wordu'!E$1,'D2 transponováno'!$K19,IF('D2 transponováno'!$F19='D2 do wordu'!E$1,'D2 transponováno'!$L19,IF('D2 transponováno'!$G19='D2 do wordu'!E$1,'D2 transponováno'!$M19,IF('D2 transponováno'!$H19='D2 do wordu'!E$1,'D2 transponováno'!$N19)))))</f>
        <v>3</v>
      </c>
      <c r="Q17" s="4">
        <f>IF('D2 transponováno'!$D19='D2 do wordu'!F$1,'D2 transponováno'!$J19,IF('D2 transponováno'!$E19='D2 do wordu'!F$1,'D2 transponováno'!$K19,IF('D2 transponováno'!$F19='D2 do wordu'!F$1,'D2 transponováno'!$L19,IF('D2 transponováno'!$G19='D2 do wordu'!F$1,'D2 transponováno'!$M19,IF('D2 transponováno'!$H19='D2 do wordu'!F$1,'D2 transponováno'!$N19)))))</f>
        <v>5</v>
      </c>
      <c r="S17" s="7" t="str">
        <f t="shared" si="7"/>
        <v>f16</v>
      </c>
      <c r="T17" s="20" t="str">
        <f t="shared" si="8"/>
        <v>-99,01 (1)</v>
      </c>
      <c r="U17" s="17" t="str">
        <f t="shared" si="9"/>
        <v>-77,03 (4)</v>
      </c>
      <c r="V17" s="17" t="str">
        <f t="shared" si="10"/>
        <v>-95,39 (2)</v>
      </c>
      <c r="W17" s="17" t="str">
        <f t="shared" si="11"/>
        <v>-84,51 (3)</v>
      </c>
      <c r="X17" s="19" t="str">
        <f t="shared" si="12"/>
        <v>-7,25 (5)</v>
      </c>
    </row>
    <row r="18" spans="1:24" x14ac:dyDescent="0.3">
      <c r="A18" t="s">
        <v>17</v>
      </c>
      <c r="B18">
        <v>-0.73657355590266194</v>
      </c>
      <c r="C18">
        <v>0.26578906654625462</v>
      </c>
      <c r="D18">
        <v>-0.60484676077211585</v>
      </c>
      <c r="E18">
        <v>0.71792147059445444</v>
      </c>
      <c r="F18">
        <v>8.7459087346245123</v>
      </c>
      <c r="H18" s="1">
        <f t="shared" si="14"/>
        <v>-0.74</v>
      </c>
      <c r="I18" s="1">
        <f t="shared" si="15"/>
        <v>0.27</v>
      </c>
      <c r="J18" s="1">
        <f t="shared" si="16"/>
        <v>-0.6</v>
      </c>
      <c r="K18" s="1">
        <f t="shared" si="17"/>
        <v>0.72</v>
      </c>
      <c r="L18" s="1">
        <f t="shared" si="18"/>
        <v>8.75</v>
      </c>
      <c r="M18" s="4">
        <f>IF('D2 transponováno'!$D20='D2 do wordu'!B$1,'D2 transponováno'!$J20,IF('D2 transponováno'!$E20='D2 do wordu'!B$1,'D2 transponováno'!$K20,IF('D2 transponováno'!$F20='D2 do wordu'!B$1,'D2 transponováno'!$L20,IF('D2 transponováno'!$G20='D2 do wordu'!B$1,'D2 transponováno'!$M20,IF('D2 transponováno'!$H20='D2 do wordu'!B$1,'D2 transponováno'!$N20)))))</f>
        <v>1</v>
      </c>
      <c r="N18" s="4">
        <f>IF('D2 transponováno'!$D20='D2 do wordu'!C$1,'D2 transponováno'!$J20,IF('D2 transponováno'!$E20='D2 do wordu'!C$1,'D2 transponováno'!$K20,IF('D2 transponováno'!$F20='D2 do wordu'!C$1,'D2 transponováno'!$L20,IF('D2 transponováno'!$G20='D2 do wordu'!C$1,'D2 transponováno'!$M20,IF('D2 transponováno'!$H20='D2 do wordu'!C$1,'D2 transponováno'!$N20)))))</f>
        <v>3</v>
      </c>
      <c r="O18" s="4">
        <f>IF('D2 transponováno'!$D20='D2 do wordu'!D$1,'D2 transponováno'!$J20,IF('D2 transponováno'!$E20='D2 do wordu'!D$1,'D2 transponováno'!$K20,IF('D2 transponováno'!$F20='D2 do wordu'!D$1,'D2 transponováno'!$L20,IF('D2 transponováno'!$G20='D2 do wordu'!D$1,'D2 transponováno'!$M20,IF('D2 transponováno'!$H20='D2 do wordu'!D$1,'D2 transponováno'!$N20)))))</f>
        <v>2</v>
      </c>
      <c r="P18" s="4">
        <f>IF('D2 transponováno'!$D20='D2 do wordu'!E$1,'D2 transponováno'!$J20,IF('D2 transponováno'!$E20='D2 do wordu'!E$1,'D2 transponováno'!$K20,IF('D2 transponováno'!$F20='D2 do wordu'!E$1,'D2 transponováno'!$L20,IF('D2 transponováno'!$G20='D2 do wordu'!E$1,'D2 transponováno'!$M20,IF('D2 transponováno'!$H20='D2 do wordu'!E$1,'D2 transponováno'!$N20)))))</f>
        <v>4</v>
      </c>
      <c r="Q18" s="4">
        <f>IF('D2 transponováno'!$D20='D2 do wordu'!F$1,'D2 transponováno'!$J20,IF('D2 transponováno'!$E20='D2 do wordu'!F$1,'D2 transponováno'!$K20,IF('D2 transponováno'!$F20='D2 do wordu'!F$1,'D2 transponováno'!$L20,IF('D2 transponováno'!$G20='D2 do wordu'!F$1,'D2 transponováno'!$M20,IF('D2 transponováno'!$H20='D2 do wordu'!F$1,'D2 transponováno'!$N20)))))</f>
        <v>5</v>
      </c>
      <c r="S18" s="7" t="str">
        <f t="shared" si="7"/>
        <v>f17</v>
      </c>
      <c r="T18" s="20" t="str">
        <f t="shared" si="8"/>
        <v>-0,74 (1)</v>
      </c>
      <c r="U18" s="17" t="str">
        <f t="shared" si="9"/>
        <v>0,27 (3)</v>
      </c>
      <c r="V18" s="17" t="str">
        <f t="shared" si="10"/>
        <v>-0,6 (2)</v>
      </c>
      <c r="W18" s="17" t="str">
        <f t="shared" si="11"/>
        <v>0,72 (4)</v>
      </c>
      <c r="X18" s="19" t="str">
        <f t="shared" si="12"/>
        <v>8,75 (5)</v>
      </c>
    </row>
    <row r="19" spans="1:24" x14ac:dyDescent="0.3">
      <c r="A19" t="s">
        <v>18</v>
      </c>
      <c r="B19">
        <v>-1.9275396895219865</v>
      </c>
      <c r="C19">
        <v>-1.7577483827973808</v>
      </c>
      <c r="D19">
        <v>-1.9778394692314512</v>
      </c>
      <c r="E19">
        <v>-1.95741899705745</v>
      </c>
      <c r="F19">
        <v>-1.1072542514860619</v>
      </c>
      <c r="H19" s="1">
        <f t="shared" si="14"/>
        <v>-1.93</v>
      </c>
      <c r="I19" s="1">
        <f t="shared" si="15"/>
        <v>-1.76</v>
      </c>
      <c r="J19" s="1">
        <f t="shared" si="16"/>
        <v>-1.98</v>
      </c>
      <c r="K19" s="1">
        <f t="shared" si="17"/>
        <v>-1.96</v>
      </c>
      <c r="L19" s="1">
        <f t="shared" si="18"/>
        <v>-1.1100000000000001</v>
      </c>
      <c r="M19" s="4">
        <f>IF('D2 transponováno'!$D21='D2 do wordu'!B$1,'D2 transponováno'!$J21,IF('D2 transponováno'!$E21='D2 do wordu'!B$1,'D2 transponováno'!$K21,IF('D2 transponováno'!$F21='D2 do wordu'!B$1,'D2 transponováno'!$L21,IF('D2 transponováno'!$G21='D2 do wordu'!B$1,'D2 transponováno'!$M21,IF('D2 transponováno'!$H21='D2 do wordu'!B$1,'D2 transponováno'!$N21)))))</f>
        <v>3</v>
      </c>
      <c r="N19" s="4">
        <f>IF('D2 transponováno'!$D21='D2 do wordu'!C$1,'D2 transponováno'!$J21,IF('D2 transponováno'!$E21='D2 do wordu'!C$1,'D2 transponováno'!$K21,IF('D2 transponováno'!$F21='D2 do wordu'!C$1,'D2 transponováno'!$L21,IF('D2 transponováno'!$G21='D2 do wordu'!C$1,'D2 transponováno'!$M21,IF('D2 transponováno'!$H21='D2 do wordu'!C$1,'D2 transponováno'!$N21)))))</f>
        <v>4</v>
      </c>
      <c r="O19" s="4">
        <f>IF('D2 transponováno'!$D21='D2 do wordu'!D$1,'D2 transponováno'!$J21,IF('D2 transponováno'!$E21='D2 do wordu'!D$1,'D2 transponováno'!$K21,IF('D2 transponováno'!$F21='D2 do wordu'!D$1,'D2 transponováno'!$L21,IF('D2 transponováno'!$G21='D2 do wordu'!D$1,'D2 transponováno'!$M21,IF('D2 transponováno'!$H21='D2 do wordu'!D$1,'D2 transponováno'!$N21)))))</f>
        <v>1</v>
      </c>
      <c r="P19" s="4">
        <f>IF('D2 transponováno'!$D21='D2 do wordu'!E$1,'D2 transponováno'!$J21,IF('D2 transponováno'!$E21='D2 do wordu'!E$1,'D2 transponováno'!$K21,IF('D2 transponováno'!$F21='D2 do wordu'!E$1,'D2 transponováno'!$L21,IF('D2 transponováno'!$G21='D2 do wordu'!E$1,'D2 transponováno'!$M21,IF('D2 transponováno'!$H21='D2 do wordu'!E$1,'D2 transponováno'!$N21)))))</f>
        <v>2</v>
      </c>
      <c r="Q19" s="4">
        <f>IF('D2 transponováno'!$D21='D2 do wordu'!F$1,'D2 transponováno'!$J21,IF('D2 transponováno'!$E21='D2 do wordu'!F$1,'D2 transponováno'!$K21,IF('D2 transponováno'!$F21='D2 do wordu'!F$1,'D2 transponováno'!$L21,IF('D2 transponováno'!$G21='D2 do wordu'!F$1,'D2 transponováno'!$M21,IF('D2 transponováno'!$H21='D2 do wordu'!F$1,'D2 transponováno'!$N21)))))</f>
        <v>5</v>
      </c>
      <c r="S19" s="7" t="str">
        <f t="shared" si="7"/>
        <v>f18</v>
      </c>
      <c r="T19" s="16" t="str">
        <f t="shared" si="8"/>
        <v>-1,93 (3)</v>
      </c>
      <c r="U19" s="17" t="str">
        <f t="shared" si="9"/>
        <v>-1,76 (4)</v>
      </c>
      <c r="V19" s="18" t="str">
        <f t="shared" si="10"/>
        <v>-1,98 (1)</v>
      </c>
      <c r="W19" s="17" t="str">
        <f t="shared" si="11"/>
        <v>-1,96 (2)</v>
      </c>
      <c r="X19" s="19" t="str">
        <f t="shared" si="12"/>
        <v>-1,11 (5)</v>
      </c>
    </row>
    <row r="20" spans="1:24" x14ac:dyDescent="0.3">
      <c r="A20" t="s">
        <v>19</v>
      </c>
      <c r="B20">
        <v>-3.4977342112988432</v>
      </c>
      <c r="C20">
        <v>-3.2813975250141167</v>
      </c>
      <c r="D20">
        <v>-3.6261324049786046</v>
      </c>
      <c r="E20">
        <v>-3.5979917628785798</v>
      </c>
      <c r="F20">
        <v>-2.1003756299945913</v>
      </c>
      <c r="H20" s="1">
        <f t="shared" si="14"/>
        <v>-3.5</v>
      </c>
      <c r="I20" s="1">
        <f t="shared" si="15"/>
        <v>-3.28</v>
      </c>
      <c r="J20" s="1">
        <f t="shared" si="16"/>
        <v>-3.63</v>
      </c>
      <c r="K20" s="1">
        <f t="shared" si="17"/>
        <v>-3.6</v>
      </c>
      <c r="L20" s="1">
        <f t="shared" si="18"/>
        <v>-2.1</v>
      </c>
      <c r="M20" s="4">
        <f>IF('D2 transponováno'!$D22='D2 do wordu'!B$1,'D2 transponováno'!$J22,IF('D2 transponováno'!$E22='D2 do wordu'!B$1,'D2 transponováno'!$K22,IF('D2 transponováno'!$F22='D2 do wordu'!B$1,'D2 transponováno'!$L22,IF('D2 transponováno'!$G22='D2 do wordu'!B$1,'D2 transponováno'!$M22,IF('D2 transponováno'!$H22='D2 do wordu'!B$1,'D2 transponováno'!$N22)))))</f>
        <v>3</v>
      </c>
      <c r="N20" s="4">
        <f>IF('D2 transponováno'!$D22='D2 do wordu'!C$1,'D2 transponováno'!$J22,IF('D2 transponováno'!$E22='D2 do wordu'!C$1,'D2 transponováno'!$K22,IF('D2 transponováno'!$F22='D2 do wordu'!C$1,'D2 transponováno'!$L22,IF('D2 transponováno'!$G22='D2 do wordu'!C$1,'D2 transponováno'!$M22,IF('D2 transponováno'!$H22='D2 do wordu'!C$1,'D2 transponováno'!$N22)))))</f>
        <v>4</v>
      </c>
      <c r="O20" s="4">
        <f>IF('D2 transponováno'!$D22='D2 do wordu'!D$1,'D2 transponováno'!$J22,IF('D2 transponováno'!$E22='D2 do wordu'!D$1,'D2 transponováno'!$K22,IF('D2 transponováno'!$F22='D2 do wordu'!D$1,'D2 transponováno'!$L22,IF('D2 transponováno'!$G22='D2 do wordu'!D$1,'D2 transponováno'!$M22,IF('D2 transponováno'!$H22='D2 do wordu'!D$1,'D2 transponováno'!$N22)))))</f>
        <v>1</v>
      </c>
      <c r="P20" s="4">
        <f>IF('D2 transponováno'!$D22='D2 do wordu'!E$1,'D2 transponováno'!$J22,IF('D2 transponováno'!$E22='D2 do wordu'!E$1,'D2 transponováno'!$K22,IF('D2 transponováno'!$F22='D2 do wordu'!E$1,'D2 transponováno'!$L22,IF('D2 transponováno'!$G22='D2 do wordu'!E$1,'D2 transponováno'!$M22,IF('D2 transponováno'!$H22='D2 do wordu'!E$1,'D2 transponováno'!$N22)))))</f>
        <v>2</v>
      </c>
      <c r="Q20" s="4">
        <f>IF('D2 transponováno'!$D22='D2 do wordu'!F$1,'D2 transponováno'!$J22,IF('D2 transponováno'!$E22='D2 do wordu'!F$1,'D2 transponováno'!$K22,IF('D2 transponováno'!$F22='D2 do wordu'!F$1,'D2 transponováno'!$L22,IF('D2 transponováno'!$G22='D2 do wordu'!F$1,'D2 transponováno'!$M22,IF('D2 transponováno'!$H22='D2 do wordu'!F$1,'D2 transponováno'!$N22)))))</f>
        <v>5</v>
      </c>
      <c r="S20" s="7" t="str">
        <f t="shared" si="7"/>
        <v>f19</v>
      </c>
      <c r="T20" s="16" t="str">
        <f t="shared" si="8"/>
        <v>-3,5 (3)</v>
      </c>
      <c r="U20" s="17" t="str">
        <f t="shared" si="9"/>
        <v>-3,28 (4)</v>
      </c>
      <c r="V20" s="18" t="str">
        <f t="shared" si="10"/>
        <v>-3,63 (1)</v>
      </c>
      <c r="W20" s="17" t="str">
        <f t="shared" si="11"/>
        <v>-3,6 (2)</v>
      </c>
      <c r="X20" s="19" t="str">
        <f t="shared" si="12"/>
        <v>-2,1 (5)</v>
      </c>
    </row>
    <row r="21" spans="1:24" x14ac:dyDescent="0.3">
      <c r="A21" t="s">
        <v>20</v>
      </c>
      <c r="B21">
        <v>-147.49713637373017</v>
      </c>
      <c r="C21">
        <v>-142.41748771099611</v>
      </c>
      <c r="D21">
        <v>-146.98202571555333</v>
      </c>
      <c r="E21">
        <v>-120.45261327822752</v>
      </c>
      <c r="F21">
        <v>-101.74706100012787</v>
      </c>
      <c r="H21" s="1">
        <f t="shared" si="14"/>
        <v>-147.5</v>
      </c>
      <c r="I21" s="1">
        <f t="shared" si="15"/>
        <v>-142.41999999999999</v>
      </c>
      <c r="J21" s="1">
        <f t="shared" si="16"/>
        <v>-146.97999999999999</v>
      </c>
      <c r="K21" s="1">
        <f t="shared" si="17"/>
        <v>-120.45</v>
      </c>
      <c r="L21" s="1">
        <f t="shared" si="18"/>
        <v>-101.75</v>
      </c>
      <c r="M21" s="4">
        <f>IF('D2 transponováno'!$D23='D2 do wordu'!B$1,'D2 transponováno'!$J23,IF('D2 transponováno'!$E23='D2 do wordu'!B$1,'D2 transponováno'!$K23,IF('D2 transponováno'!$F23='D2 do wordu'!B$1,'D2 transponováno'!$L23,IF('D2 transponováno'!$G23='D2 do wordu'!B$1,'D2 transponováno'!$M23,IF('D2 transponováno'!$H23='D2 do wordu'!B$1,'D2 transponováno'!$N23)))))</f>
        <v>1</v>
      </c>
      <c r="N21" s="4">
        <f>IF('D2 transponováno'!$D23='D2 do wordu'!C$1,'D2 transponováno'!$J23,IF('D2 transponováno'!$E23='D2 do wordu'!C$1,'D2 transponováno'!$K23,IF('D2 transponováno'!$F23='D2 do wordu'!C$1,'D2 transponováno'!$L23,IF('D2 transponováno'!$G23='D2 do wordu'!C$1,'D2 transponováno'!$M23,IF('D2 transponováno'!$H23='D2 do wordu'!C$1,'D2 transponováno'!$N23)))))</f>
        <v>3</v>
      </c>
      <c r="O21" s="4">
        <f>IF('D2 transponováno'!$D23='D2 do wordu'!D$1,'D2 transponováno'!$J23,IF('D2 transponováno'!$E23='D2 do wordu'!D$1,'D2 transponováno'!$K23,IF('D2 transponováno'!$F23='D2 do wordu'!D$1,'D2 transponováno'!$L23,IF('D2 transponováno'!$G23='D2 do wordu'!D$1,'D2 transponováno'!$M23,IF('D2 transponováno'!$H23='D2 do wordu'!D$1,'D2 transponováno'!$N23)))))</f>
        <v>2</v>
      </c>
      <c r="P21" s="4">
        <f>IF('D2 transponováno'!$D23='D2 do wordu'!E$1,'D2 transponováno'!$J23,IF('D2 transponováno'!$E23='D2 do wordu'!E$1,'D2 transponováno'!$K23,IF('D2 transponováno'!$F23='D2 do wordu'!E$1,'D2 transponováno'!$L23,IF('D2 transponováno'!$G23='D2 do wordu'!E$1,'D2 transponováno'!$M23,IF('D2 transponováno'!$H23='D2 do wordu'!E$1,'D2 transponováno'!$N23)))))</f>
        <v>4</v>
      </c>
      <c r="Q21" s="4">
        <f>IF('D2 transponováno'!$D23='D2 do wordu'!F$1,'D2 transponováno'!$J23,IF('D2 transponováno'!$E23='D2 do wordu'!F$1,'D2 transponováno'!$K23,IF('D2 transponováno'!$F23='D2 do wordu'!F$1,'D2 transponováno'!$L23,IF('D2 transponováno'!$G23='D2 do wordu'!F$1,'D2 transponováno'!$M23,IF('D2 transponováno'!$H23='D2 do wordu'!F$1,'D2 transponováno'!$N23)))))</f>
        <v>5</v>
      </c>
      <c r="S21" s="7" t="str">
        <f t="shared" si="7"/>
        <v>f20</v>
      </c>
      <c r="T21" s="20" t="str">
        <f t="shared" si="8"/>
        <v>-147,5 (1)</v>
      </c>
      <c r="U21" s="17" t="str">
        <f t="shared" si="9"/>
        <v>-142,42 (3)</v>
      </c>
      <c r="V21" s="17" t="str">
        <f t="shared" si="10"/>
        <v>-146,98 (2)</v>
      </c>
      <c r="W21" s="17" t="str">
        <f t="shared" si="11"/>
        <v>-120,45 (4)</v>
      </c>
      <c r="X21" s="19" t="str">
        <f t="shared" si="12"/>
        <v>-101,75 (5)</v>
      </c>
    </row>
    <row r="22" spans="1:24" x14ac:dyDescent="0.3">
      <c r="A22" t="s">
        <v>21</v>
      </c>
      <c r="B22">
        <v>-9.8574913481152908</v>
      </c>
      <c r="C22">
        <v>-9.4536360419613015</v>
      </c>
      <c r="D22">
        <v>-9.9385210971395637</v>
      </c>
      <c r="E22">
        <v>-9.9254531702243689</v>
      </c>
      <c r="F22">
        <v>-7.048231997163561</v>
      </c>
      <c r="H22" s="1">
        <f t="shared" si="14"/>
        <v>-9.86</v>
      </c>
      <c r="I22" s="1">
        <f t="shared" si="15"/>
        <v>-9.4499999999999993</v>
      </c>
      <c r="J22" s="1">
        <f t="shared" si="16"/>
        <v>-9.94</v>
      </c>
      <c r="K22" s="1">
        <f t="shared" si="17"/>
        <v>-9.93</v>
      </c>
      <c r="L22" s="1">
        <f t="shared" si="18"/>
        <v>-7.05</v>
      </c>
      <c r="M22" s="4">
        <f>IF('D2 transponováno'!$D24='D2 do wordu'!B$1,'D2 transponováno'!$J24,IF('D2 transponováno'!$E24='D2 do wordu'!B$1,'D2 transponováno'!$K24,IF('D2 transponováno'!$F24='D2 do wordu'!B$1,'D2 transponováno'!$L24,IF('D2 transponováno'!$G24='D2 do wordu'!B$1,'D2 transponováno'!$M24,IF('D2 transponováno'!$H24='D2 do wordu'!B$1,'D2 transponováno'!$N24)))))</f>
        <v>3</v>
      </c>
      <c r="N22" s="4">
        <f>IF('D2 transponováno'!$D24='D2 do wordu'!C$1,'D2 transponováno'!$J24,IF('D2 transponováno'!$E24='D2 do wordu'!C$1,'D2 transponováno'!$K24,IF('D2 transponováno'!$F24='D2 do wordu'!C$1,'D2 transponováno'!$L24,IF('D2 transponováno'!$G24='D2 do wordu'!C$1,'D2 transponováno'!$M24,IF('D2 transponováno'!$H24='D2 do wordu'!C$1,'D2 transponováno'!$N24)))))</f>
        <v>4</v>
      </c>
      <c r="O22" s="4">
        <f>IF('D2 transponováno'!$D24='D2 do wordu'!D$1,'D2 transponováno'!$J24,IF('D2 transponováno'!$E24='D2 do wordu'!D$1,'D2 transponováno'!$K24,IF('D2 transponováno'!$F24='D2 do wordu'!D$1,'D2 transponováno'!$L24,IF('D2 transponováno'!$G24='D2 do wordu'!D$1,'D2 transponováno'!$M24,IF('D2 transponováno'!$H24='D2 do wordu'!D$1,'D2 transponováno'!$N24)))))</f>
        <v>1</v>
      </c>
      <c r="P22" s="4">
        <f>IF('D2 transponováno'!$D24='D2 do wordu'!E$1,'D2 transponováno'!$J24,IF('D2 transponováno'!$E24='D2 do wordu'!E$1,'D2 transponováno'!$K24,IF('D2 transponováno'!$F24='D2 do wordu'!E$1,'D2 transponováno'!$L24,IF('D2 transponováno'!$G24='D2 do wordu'!E$1,'D2 transponováno'!$M24,IF('D2 transponováno'!$H24='D2 do wordu'!E$1,'D2 transponováno'!$N24)))))</f>
        <v>2</v>
      </c>
      <c r="Q22" s="4">
        <f>IF('D2 transponováno'!$D24='D2 do wordu'!F$1,'D2 transponováno'!$J24,IF('D2 transponováno'!$E24='D2 do wordu'!F$1,'D2 transponováno'!$K24,IF('D2 transponováno'!$F24='D2 do wordu'!F$1,'D2 transponováno'!$L24,IF('D2 transponováno'!$G24='D2 do wordu'!F$1,'D2 transponováno'!$M24,IF('D2 transponováno'!$H24='D2 do wordu'!F$1,'D2 transponováno'!$N24)))))</f>
        <v>5</v>
      </c>
      <c r="S22" s="7" t="str">
        <f t="shared" si="7"/>
        <v>f21</v>
      </c>
      <c r="T22" s="16" t="str">
        <f t="shared" si="8"/>
        <v>-9,86 (3)</v>
      </c>
      <c r="U22" s="17" t="str">
        <f t="shared" si="9"/>
        <v>-9,45 (4)</v>
      </c>
      <c r="V22" s="18" t="str">
        <f t="shared" si="10"/>
        <v>-9,94 (1)</v>
      </c>
      <c r="W22" s="17" t="str">
        <f t="shared" si="11"/>
        <v>-9,93 (2)</v>
      </c>
      <c r="X22" s="19" t="str">
        <f t="shared" si="12"/>
        <v>-7,05 (5)</v>
      </c>
    </row>
    <row r="23" spans="1:24" x14ac:dyDescent="0.3">
      <c r="A23" t="s">
        <v>22</v>
      </c>
      <c r="B23">
        <v>-982.1976604116619</v>
      </c>
      <c r="C23">
        <v>-735.39638839026168</v>
      </c>
      <c r="D23">
        <v>-983.29623870100181</v>
      </c>
      <c r="E23">
        <v>-884.45638011740152</v>
      </c>
      <c r="F23">
        <v>-45.018339072516554</v>
      </c>
      <c r="H23" s="1">
        <f t="shared" si="14"/>
        <v>-982.2</v>
      </c>
      <c r="I23" s="1">
        <f t="shared" si="15"/>
        <v>-735.4</v>
      </c>
      <c r="J23" s="1">
        <f t="shared" si="16"/>
        <v>-983.3</v>
      </c>
      <c r="K23" s="1">
        <f t="shared" si="17"/>
        <v>-884.46</v>
      </c>
      <c r="L23" s="1">
        <f t="shared" si="18"/>
        <v>-45.02</v>
      </c>
      <c r="M23" s="4">
        <f>IF('D2 transponováno'!$D25='D2 do wordu'!B$1,'D2 transponováno'!$J25,IF('D2 transponováno'!$E25='D2 do wordu'!B$1,'D2 transponováno'!$K25,IF('D2 transponováno'!$F25='D2 do wordu'!B$1,'D2 transponováno'!$L25,IF('D2 transponováno'!$G25='D2 do wordu'!B$1,'D2 transponováno'!$M25,IF('D2 transponováno'!$H25='D2 do wordu'!B$1,'D2 transponováno'!$N25)))))</f>
        <v>2</v>
      </c>
      <c r="N23" s="4">
        <f>IF('D2 transponováno'!$D25='D2 do wordu'!C$1,'D2 transponováno'!$J25,IF('D2 transponováno'!$E25='D2 do wordu'!C$1,'D2 transponováno'!$K25,IF('D2 transponováno'!$F25='D2 do wordu'!C$1,'D2 transponováno'!$L25,IF('D2 transponováno'!$G25='D2 do wordu'!C$1,'D2 transponováno'!$M25,IF('D2 transponováno'!$H25='D2 do wordu'!C$1,'D2 transponováno'!$N25)))))</f>
        <v>4</v>
      </c>
      <c r="O23" s="4">
        <f>IF('D2 transponováno'!$D25='D2 do wordu'!D$1,'D2 transponováno'!$J25,IF('D2 transponováno'!$E25='D2 do wordu'!D$1,'D2 transponováno'!$K25,IF('D2 transponováno'!$F25='D2 do wordu'!D$1,'D2 transponováno'!$L25,IF('D2 transponováno'!$G25='D2 do wordu'!D$1,'D2 transponováno'!$M25,IF('D2 transponováno'!$H25='D2 do wordu'!D$1,'D2 transponováno'!$N25)))))</f>
        <v>1</v>
      </c>
      <c r="P23" s="4">
        <f>IF('D2 transponováno'!$D25='D2 do wordu'!E$1,'D2 transponováno'!$J25,IF('D2 transponováno'!$E25='D2 do wordu'!E$1,'D2 transponováno'!$K25,IF('D2 transponováno'!$F25='D2 do wordu'!E$1,'D2 transponováno'!$L25,IF('D2 transponováno'!$G25='D2 do wordu'!E$1,'D2 transponováno'!$M25,IF('D2 transponováno'!$H25='D2 do wordu'!E$1,'D2 transponováno'!$N25)))))</f>
        <v>3</v>
      </c>
      <c r="Q23" s="4">
        <f>IF('D2 transponováno'!$D25='D2 do wordu'!F$1,'D2 transponováno'!$J25,IF('D2 transponováno'!$E25='D2 do wordu'!F$1,'D2 transponováno'!$K25,IF('D2 transponováno'!$F25='D2 do wordu'!F$1,'D2 transponováno'!$L25,IF('D2 transponováno'!$G25='D2 do wordu'!F$1,'D2 transponováno'!$M25,IF('D2 transponováno'!$H25='D2 do wordu'!F$1,'D2 transponováno'!$N25)))))</f>
        <v>5</v>
      </c>
      <c r="S23" s="7" t="str">
        <f t="shared" si="7"/>
        <v>f22</v>
      </c>
      <c r="T23" s="16" t="str">
        <f t="shared" si="8"/>
        <v>-982,2 (2)</v>
      </c>
      <c r="U23" s="17" t="str">
        <f t="shared" si="9"/>
        <v>-735,4 (4)</v>
      </c>
      <c r="V23" s="18" t="str">
        <f t="shared" si="10"/>
        <v>-983,3 (1)</v>
      </c>
      <c r="W23" s="17" t="str">
        <f t="shared" si="11"/>
        <v>-884,46 (3)</v>
      </c>
      <c r="X23" s="19" t="str">
        <f t="shared" si="12"/>
        <v>-45,02 (5)</v>
      </c>
    </row>
    <row r="24" spans="1:24" x14ac:dyDescent="0.3">
      <c r="A24" t="s">
        <v>23</v>
      </c>
      <c r="B24">
        <v>-197.4297971866151</v>
      </c>
      <c r="C24">
        <v>-187.08698044690485</v>
      </c>
      <c r="D24">
        <v>-196.70294769191398</v>
      </c>
      <c r="E24">
        <v>-162.04612283658207</v>
      </c>
      <c r="F24">
        <v>-105.75751953726146</v>
      </c>
      <c r="H24" s="1">
        <f t="shared" si="14"/>
        <v>-197.43</v>
      </c>
      <c r="I24" s="1">
        <f t="shared" si="15"/>
        <v>-187.09</v>
      </c>
      <c r="J24" s="1">
        <f t="shared" si="16"/>
        <v>-196.7</v>
      </c>
      <c r="K24" s="1">
        <f t="shared" si="17"/>
        <v>-162.05000000000001</v>
      </c>
      <c r="L24" s="1">
        <f t="shared" si="18"/>
        <v>-105.76</v>
      </c>
      <c r="M24" s="4">
        <f>IF('D2 transponováno'!$D26='D2 do wordu'!B$1,'D2 transponováno'!$J26,IF('D2 transponováno'!$E26='D2 do wordu'!B$1,'D2 transponováno'!$K26,IF('D2 transponováno'!$F26='D2 do wordu'!B$1,'D2 transponováno'!$L26,IF('D2 transponováno'!$G26='D2 do wordu'!B$1,'D2 transponováno'!$M26,IF('D2 transponováno'!$H26='D2 do wordu'!B$1,'D2 transponováno'!$N26)))))</f>
        <v>1</v>
      </c>
      <c r="N24" s="4">
        <f>IF('D2 transponováno'!$D26='D2 do wordu'!C$1,'D2 transponováno'!$J26,IF('D2 transponováno'!$E26='D2 do wordu'!C$1,'D2 transponováno'!$K26,IF('D2 transponováno'!$F26='D2 do wordu'!C$1,'D2 transponováno'!$L26,IF('D2 transponováno'!$G26='D2 do wordu'!C$1,'D2 transponováno'!$M26,IF('D2 transponováno'!$H26='D2 do wordu'!C$1,'D2 transponováno'!$N26)))))</f>
        <v>3</v>
      </c>
      <c r="O24" s="4">
        <f>IF('D2 transponováno'!$D26='D2 do wordu'!D$1,'D2 transponováno'!$J26,IF('D2 transponováno'!$E26='D2 do wordu'!D$1,'D2 transponováno'!$K26,IF('D2 transponováno'!$F26='D2 do wordu'!D$1,'D2 transponováno'!$L26,IF('D2 transponováno'!$G26='D2 do wordu'!D$1,'D2 transponováno'!$M26,IF('D2 transponováno'!$H26='D2 do wordu'!D$1,'D2 transponováno'!$N26)))))</f>
        <v>2</v>
      </c>
      <c r="P24" s="4">
        <f>IF('D2 transponováno'!$D26='D2 do wordu'!E$1,'D2 transponováno'!$J26,IF('D2 transponováno'!$E26='D2 do wordu'!E$1,'D2 transponováno'!$K26,IF('D2 transponováno'!$F26='D2 do wordu'!E$1,'D2 transponováno'!$L26,IF('D2 transponováno'!$G26='D2 do wordu'!E$1,'D2 transponováno'!$M26,IF('D2 transponováno'!$H26='D2 do wordu'!E$1,'D2 transponováno'!$N26)))))</f>
        <v>4</v>
      </c>
      <c r="Q24" s="4">
        <f>IF('D2 transponováno'!$D26='D2 do wordu'!F$1,'D2 transponováno'!$J26,IF('D2 transponováno'!$E26='D2 do wordu'!F$1,'D2 transponováno'!$K26,IF('D2 transponováno'!$F26='D2 do wordu'!F$1,'D2 transponováno'!$L26,IF('D2 transponováno'!$G26='D2 do wordu'!F$1,'D2 transponováno'!$M26,IF('D2 transponováno'!$H26='D2 do wordu'!F$1,'D2 transponováno'!$N26)))))</f>
        <v>5</v>
      </c>
      <c r="S24" s="7" t="str">
        <f t="shared" si="7"/>
        <v>f23</v>
      </c>
      <c r="T24" s="20" t="str">
        <f t="shared" si="8"/>
        <v>-197,43 (1)</v>
      </c>
      <c r="U24" s="17" t="str">
        <f t="shared" si="9"/>
        <v>-187,09 (3)</v>
      </c>
      <c r="V24" s="17" t="str">
        <f t="shared" si="10"/>
        <v>-196,7 (2)</v>
      </c>
      <c r="W24" s="17" t="str">
        <f t="shared" si="11"/>
        <v>-162,05 (4)</v>
      </c>
      <c r="X24" s="19" t="str">
        <f t="shared" si="12"/>
        <v>-105,76 (5)</v>
      </c>
    </row>
    <row r="25" spans="1:24" x14ac:dyDescent="0.3">
      <c r="A25" t="s">
        <v>24</v>
      </c>
      <c r="B25">
        <v>-1841.8126612915571</v>
      </c>
      <c r="C25">
        <v>-1553.1988659025521</v>
      </c>
      <c r="D25">
        <v>-1887.1000682974607</v>
      </c>
      <c r="E25">
        <v>-1279.6437326783666</v>
      </c>
      <c r="F25">
        <v>-231.46775298923387</v>
      </c>
      <c r="H25" s="1">
        <f t="shared" si="14"/>
        <v>-1841.81</v>
      </c>
      <c r="I25" s="1">
        <f t="shared" si="15"/>
        <v>-1553.2</v>
      </c>
      <c r="J25" s="1">
        <f t="shared" si="16"/>
        <v>-1887.1</v>
      </c>
      <c r="K25" s="1">
        <f t="shared" si="17"/>
        <v>-1279.6400000000001</v>
      </c>
      <c r="L25" s="1">
        <f t="shared" si="18"/>
        <v>-231.47</v>
      </c>
      <c r="M25" s="4">
        <f>IF('D2 transponováno'!$D27='D2 do wordu'!B$1,'D2 transponováno'!$J27,IF('D2 transponováno'!$E27='D2 do wordu'!B$1,'D2 transponováno'!$K27,IF('D2 transponováno'!$F27='D2 do wordu'!B$1,'D2 transponováno'!$L27,IF('D2 transponováno'!$G27='D2 do wordu'!B$1,'D2 transponováno'!$M27,IF('D2 transponováno'!$H27='D2 do wordu'!B$1,'D2 transponováno'!$N27)))))</f>
        <v>2</v>
      </c>
      <c r="N25" s="4">
        <f>IF('D2 transponováno'!$D27='D2 do wordu'!C$1,'D2 transponováno'!$J27,IF('D2 transponováno'!$E27='D2 do wordu'!C$1,'D2 transponováno'!$K27,IF('D2 transponováno'!$F27='D2 do wordu'!C$1,'D2 transponováno'!$L27,IF('D2 transponováno'!$G27='D2 do wordu'!C$1,'D2 transponováno'!$M27,IF('D2 transponováno'!$H27='D2 do wordu'!C$1,'D2 transponováno'!$N27)))))</f>
        <v>3</v>
      </c>
      <c r="O25" s="4">
        <f>IF('D2 transponováno'!$D27='D2 do wordu'!D$1,'D2 transponováno'!$J27,IF('D2 transponováno'!$E27='D2 do wordu'!D$1,'D2 transponováno'!$K27,IF('D2 transponováno'!$F27='D2 do wordu'!D$1,'D2 transponováno'!$L27,IF('D2 transponováno'!$G27='D2 do wordu'!D$1,'D2 transponováno'!$M27,IF('D2 transponováno'!$H27='D2 do wordu'!D$1,'D2 transponováno'!$N27)))))</f>
        <v>1</v>
      </c>
      <c r="P25" s="4">
        <f>IF('D2 transponováno'!$D27='D2 do wordu'!E$1,'D2 transponováno'!$J27,IF('D2 transponováno'!$E27='D2 do wordu'!E$1,'D2 transponováno'!$K27,IF('D2 transponováno'!$F27='D2 do wordu'!E$1,'D2 transponováno'!$L27,IF('D2 transponováno'!$G27='D2 do wordu'!E$1,'D2 transponováno'!$M27,IF('D2 transponováno'!$H27='D2 do wordu'!E$1,'D2 transponováno'!$N27)))))</f>
        <v>4</v>
      </c>
      <c r="Q25" s="4">
        <f>IF('D2 transponováno'!$D27='D2 do wordu'!F$1,'D2 transponováno'!$J27,IF('D2 transponováno'!$E27='D2 do wordu'!F$1,'D2 transponováno'!$K27,IF('D2 transponováno'!$F27='D2 do wordu'!F$1,'D2 transponováno'!$L27,IF('D2 transponováno'!$G27='D2 do wordu'!F$1,'D2 transponováno'!$M27,IF('D2 transponováno'!$H27='D2 do wordu'!F$1,'D2 transponováno'!$N27)))))</f>
        <v>5</v>
      </c>
      <c r="S25" s="7" t="str">
        <f t="shared" si="7"/>
        <v>f24</v>
      </c>
      <c r="T25" s="16" t="str">
        <f t="shared" si="8"/>
        <v>-1841,81 (2)</v>
      </c>
      <c r="U25" s="17" t="str">
        <f t="shared" si="9"/>
        <v>-1553,2 (3)</v>
      </c>
      <c r="V25" s="18" t="str">
        <f t="shared" si="10"/>
        <v>-1887,1 (1)</v>
      </c>
      <c r="W25" s="17" t="str">
        <f t="shared" si="11"/>
        <v>-1279,64 (4)</v>
      </c>
      <c r="X25" s="19" t="str">
        <f t="shared" si="12"/>
        <v>-231,47 (5)</v>
      </c>
    </row>
    <row r="26" spans="1:24" ht="15" thickBot="1" x14ac:dyDescent="0.35">
      <c r="A26" t="s">
        <v>25</v>
      </c>
      <c r="B26">
        <v>-6199.3039735581278</v>
      </c>
      <c r="C26">
        <v>-5902.9421241876762</v>
      </c>
      <c r="D26">
        <v>-6383.5714122907802</v>
      </c>
      <c r="E26">
        <v>-5751.874993642642</v>
      </c>
      <c r="F26">
        <v>-2614.6534550594006</v>
      </c>
      <c r="H26" s="1">
        <f t="shared" si="14"/>
        <v>-6199.3</v>
      </c>
      <c r="I26" s="1">
        <f t="shared" si="15"/>
        <v>-5902.94</v>
      </c>
      <c r="J26" s="1">
        <f t="shared" si="16"/>
        <v>-6383.57</v>
      </c>
      <c r="K26" s="1">
        <f t="shared" si="17"/>
        <v>-5751.87</v>
      </c>
      <c r="L26" s="1">
        <f t="shared" si="18"/>
        <v>-2614.65</v>
      </c>
      <c r="M26" s="4">
        <f>IF('D2 transponováno'!$D28='D2 do wordu'!B$1,'D2 transponováno'!$J28,IF('D2 transponováno'!$E28='D2 do wordu'!B$1,'D2 transponováno'!$K28,IF('D2 transponováno'!$F28='D2 do wordu'!B$1,'D2 transponováno'!$L28,IF('D2 transponováno'!$G28='D2 do wordu'!B$1,'D2 transponováno'!$M28,IF('D2 transponováno'!$H28='D2 do wordu'!B$1,'D2 transponováno'!$N28)))))</f>
        <v>2</v>
      </c>
      <c r="N26" s="4">
        <f>IF('D2 transponováno'!$D28='D2 do wordu'!C$1,'D2 transponováno'!$J28,IF('D2 transponováno'!$E28='D2 do wordu'!C$1,'D2 transponováno'!$K28,IF('D2 transponováno'!$F28='D2 do wordu'!C$1,'D2 transponováno'!$L28,IF('D2 transponováno'!$G28='D2 do wordu'!C$1,'D2 transponováno'!$M28,IF('D2 transponováno'!$H28='D2 do wordu'!C$1,'D2 transponováno'!$N28)))))</f>
        <v>3</v>
      </c>
      <c r="O26" s="4">
        <f>IF('D2 transponováno'!$D28='D2 do wordu'!D$1,'D2 transponováno'!$J28,IF('D2 transponováno'!$E28='D2 do wordu'!D$1,'D2 transponováno'!$K28,IF('D2 transponováno'!$F28='D2 do wordu'!D$1,'D2 transponováno'!$L28,IF('D2 transponováno'!$G28='D2 do wordu'!D$1,'D2 transponováno'!$M28,IF('D2 transponováno'!$H28='D2 do wordu'!D$1,'D2 transponováno'!$N28)))))</f>
        <v>1</v>
      </c>
      <c r="P26" s="4">
        <f>IF('D2 transponováno'!$D28='D2 do wordu'!E$1,'D2 transponováno'!$J28,IF('D2 transponováno'!$E28='D2 do wordu'!E$1,'D2 transponováno'!$K28,IF('D2 transponováno'!$F28='D2 do wordu'!E$1,'D2 transponováno'!$L28,IF('D2 transponováno'!$G28='D2 do wordu'!E$1,'D2 transponováno'!$M28,IF('D2 transponováno'!$H28='D2 do wordu'!E$1,'D2 transponováno'!$N28)))))</f>
        <v>4</v>
      </c>
      <c r="Q26" s="4">
        <f>IF('D2 transponováno'!$D28='D2 do wordu'!F$1,'D2 transponováno'!$J28,IF('D2 transponováno'!$E28='D2 do wordu'!F$1,'D2 transponováno'!$K28,IF('D2 transponováno'!$F28='D2 do wordu'!F$1,'D2 transponováno'!$L28,IF('D2 transponováno'!$G28='D2 do wordu'!F$1,'D2 transponováno'!$M28,IF('D2 transponováno'!$H28='D2 do wordu'!F$1,'D2 transponováno'!$N28)))))</f>
        <v>5</v>
      </c>
      <c r="S26" s="8" t="str">
        <f t="shared" si="7"/>
        <v>f25</v>
      </c>
      <c r="T26" s="21" t="str">
        <f t="shared" si="8"/>
        <v>-6199,3 (2)</v>
      </c>
      <c r="U26" s="22" t="str">
        <f t="shared" si="9"/>
        <v>-5902,94 (3)</v>
      </c>
      <c r="V26" s="23" t="str">
        <f t="shared" si="10"/>
        <v>-6383,57 (1)</v>
      </c>
      <c r="W26" s="22" t="str">
        <f t="shared" si="11"/>
        <v>-5751,87 (4)</v>
      </c>
      <c r="X26" s="24" t="str">
        <f t="shared" si="12"/>
        <v>-2614,65 (5)</v>
      </c>
    </row>
    <row r="27" spans="1:24" x14ac:dyDescent="0.3">
      <c r="M27">
        <f>COUNTIF(M$2:M$26,1)</f>
        <v>10</v>
      </c>
      <c r="N27">
        <f t="shared" ref="N27:Q27" si="19">COUNTIF(N$2:N$26,1)</f>
        <v>1</v>
      </c>
      <c r="O27">
        <f t="shared" si="19"/>
        <v>13</v>
      </c>
      <c r="P27">
        <f t="shared" si="19"/>
        <v>0</v>
      </c>
      <c r="Q27">
        <f t="shared" si="19"/>
        <v>0</v>
      </c>
    </row>
    <row r="28" spans="1:24" x14ac:dyDescent="0.3">
      <c r="M28">
        <f>COUNTIF(M$2:M$26,2)</f>
        <v>8</v>
      </c>
      <c r="N28">
        <f t="shared" ref="N28:Q28" si="20">COUNTIF(N$2:N$26,2)</f>
        <v>0</v>
      </c>
      <c r="O28">
        <f t="shared" si="20"/>
        <v>9</v>
      </c>
      <c r="P28">
        <f t="shared" si="20"/>
        <v>7</v>
      </c>
      <c r="Q28">
        <f t="shared" si="20"/>
        <v>0</v>
      </c>
    </row>
    <row r="29" spans="1:24" x14ac:dyDescent="0.3">
      <c r="M29">
        <f>COUNTIF(M$2:M$26,3)</f>
        <v>6</v>
      </c>
      <c r="N29">
        <f t="shared" ref="N29:Q29" si="21">COUNTIF(N$2:N$26,3)</f>
        <v>10</v>
      </c>
      <c r="O29">
        <f t="shared" si="21"/>
        <v>2</v>
      </c>
      <c r="P29">
        <f t="shared" si="21"/>
        <v>7</v>
      </c>
      <c r="Q29">
        <f t="shared" si="21"/>
        <v>0</v>
      </c>
    </row>
    <row r="30" spans="1:24" x14ac:dyDescent="0.3">
      <c r="M30">
        <f>COUNTIF(M$2:M$26,4)</f>
        <v>0</v>
      </c>
      <c r="N30">
        <f t="shared" ref="N30:Q30" si="22">COUNTIF(N$2:N$26,4)</f>
        <v>14</v>
      </c>
      <c r="O30">
        <f t="shared" si="22"/>
        <v>0</v>
      </c>
      <c r="P30">
        <f t="shared" si="22"/>
        <v>11</v>
      </c>
      <c r="Q30">
        <f t="shared" si="22"/>
        <v>0</v>
      </c>
    </row>
    <row r="31" spans="1:24" x14ac:dyDescent="0.3">
      <c r="M31">
        <f>COUNTIF(M$2:M$26,5)</f>
        <v>0</v>
      </c>
      <c r="N31">
        <f t="shared" ref="N31:Q31" si="23">COUNTIF(N$2:N$26,5)</f>
        <v>0</v>
      </c>
      <c r="O31">
        <f t="shared" si="23"/>
        <v>0</v>
      </c>
      <c r="P31">
        <f t="shared" si="23"/>
        <v>0</v>
      </c>
      <c r="Q31">
        <f t="shared" si="23"/>
        <v>25</v>
      </c>
    </row>
    <row r="33" spans="13:17" x14ac:dyDescent="0.3">
      <c r="M33" s="1">
        <f>AVERAGE(M2:M26)</f>
        <v>1.82</v>
      </c>
      <c r="N33" s="1">
        <f t="shared" ref="N33:Q33" si="24">AVERAGE(N2:N26)</f>
        <v>3.48</v>
      </c>
      <c r="O33" s="1">
        <f t="shared" si="24"/>
        <v>1.54</v>
      </c>
      <c r="P33" s="1">
        <f t="shared" si="24"/>
        <v>3.16</v>
      </c>
      <c r="Q33" s="1">
        <f t="shared" si="24"/>
        <v>5</v>
      </c>
    </row>
  </sheetData>
  <conditionalFormatting sqref="B2:F26">
    <cfRule type="duplicateValues" dxfId="45" priority="2"/>
  </conditionalFormatting>
  <conditionalFormatting sqref="H15:J15">
    <cfRule type="duplicateValues" dxfId="44" priority="3"/>
  </conditionalFormatting>
  <conditionalFormatting sqref="K15:L15">
    <cfRule type="duplicateValues" dxfId="43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24A4-605D-4A7A-A893-5E5813C9DF08}">
  <dimension ref="A1:X33"/>
  <sheetViews>
    <sheetView topLeftCell="A15" workbookViewId="0">
      <selection activeCell="M33" sqref="M33:Q33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3" width="13.33203125" bestFit="1" customWidth="1"/>
    <col min="4" max="4" width="12.6640625" bestFit="1" customWidth="1"/>
    <col min="5" max="5" width="9.6640625" customWidth="1"/>
    <col min="6" max="6" width="14" bestFit="1" customWidth="1"/>
    <col min="8" max="8" width="18.33203125" bestFit="1" customWidth="1"/>
    <col min="9" max="10" width="12.6640625" bestFit="1" customWidth="1"/>
    <col min="11" max="11" width="18.33203125" bestFit="1" customWidth="1"/>
    <col min="12" max="12" width="12.6640625" bestFit="1" customWidth="1"/>
    <col min="13" max="13" width="4.6640625" bestFit="1" customWidth="1"/>
    <col min="14" max="15" width="12.6640625" bestFit="1" customWidth="1"/>
    <col min="16" max="16" width="4.6640625" bestFit="1" customWidth="1"/>
    <col min="17" max="18" width="12" bestFit="1" customWidth="1"/>
    <col min="19" max="19" width="4.33203125" bestFit="1" customWidth="1"/>
    <col min="20" max="20" width="13.44140625" bestFit="1" customWidth="1"/>
    <col min="21" max="21" width="13.33203125" bestFit="1" customWidth="1"/>
    <col min="22" max="22" width="11.6640625" bestFit="1" customWidth="1"/>
    <col min="23" max="23" width="15.33203125" bestFit="1" customWidth="1"/>
    <col min="24" max="24" width="14" bestFit="1" customWidth="1"/>
  </cols>
  <sheetData>
    <row r="1" spans="1:24" ht="15" thickBot="1" x14ac:dyDescent="0.35">
      <c r="A1" t="s">
        <v>31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S1" s="5" t="s">
        <v>31</v>
      </c>
      <c r="T1" s="9" t="s">
        <v>45</v>
      </c>
      <c r="U1" s="10" t="s">
        <v>46</v>
      </c>
      <c r="V1" s="10" t="s">
        <v>27</v>
      </c>
      <c r="W1" s="10" t="s">
        <v>47</v>
      </c>
      <c r="X1" s="11" t="s">
        <v>48</v>
      </c>
    </row>
    <row r="2" spans="1:24" x14ac:dyDescent="0.3">
      <c r="A2" t="s">
        <v>1</v>
      </c>
      <c r="B2">
        <v>-859.83273282047298</v>
      </c>
      <c r="C2">
        <v>8801.4582434899912</v>
      </c>
      <c r="D2">
        <v>2760.153330842194</v>
      </c>
      <c r="E2">
        <v>21001.536491557436</v>
      </c>
      <c r="F2">
        <v>170961.33499438345</v>
      </c>
      <c r="H2" s="1">
        <f>ROUND(B2,2)</f>
        <v>-859.83</v>
      </c>
      <c r="I2" s="1">
        <f t="shared" ref="I2:L14" si="0">ROUND(C2,2)</f>
        <v>8801.4599999999991</v>
      </c>
      <c r="J2" s="1">
        <f t="shared" si="0"/>
        <v>2760.15</v>
      </c>
      <c r="K2" s="1">
        <f t="shared" si="0"/>
        <v>21001.54</v>
      </c>
      <c r="L2" s="1">
        <f t="shared" si="0"/>
        <v>170961.33</v>
      </c>
      <c r="M2" s="4">
        <f>IF('D10 transponováno'!$D4='D10 do wordu'!B$1,'D10 transponováno'!$J4,IF('D10 transponováno'!$E4='D10 do wordu'!B$1,'D10 transponováno'!$K4,IF('D10 transponováno'!$F4='D10 do wordu'!B$1,'D10 transponováno'!$L4,IF('D10 transponováno'!$G4='D10 do wordu'!B$1,'D10 transponováno'!$M4,IF('D10 transponováno'!$H4='D10 do wordu'!B$1,'D10 transponováno'!$N4)))))</f>
        <v>1</v>
      </c>
      <c r="N2" s="4">
        <f>IF('D10 transponováno'!$D4='D10 do wordu'!C$1,'D10 transponováno'!$J4,IF('D10 transponováno'!$E4='D10 do wordu'!C$1,'D10 transponováno'!$K4,IF('D10 transponováno'!$F4='D10 do wordu'!C$1,'D10 transponováno'!$L4,IF('D10 transponováno'!$G4='D10 do wordu'!C$1,'D10 transponováno'!$M4,IF('D10 transponováno'!$H4='D10 do wordu'!C$1,'D10 transponováno'!$N4)))))</f>
        <v>3</v>
      </c>
      <c r="O2" s="4">
        <f>IF('D10 transponováno'!$D4='D10 do wordu'!D$1,'D10 transponováno'!$J4,IF('D10 transponováno'!$E4='D10 do wordu'!D$1,'D10 transponováno'!$K4,IF('D10 transponováno'!$F4='D10 do wordu'!D$1,'D10 transponováno'!$L4,IF('D10 transponováno'!$G4='D10 do wordu'!D$1,'D10 transponováno'!$M4,IF('D10 transponováno'!$H4='D10 do wordu'!D$1,'D10 transponováno'!$N4)))))</f>
        <v>2</v>
      </c>
      <c r="P2" s="4">
        <f>IF('D10 transponováno'!$D4='D10 do wordu'!E$1,'D10 transponováno'!$J4,IF('D10 transponováno'!$E4='D10 do wordu'!E$1,'D10 transponováno'!$K4,IF('D10 transponováno'!$F4='D10 do wordu'!E$1,'D10 transponováno'!$L4,IF('D10 transponováno'!$G4='D10 do wordu'!E$1,'D10 transponováno'!$M4,IF('D10 transponováno'!$H4='D10 do wordu'!E$1,'D10 transponováno'!$N4)))))</f>
        <v>4</v>
      </c>
      <c r="Q2" s="4">
        <f>IF('D10 transponováno'!$D4='D10 do wordu'!F$1,'D10 transponováno'!$J4,IF('D10 transponováno'!$E4='D10 do wordu'!F$1,'D10 transponováno'!$K4,IF('D10 transponováno'!$F4='D10 do wordu'!F$1,'D10 transponováno'!$L4,IF('D10 transponováno'!$G4='D10 do wordu'!F$1,'D10 transponováno'!$M4,IF('D10 transponováno'!$H4='D10 do wordu'!F$1,'D10 transponováno'!$N4)))))</f>
        <v>5</v>
      </c>
      <c r="S2" s="6" t="str">
        <f>A2</f>
        <v>f1</v>
      </c>
      <c r="T2" s="27" t="str">
        <f>_xlfn.CONCAT(H2," (",M2,")")</f>
        <v>-859,83 (1)</v>
      </c>
      <c r="U2" s="28" t="str">
        <f t="shared" ref="U2:X17" si="1">_xlfn.CONCAT(I2," (",N2,")")</f>
        <v>8801,46 (3)</v>
      </c>
      <c r="V2" s="28" t="str">
        <f t="shared" si="1"/>
        <v>2760,15 (2)</v>
      </c>
      <c r="W2" s="28" t="str">
        <f t="shared" si="1"/>
        <v>21001,54 (4)</v>
      </c>
      <c r="X2" s="29" t="str">
        <f t="shared" si="1"/>
        <v>170961,33 (5)</v>
      </c>
    </row>
    <row r="3" spans="1:24" x14ac:dyDescent="0.3">
      <c r="A3" t="s">
        <v>2</v>
      </c>
      <c r="B3">
        <v>-636.34981951554425</v>
      </c>
      <c r="C3">
        <v>-486.70584201832094</v>
      </c>
      <c r="D3">
        <v>-550.97016662137435</v>
      </c>
      <c r="E3">
        <v>-437.89973168183104</v>
      </c>
      <c r="F3">
        <v>-190.77515212190031</v>
      </c>
      <c r="H3" s="1">
        <f t="shared" ref="H3:H14" si="2">ROUND(B3,2)</f>
        <v>-636.35</v>
      </c>
      <c r="I3" s="1">
        <f t="shared" si="0"/>
        <v>-486.71</v>
      </c>
      <c r="J3" s="1">
        <f t="shared" si="0"/>
        <v>-550.97</v>
      </c>
      <c r="K3" s="1">
        <f t="shared" si="0"/>
        <v>-437.9</v>
      </c>
      <c r="L3" s="1">
        <f t="shared" si="0"/>
        <v>-190.78</v>
      </c>
      <c r="M3" s="4">
        <f>IF('D10 transponováno'!$D5='D10 do wordu'!B$1,'D10 transponováno'!$J5,IF('D10 transponováno'!$E5='D10 do wordu'!B$1,'D10 transponováno'!$K5,IF('D10 transponováno'!$F5='D10 do wordu'!B$1,'D10 transponováno'!$L5,IF('D10 transponováno'!$G5='D10 do wordu'!B$1,'D10 transponováno'!$M5,IF('D10 transponováno'!$H5='D10 do wordu'!B$1,'D10 transponováno'!$N5)))))</f>
        <v>1</v>
      </c>
      <c r="N3" s="4">
        <f>IF('D10 transponováno'!$D5='D10 do wordu'!C$1,'D10 transponováno'!$J5,IF('D10 transponováno'!$E5='D10 do wordu'!C$1,'D10 transponováno'!$K5,IF('D10 transponováno'!$F5='D10 do wordu'!C$1,'D10 transponováno'!$L5,IF('D10 transponováno'!$G5='D10 do wordu'!C$1,'D10 transponováno'!$M5,IF('D10 transponováno'!$H5='D10 do wordu'!C$1,'D10 transponováno'!$N5)))))</f>
        <v>3</v>
      </c>
      <c r="O3" s="4">
        <f>IF('D10 transponováno'!$D5='D10 do wordu'!D$1,'D10 transponováno'!$J5,IF('D10 transponováno'!$E5='D10 do wordu'!D$1,'D10 transponováno'!$K5,IF('D10 transponováno'!$F5='D10 do wordu'!D$1,'D10 transponováno'!$L5,IF('D10 transponováno'!$G5='D10 do wordu'!D$1,'D10 transponováno'!$M5,IF('D10 transponováno'!$H5='D10 do wordu'!D$1,'D10 transponováno'!$N5)))))</f>
        <v>2</v>
      </c>
      <c r="P3" s="4">
        <f>IF('D10 transponováno'!$D5='D10 do wordu'!E$1,'D10 transponováno'!$J5,IF('D10 transponováno'!$E5='D10 do wordu'!E$1,'D10 transponováno'!$K5,IF('D10 transponováno'!$F5='D10 do wordu'!E$1,'D10 transponováno'!$L5,IF('D10 transponováno'!$G5='D10 do wordu'!E$1,'D10 transponováno'!$M5,IF('D10 transponováno'!$H5='D10 do wordu'!E$1,'D10 transponováno'!$N5)))))</f>
        <v>4</v>
      </c>
      <c r="Q3" s="4">
        <f>IF('D10 transponováno'!$D5='D10 do wordu'!F$1,'D10 transponováno'!$J5,IF('D10 transponováno'!$E5='D10 do wordu'!F$1,'D10 transponováno'!$K5,IF('D10 transponováno'!$F5='D10 do wordu'!F$1,'D10 transponováno'!$L5,IF('D10 transponováno'!$G5='D10 do wordu'!F$1,'D10 transponováno'!$M5,IF('D10 transponováno'!$H5='D10 do wordu'!F$1,'D10 transponováno'!$N5)))))</f>
        <v>5</v>
      </c>
      <c r="S3" s="7" t="str">
        <f t="shared" ref="S3:S26" si="3">A3</f>
        <v>f2</v>
      </c>
      <c r="T3" s="20" t="str">
        <f t="shared" ref="T3:X26" si="4">_xlfn.CONCAT(H3," (",M3,")")</f>
        <v>-636,35 (1)</v>
      </c>
      <c r="U3" s="17" t="str">
        <f t="shared" si="1"/>
        <v>-486,71 (3)</v>
      </c>
      <c r="V3" s="17" t="str">
        <f t="shared" si="1"/>
        <v>-550,97 (2)</v>
      </c>
      <c r="W3" s="17" t="str">
        <f t="shared" si="1"/>
        <v>-437,9 (4)</v>
      </c>
      <c r="X3" s="19" t="str">
        <f t="shared" si="1"/>
        <v>-190,78 (5)</v>
      </c>
    </row>
    <row r="4" spans="1:24" x14ac:dyDescent="0.3">
      <c r="A4" t="s">
        <v>3</v>
      </c>
      <c r="B4">
        <v>0.2239735693363161</v>
      </c>
      <c r="C4">
        <v>0.79870962471866103</v>
      </c>
      <c r="D4">
        <v>0.59188263189923684</v>
      </c>
      <c r="E4">
        <v>1.2896371832630722</v>
      </c>
      <c r="F4">
        <v>5.2804252036215837</v>
      </c>
      <c r="H4" s="1">
        <f t="shared" si="2"/>
        <v>0.22</v>
      </c>
      <c r="I4" s="1">
        <f t="shared" si="0"/>
        <v>0.8</v>
      </c>
      <c r="J4" s="1">
        <f t="shared" si="0"/>
        <v>0.59</v>
      </c>
      <c r="K4" s="1">
        <f t="shared" si="0"/>
        <v>1.29</v>
      </c>
      <c r="L4" s="1">
        <f t="shared" si="0"/>
        <v>5.28</v>
      </c>
      <c r="M4" s="4">
        <f>IF('D10 transponováno'!$D6='D10 do wordu'!B$1,'D10 transponováno'!$J6,IF('D10 transponováno'!$E6='D10 do wordu'!B$1,'D10 transponováno'!$K6,IF('D10 transponováno'!$F6='D10 do wordu'!B$1,'D10 transponováno'!$L6,IF('D10 transponováno'!$G6='D10 do wordu'!B$1,'D10 transponováno'!$M6,IF('D10 transponováno'!$H6='D10 do wordu'!B$1,'D10 transponováno'!$N6)))))</f>
        <v>1</v>
      </c>
      <c r="N4" s="4">
        <f>IF('D10 transponováno'!$D6='D10 do wordu'!C$1,'D10 transponováno'!$J6,IF('D10 transponováno'!$E6='D10 do wordu'!C$1,'D10 transponováno'!$K6,IF('D10 transponováno'!$F6='D10 do wordu'!C$1,'D10 transponováno'!$L6,IF('D10 transponováno'!$G6='D10 do wordu'!C$1,'D10 transponováno'!$M6,IF('D10 transponováno'!$H6='D10 do wordu'!C$1,'D10 transponováno'!$N6)))))</f>
        <v>3</v>
      </c>
      <c r="O4" s="4">
        <f>IF('D10 transponováno'!$D6='D10 do wordu'!D$1,'D10 transponováno'!$J6,IF('D10 transponováno'!$E6='D10 do wordu'!D$1,'D10 transponováno'!$K6,IF('D10 transponováno'!$F6='D10 do wordu'!D$1,'D10 transponováno'!$L6,IF('D10 transponováno'!$G6='D10 do wordu'!D$1,'D10 transponováno'!$M6,IF('D10 transponováno'!$H6='D10 do wordu'!D$1,'D10 transponováno'!$N6)))))</f>
        <v>2</v>
      </c>
      <c r="P4" s="4">
        <f>IF('D10 transponováno'!$D6='D10 do wordu'!E$1,'D10 transponováno'!$J6,IF('D10 transponováno'!$E6='D10 do wordu'!E$1,'D10 transponováno'!$K6,IF('D10 transponováno'!$F6='D10 do wordu'!E$1,'D10 transponováno'!$L6,IF('D10 transponováno'!$G6='D10 do wordu'!E$1,'D10 transponováno'!$M6,IF('D10 transponováno'!$H6='D10 do wordu'!E$1,'D10 transponováno'!$N6)))))</f>
        <v>4</v>
      </c>
      <c r="Q4" s="4">
        <f>IF('D10 transponováno'!$D6='D10 do wordu'!F$1,'D10 transponováno'!$J6,IF('D10 transponováno'!$E6='D10 do wordu'!F$1,'D10 transponováno'!$K6,IF('D10 transponováno'!$F6='D10 do wordu'!F$1,'D10 transponováno'!$L6,IF('D10 transponováno'!$G6='D10 do wordu'!F$1,'D10 transponováno'!$M6,IF('D10 transponováno'!$H6='D10 do wordu'!F$1,'D10 transponováno'!$N6)))))</f>
        <v>5</v>
      </c>
      <c r="S4" s="7" t="str">
        <f t="shared" si="3"/>
        <v>f3</v>
      </c>
      <c r="T4" s="20" t="str">
        <f t="shared" si="4"/>
        <v>0,22 (1)</v>
      </c>
      <c r="U4" s="17" t="str">
        <f t="shared" si="1"/>
        <v>0,8 (3)</v>
      </c>
      <c r="V4" s="17" t="str">
        <f t="shared" si="1"/>
        <v>0,59 (2)</v>
      </c>
      <c r="W4" s="17" t="str">
        <f t="shared" si="1"/>
        <v>1,29 (4)</v>
      </c>
      <c r="X4" s="19" t="str">
        <f t="shared" si="1"/>
        <v>5,28 (5)</v>
      </c>
    </row>
    <row r="5" spans="1:24" x14ac:dyDescent="0.3">
      <c r="A5" t="s">
        <v>4</v>
      </c>
      <c r="B5">
        <v>-12.093006868521886</v>
      </c>
      <c r="C5">
        <v>-10.752755485319396</v>
      </c>
      <c r="D5">
        <v>-11.582848997746538</v>
      </c>
      <c r="E5">
        <v>-12.078937521200269</v>
      </c>
      <c r="F5">
        <v>-7.5753574546454043</v>
      </c>
      <c r="H5" s="1">
        <f t="shared" si="2"/>
        <v>-12.09</v>
      </c>
      <c r="I5" s="1">
        <f t="shared" si="0"/>
        <v>-10.75</v>
      </c>
      <c r="J5" s="1">
        <f t="shared" si="0"/>
        <v>-11.58</v>
      </c>
      <c r="K5" s="1">
        <f t="shared" si="0"/>
        <v>-12.08</v>
      </c>
      <c r="L5" s="1">
        <f t="shared" si="0"/>
        <v>-7.58</v>
      </c>
      <c r="M5" s="4">
        <f>IF('D10 transponováno'!$D7='D10 do wordu'!B$1,'D10 transponováno'!$J7,IF('D10 transponováno'!$E7='D10 do wordu'!B$1,'D10 transponováno'!$K7,IF('D10 transponováno'!$F7='D10 do wordu'!B$1,'D10 transponováno'!$L7,IF('D10 transponováno'!$G7='D10 do wordu'!B$1,'D10 transponováno'!$M7,IF('D10 transponováno'!$H7='D10 do wordu'!B$1,'D10 transponováno'!$N7)))))</f>
        <v>1</v>
      </c>
      <c r="N5" s="4">
        <f>IF('D10 transponováno'!$D7='D10 do wordu'!C$1,'D10 transponováno'!$J7,IF('D10 transponováno'!$E7='D10 do wordu'!C$1,'D10 transponováno'!$K7,IF('D10 transponováno'!$F7='D10 do wordu'!C$1,'D10 transponováno'!$L7,IF('D10 transponováno'!$G7='D10 do wordu'!C$1,'D10 transponováno'!$M7,IF('D10 transponováno'!$H7='D10 do wordu'!C$1,'D10 transponováno'!$N7)))))</f>
        <v>4</v>
      </c>
      <c r="O5" s="4">
        <f>IF('D10 transponováno'!$D7='D10 do wordu'!D$1,'D10 transponováno'!$J7,IF('D10 transponováno'!$E7='D10 do wordu'!D$1,'D10 transponováno'!$K7,IF('D10 transponováno'!$F7='D10 do wordu'!D$1,'D10 transponováno'!$L7,IF('D10 transponováno'!$G7='D10 do wordu'!D$1,'D10 transponováno'!$M7,IF('D10 transponováno'!$H7='D10 do wordu'!D$1,'D10 transponováno'!$N7)))))</f>
        <v>3</v>
      </c>
      <c r="P5" s="4">
        <f>IF('D10 transponováno'!$D7='D10 do wordu'!E$1,'D10 transponováno'!$J7,IF('D10 transponováno'!$E7='D10 do wordu'!E$1,'D10 transponováno'!$K7,IF('D10 transponováno'!$F7='D10 do wordu'!E$1,'D10 transponováno'!$L7,IF('D10 transponováno'!$G7='D10 do wordu'!E$1,'D10 transponováno'!$M7,IF('D10 transponováno'!$H7='D10 do wordu'!E$1,'D10 transponováno'!$N7)))))</f>
        <v>2</v>
      </c>
      <c r="Q5" s="4">
        <f>IF('D10 transponováno'!$D7='D10 do wordu'!F$1,'D10 transponováno'!$J7,IF('D10 transponováno'!$E7='D10 do wordu'!F$1,'D10 transponováno'!$K7,IF('D10 transponováno'!$F7='D10 do wordu'!F$1,'D10 transponováno'!$L7,IF('D10 transponováno'!$G7='D10 do wordu'!F$1,'D10 transponováno'!$M7,IF('D10 transponováno'!$H7='D10 do wordu'!F$1,'D10 transponováno'!$N7)))))</f>
        <v>5</v>
      </c>
      <c r="S5" s="7" t="str">
        <f t="shared" si="3"/>
        <v>f4</v>
      </c>
      <c r="T5" s="20" t="str">
        <f t="shared" si="4"/>
        <v>-12,09 (1)</v>
      </c>
      <c r="U5" s="17" t="str">
        <f t="shared" si="1"/>
        <v>-10,75 (4)</v>
      </c>
      <c r="V5" s="17" t="str">
        <f t="shared" si="1"/>
        <v>-11,58 (3)</v>
      </c>
      <c r="W5" s="17" t="str">
        <f t="shared" si="1"/>
        <v>-12,08 (2)</v>
      </c>
      <c r="X5" s="19" t="str">
        <f t="shared" si="1"/>
        <v>-7,58 (5)</v>
      </c>
    </row>
    <row r="6" spans="1:24" x14ac:dyDescent="0.3">
      <c r="A6" t="s">
        <v>5</v>
      </c>
      <c r="B6">
        <v>11.780598532615212</v>
      </c>
      <c r="C6">
        <v>10.738852557453004</v>
      </c>
      <c r="D6">
        <v>9.9835879736625053</v>
      </c>
      <c r="E6">
        <v>9.8726040740380938</v>
      </c>
      <c r="F6">
        <v>29.311415895302925</v>
      </c>
      <c r="H6" s="1">
        <f t="shared" si="2"/>
        <v>11.78</v>
      </c>
      <c r="I6" s="1">
        <f t="shared" si="0"/>
        <v>10.74</v>
      </c>
      <c r="J6" s="1">
        <f t="shared" si="0"/>
        <v>9.98</v>
      </c>
      <c r="K6" s="1">
        <f t="shared" si="0"/>
        <v>9.8699999999999992</v>
      </c>
      <c r="L6" s="1">
        <f t="shared" si="0"/>
        <v>29.31</v>
      </c>
      <c r="M6" s="4">
        <f>IF('D10 transponováno'!$D8='D10 do wordu'!B$1,'D10 transponováno'!$J8,IF('D10 transponováno'!$E8='D10 do wordu'!B$1,'D10 transponováno'!$K8,IF('D10 transponováno'!$F8='D10 do wordu'!B$1,'D10 transponováno'!$L8,IF('D10 transponováno'!$G8='D10 do wordu'!B$1,'D10 transponováno'!$M8,IF('D10 transponováno'!$H8='D10 do wordu'!B$1,'D10 transponováno'!$N8)))))</f>
        <v>4</v>
      </c>
      <c r="N6" s="4">
        <f>IF('D10 transponováno'!$D8='D10 do wordu'!C$1,'D10 transponováno'!$J8,IF('D10 transponováno'!$E8='D10 do wordu'!C$1,'D10 transponováno'!$K8,IF('D10 transponováno'!$F8='D10 do wordu'!C$1,'D10 transponováno'!$L8,IF('D10 transponováno'!$G8='D10 do wordu'!C$1,'D10 transponováno'!$M8,IF('D10 transponováno'!$H8='D10 do wordu'!C$1,'D10 transponováno'!$N8)))))</f>
        <v>3</v>
      </c>
      <c r="O6" s="4">
        <f>IF('D10 transponováno'!$D8='D10 do wordu'!D$1,'D10 transponováno'!$J8,IF('D10 transponováno'!$E8='D10 do wordu'!D$1,'D10 transponováno'!$K8,IF('D10 transponováno'!$F8='D10 do wordu'!D$1,'D10 transponováno'!$L8,IF('D10 transponováno'!$G8='D10 do wordu'!D$1,'D10 transponováno'!$M8,IF('D10 transponováno'!$H8='D10 do wordu'!D$1,'D10 transponováno'!$N8)))))</f>
        <v>2</v>
      </c>
      <c r="P6" s="4">
        <f>IF('D10 transponováno'!$D8='D10 do wordu'!E$1,'D10 transponováno'!$J8,IF('D10 transponováno'!$E8='D10 do wordu'!E$1,'D10 transponováno'!$K8,IF('D10 transponováno'!$F8='D10 do wordu'!E$1,'D10 transponováno'!$L8,IF('D10 transponováno'!$G8='D10 do wordu'!E$1,'D10 transponováno'!$M8,IF('D10 transponováno'!$H8='D10 do wordu'!E$1,'D10 transponováno'!$N8)))))</f>
        <v>1</v>
      </c>
      <c r="Q6" s="4">
        <f>IF('D10 transponováno'!$D8='D10 do wordu'!F$1,'D10 transponováno'!$J8,IF('D10 transponováno'!$E8='D10 do wordu'!F$1,'D10 transponováno'!$K8,IF('D10 transponováno'!$F8='D10 do wordu'!F$1,'D10 transponováno'!$L8,IF('D10 transponováno'!$G8='D10 do wordu'!F$1,'D10 transponováno'!$M8,IF('D10 transponováno'!$H8='D10 do wordu'!F$1,'D10 transponováno'!$N8)))))</f>
        <v>5</v>
      </c>
      <c r="S6" s="7" t="str">
        <f t="shared" si="3"/>
        <v>f5</v>
      </c>
      <c r="T6" s="16" t="str">
        <f t="shared" si="4"/>
        <v>11,78 (4)</v>
      </c>
      <c r="U6" s="17" t="str">
        <f t="shared" si="1"/>
        <v>10,74 (3)</v>
      </c>
      <c r="V6" s="17" t="str">
        <f t="shared" si="1"/>
        <v>9,98 (2)</v>
      </c>
      <c r="W6" s="18" t="str">
        <f t="shared" si="1"/>
        <v>9,87 (1)</v>
      </c>
      <c r="X6" s="19" t="str">
        <f t="shared" si="1"/>
        <v>29,31 (5)</v>
      </c>
    </row>
    <row r="7" spans="1:24" x14ac:dyDescent="0.3">
      <c r="A7" t="s">
        <v>6</v>
      </c>
      <c r="B7">
        <v>40.309180969621465</v>
      </c>
      <c r="C7">
        <v>142.10648023402101</v>
      </c>
      <c r="D7">
        <v>125.88093312220309</v>
      </c>
      <c r="E7">
        <v>143.21296084970749</v>
      </c>
      <c r="F7">
        <v>203.24053938248599</v>
      </c>
      <c r="H7" s="1">
        <f t="shared" si="2"/>
        <v>40.31</v>
      </c>
      <c r="I7" s="1">
        <f t="shared" si="0"/>
        <v>142.11000000000001</v>
      </c>
      <c r="J7" s="1">
        <f t="shared" si="0"/>
        <v>125.88</v>
      </c>
      <c r="K7" s="1">
        <f t="shared" si="0"/>
        <v>143.21</v>
      </c>
      <c r="L7" s="1">
        <f t="shared" si="0"/>
        <v>203.24</v>
      </c>
      <c r="M7" s="4">
        <f>IF('D10 transponováno'!$D9='D10 do wordu'!B$1,'D10 transponováno'!$J9,IF('D10 transponováno'!$E9='D10 do wordu'!B$1,'D10 transponováno'!$K9,IF('D10 transponováno'!$F9='D10 do wordu'!B$1,'D10 transponováno'!$L9,IF('D10 transponováno'!$G9='D10 do wordu'!B$1,'D10 transponováno'!$M9,IF('D10 transponováno'!$H9='D10 do wordu'!B$1,'D10 transponováno'!$N9)))))</f>
        <v>1</v>
      </c>
      <c r="N7" s="4">
        <f>IF('D10 transponováno'!$D9='D10 do wordu'!C$1,'D10 transponováno'!$J9,IF('D10 transponováno'!$E9='D10 do wordu'!C$1,'D10 transponováno'!$K9,IF('D10 transponováno'!$F9='D10 do wordu'!C$1,'D10 transponováno'!$L9,IF('D10 transponováno'!$G9='D10 do wordu'!C$1,'D10 transponováno'!$M9,IF('D10 transponováno'!$H9='D10 do wordu'!C$1,'D10 transponováno'!$N9)))))</f>
        <v>3</v>
      </c>
      <c r="O7" s="4">
        <f>IF('D10 transponováno'!$D9='D10 do wordu'!D$1,'D10 transponováno'!$J9,IF('D10 transponováno'!$E9='D10 do wordu'!D$1,'D10 transponováno'!$K9,IF('D10 transponováno'!$F9='D10 do wordu'!D$1,'D10 transponováno'!$L9,IF('D10 transponováno'!$G9='D10 do wordu'!D$1,'D10 transponováno'!$M9,IF('D10 transponováno'!$H9='D10 do wordu'!D$1,'D10 transponováno'!$N9)))))</f>
        <v>2</v>
      </c>
      <c r="P7" s="4">
        <f>IF('D10 transponováno'!$D9='D10 do wordu'!E$1,'D10 transponováno'!$J9,IF('D10 transponováno'!$E9='D10 do wordu'!E$1,'D10 transponováno'!$K9,IF('D10 transponováno'!$F9='D10 do wordu'!E$1,'D10 transponováno'!$L9,IF('D10 transponováno'!$G9='D10 do wordu'!E$1,'D10 transponováno'!$M9,IF('D10 transponováno'!$H9='D10 do wordu'!E$1,'D10 transponováno'!$N9)))))</f>
        <v>4</v>
      </c>
      <c r="Q7" s="4">
        <f>IF('D10 transponováno'!$D9='D10 do wordu'!F$1,'D10 transponováno'!$J9,IF('D10 transponováno'!$E9='D10 do wordu'!F$1,'D10 transponováno'!$K9,IF('D10 transponováno'!$F9='D10 do wordu'!F$1,'D10 transponováno'!$L9,IF('D10 transponováno'!$G9='D10 do wordu'!F$1,'D10 transponováno'!$M9,IF('D10 transponováno'!$H9='D10 do wordu'!F$1,'D10 transponováno'!$N9)))))</f>
        <v>5</v>
      </c>
      <c r="S7" s="7" t="str">
        <f t="shared" si="3"/>
        <v>f6</v>
      </c>
      <c r="T7" s="20" t="str">
        <f t="shared" si="4"/>
        <v>40,31 (1)</v>
      </c>
      <c r="U7" s="17" t="str">
        <f t="shared" si="1"/>
        <v>142,11 (3)</v>
      </c>
      <c r="V7" s="17" t="str">
        <f t="shared" si="1"/>
        <v>125,88 (2)</v>
      </c>
      <c r="W7" s="17" t="str">
        <f t="shared" si="1"/>
        <v>143,21 (4)</v>
      </c>
      <c r="X7" s="19" t="str">
        <f t="shared" si="1"/>
        <v>203,24 (5)</v>
      </c>
    </row>
    <row r="8" spans="1:24" x14ac:dyDescent="0.3">
      <c r="A8" t="s">
        <v>7</v>
      </c>
      <c r="B8">
        <v>-1416.4792446220295</v>
      </c>
      <c r="C8">
        <v>-854.24932778192715</v>
      </c>
      <c r="D8">
        <v>-1026.1205976728256</v>
      </c>
      <c r="E8">
        <v>-728.22153281589954</v>
      </c>
      <c r="F8">
        <v>-301.17950281812506</v>
      </c>
      <c r="H8" s="1">
        <f t="shared" si="2"/>
        <v>-1416.48</v>
      </c>
      <c r="I8" s="1">
        <f t="shared" si="0"/>
        <v>-854.25</v>
      </c>
      <c r="J8" s="1">
        <f t="shared" si="0"/>
        <v>-1026.1199999999999</v>
      </c>
      <c r="K8" s="1">
        <f t="shared" si="0"/>
        <v>-728.22</v>
      </c>
      <c r="L8" s="1">
        <f t="shared" si="0"/>
        <v>-301.18</v>
      </c>
      <c r="M8" s="4">
        <f>IF('D10 transponováno'!$D10='D10 do wordu'!B$1,'D10 transponováno'!$J10,IF('D10 transponováno'!$E10='D10 do wordu'!B$1,'D10 transponováno'!$K10,IF('D10 transponováno'!$F10='D10 do wordu'!B$1,'D10 transponováno'!$L10,IF('D10 transponováno'!$G10='D10 do wordu'!B$1,'D10 transponováno'!$M10,IF('D10 transponováno'!$H10='D10 do wordu'!B$1,'D10 transponováno'!$N10)))))</f>
        <v>1</v>
      </c>
      <c r="N8" s="4">
        <f>IF('D10 transponováno'!$D10='D10 do wordu'!C$1,'D10 transponováno'!$J10,IF('D10 transponováno'!$E10='D10 do wordu'!C$1,'D10 transponováno'!$K10,IF('D10 transponováno'!$F10='D10 do wordu'!C$1,'D10 transponováno'!$L10,IF('D10 transponováno'!$G10='D10 do wordu'!C$1,'D10 transponováno'!$M10,IF('D10 transponováno'!$H10='D10 do wordu'!C$1,'D10 transponováno'!$N10)))))</f>
        <v>3</v>
      </c>
      <c r="O8" s="4">
        <f>IF('D10 transponováno'!$D10='D10 do wordu'!D$1,'D10 transponováno'!$J10,IF('D10 transponováno'!$E10='D10 do wordu'!D$1,'D10 transponováno'!$K10,IF('D10 transponováno'!$F10='D10 do wordu'!D$1,'D10 transponováno'!$L10,IF('D10 transponováno'!$G10='D10 do wordu'!D$1,'D10 transponováno'!$M10,IF('D10 transponováno'!$H10='D10 do wordu'!D$1,'D10 transponováno'!$N10)))))</f>
        <v>2</v>
      </c>
      <c r="P8" s="4">
        <f>IF('D10 transponováno'!$D10='D10 do wordu'!E$1,'D10 transponováno'!$J10,IF('D10 transponováno'!$E10='D10 do wordu'!E$1,'D10 transponováno'!$K10,IF('D10 transponováno'!$F10='D10 do wordu'!E$1,'D10 transponováno'!$L10,IF('D10 transponováno'!$G10='D10 do wordu'!E$1,'D10 transponováno'!$M10,IF('D10 transponováno'!$H10='D10 do wordu'!E$1,'D10 transponováno'!$N10)))))</f>
        <v>4</v>
      </c>
      <c r="Q8" s="4">
        <f>IF('D10 transponováno'!$D10='D10 do wordu'!F$1,'D10 transponováno'!$J10,IF('D10 transponováno'!$E10='D10 do wordu'!F$1,'D10 transponováno'!$K10,IF('D10 transponováno'!$F10='D10 do wordu'!F$1,'D10 transponováno'!$L10,IF('D10 transponováno'!$G10='D10 do wordu'!F$1,'D10 transponováno'!$M10,IF('D10 transponováno'!$H10='D10 do wordu'!F$1,'D10 transponováno'!$N10)))))</f>
        <v>5</v>
      </c>
      <c r="S8" s="7" t="str">
        <f t="shared" si="3"/>
        <v>f7</v>
      </c>
      <c r="T8" s="20" t="str">
        <f t="shared" si="4"/>
        <v>-1416,48 (1)</v>
      </c>
      <c r="U8" s="17" t="str">
        <f t="shared" si="1"/>
        <v>-854,25 (3)</v>
      </c>
      <c r="V8" s="17" t="str">
        <f t="shared" si="1"/>
        <v>-1026,12 (2)</v>
      </c>
      <c r="W8" s="17" t="str">
        <f t="shared" si="1"/>
        <v>-728,22 (4)</v>
      </c>
      <c r="X8" s="19" t="str">
        <f t="shared" si="1"/>
        <v>-301,18 (5)</v>
      </c>
    </row>
    <row r="9" spans="1:24" x14ac:dyDescent="0.3">
      <c r="A9" t="s">
        <v>8</v>
      </c>
      <c r="B9">
        <v>-724.0330528513739</v>
      </c>
      <c r="C9">
        <v>-582.74383271669728</v>
      </c>
      <c r="D9">
        <v>-597.60510855497137</v>
      </c>
      <c r="E9">
        <v>-547.39164014290191</v>
      </c>
      <c r="F9">
        <v>-214.75487394990654</v>
      </c>
      <c r="H9" s="1">
        <f t="shared" si="2"/>
        <v>-724.03</v>
      </c>
      <c r="I9" s="1">
        <f t="shared" si="0"/>
        <v>-582.74</v>
      </c>
      <c r="J9" s="1">
        <f t="shared" si="0"/>
        <v>-597.61</v>
      </c>
      <c r="K9" s="1">
        <f t="shared" si="0"/>
        <v>-547.39</v>
      </c>
      <c r="L9" s="1">
        <f t="shared" si="0"/>
        <v>-214.75</v>
      </c>
      <c r="M9" s="4">
        <f>IF('D10 transponováno'!$D11='D10 do wordu'!B$1,'D10 transponováno'!$J11,IF('D10 transponováno'!$E11='D10 do wordu'!B$1,'D10 transponováno'!$K11,IF('D10 transponováno'!$F11='D10 do wordu'!B$1,'D10 transponováno'!$L11,IF('D10 transponováno'!$G11='D10 do wordu'!B$1,'D10 transponováno'!$M11,IF('D10 transponováno'!$H11='D10 do wordu'!B$1,'D10 transponováno'!$N11)))))</f>
        <v>1</v>
      </c>
      <c r="N9" s="4">
        <f>IF('D10 transponováno'!$D11='D10 do wordu'!C$1,'D10 transponováno'!$J11,IF('D10 transponováno'!$E11='D10 do wordu'!C$1,'D10 transponováno'!$K11,IF('D10 transponováno'!$F11='D10 do wordu'!C$1,'D10 transponováno'!$L11,IF('D10 transponováno'!$G11='D10 do wordu'!C$1,'D10 transponováno'!$M11,IF('D10 transponováno'!$H11='D10 do wordu'!C$1,'D10 transponováno'!$N11)))))</f>
        <v>3</v>
      </c>
      <c r="O9" s="4">
        <f>IF('D10 transponováno'!$D11='D10 do wordu'!D$1,'D10 transponováno'!$J11,IF('D10 transponováno'!$E11='D10 do wordu'!D$1,'D10 transponováno'!$K11,IF('D10 transponováno'!$F11='D10 do wordu'!D$1,'D10 transponováno'!$L11,IF('D10 transponováno'!$G11='D10 do wordu'!D$1,'D10 transponováno'!$M11,IF('D10 transponováno'!$H11='D10 do wordu'!D$1,'D10 transponováno'!$N11)))))</f>
        <v>2</v>
      </c>
      <c r="P9" s="4">
        <f>IF('D10 transponováno'!$D11='D10 do wordu'!E$1,'D10 transponováno'!$J11,IF('D10 transponováno'!$E11='D10 do wordu'!E$1,'D10 transponováno'!$K11,IF('D10 transponováno'!$F11='D10 do wordu'!E$1,'D10 transponováno'!$L11,IF('D10 transponováno'!$G11='D10 do wordu'!E$1,'D10 transponováno'!$M11,IF('D10 transponováno'!$H11='D10 do wordu'!E$1,'D10 transponováno'!$N11)))))</f>
        <v>4</v>
      </c>
      <c r="Q9" s="4">
        <f>IF('D10 transponováno'!$D11='D10 do wordu'!F$1,'D10 transponováno'!$J11,IF('D10 transponováno'!$E11='D10 do wordu'!F$1,'D10 transponováno'!$K11,IF('D10 transponováno'!$F11='D10 do wordu'!F$1,'D10 transponováno'!$L11,IF('D10 transponováno'!$G11='D10 do wordu'!F$1,'D10 transponováno'!$M11,IF('D10 transponováno'!$H11='D10 do wordu'!F$1,'D10 transponováno'!$N11)))))</f>
        <v>5</v>
      </c>
      <c r="S9" s="7" t="str">
        <f t="shared" si="3"/>
        <v>f8</v>
      </c>
      <c r="T9" s="20" t="str">
        <f t="shared" si="4"/>
        <v>-724,03 (1)</v>
      </c>
      <c r="U9" s="17" t="str">
        <f t="shared" si="1"/>
        <v>-582,74 (3)</v>
      </c>
      <c r="V9" s="17" t="str">
        <f t="shared" si="1"/>
        <v>-597,61 (2)</v>
      </c>
      <c r="W9" s="17" t="str">
        <f t="shared" si="1"/>
        <v>-547,39 (4)</v>
      </c>
      <c r="X9" s="19" t="str">
        <f t="shared" si="1"/>
        <v>-214,75 (5)</v>
      </c>
    </row>
    <row r="10" spans="1:24" x14ac:dyDescent="0.3">
      <c r="A10" t="s">
        <v>9</v>
      </c>
      <c r="B10">
        <v>-7.3859886578567604</v>
      </c>
      <c r="C10">
        <v>-6.9174953747280927</v>
      </c>
      <c r="D10">
        <v>-7.0114652708399818</v>
      </c>
      <c r="E10">
        <v>-8.5179450220652502</v>
      </c>
      <c r="F10">
        <v>-2.0530560820971995</v>
      </c>
      <c r="H10" s="1">
        <f t="shared" si="2"/>
        <v>-7.39</v>
      </c>
      <c r="I10" s="1">
        <f t="shared" si="0"/>
        <v>-6.92</v>
      </c>
      <c r="J10" s="1">
        <f t="shared" si="0"/>
        <v>-7.01</v>
      </c>
      <c r="K10" s="1">
        <f t="shared" si="0"/>
        <v>-8.52</v>
      </c>
      <c r="L10" s="1">
        <f t="shared" si="0"/>
        <v>-2.0499999999999998</v>
      </c>
      <c r="M10" s="4">
        <f>IF('D10 transponováno'!$D12='D10 do wordu'!B$1,'D10 transponováno'!$J12,IF('D10 transponováno'!$E12='D10 do wordu'!B$1,'D10 transponováno'!$K12,IF('D10 transponováno'!$F12='D10 do wordu'!B$1,'D10 transponováno'!$L12,IF('D10 transponováno'!$G12='D10 do wordu'!B$1,'D10 transponováno'!$M12,IF('D10 transponováno'!$H12='D10 do wordu'!B$1,'D10 transponováno'!$N12)))))</f>
        <v>2</v>
      </c>
      <c r="N10" s="4">
        <f>IF('D10 transponováno'!$D12='D10 do wordu'!C$1,'D10 transponováno'!$J12,IF('D10 transponováno'!$E12='D10 do wordu'!C$1,'D10 transponováno'!$K12,IF('D10 transponováno'!$F12='D10 do wordu'!C$1,'D10 transponováno'!$L12,IF('D10 transponováno'!$G12='D10 do wordu'!C$1,'D10 transponováno'!$M12,IF('D10 transponováno'!$H12='D10 do wordu'!C$1,'D10 transponováno'!$N12)))))</f>
        <v>4</v>
      </c>
      <c r="O10" s="4">
        <f>IF('D10 transponováno'!$D12='D10 do wordu'!D$1,'D10 transponováno'!$J12,IF('D10 transponováno'!$E12='D10 do wordu'!D$1,'D10 transponováno'!$K12,IF('D10 transponováno'!$F12='D10 do wordu'!D$1,'D10 transponováno'!$L12,IF('D10 transponováno'!$G12='D10 do wordu'!D$1,'D10 transponováno'!$M12,IF('D10 transponováno'!$H12='D10 do wordu'!D$1,'D10 transponováno'!$N12)))))</f>
        <v>3</v>
      </c>
      <c r="P10" s="4">
        <f>IF('D10 transponováno'!$D12='D10 do wordu'!E$1,'D10 transponováno'!$J12,IF('D10 transponováno'!$E12='D10 do wordu'!E$1,'D10 transponováno'!$K12,IF('D10 transponováno'!$F12='D10 do wordu'!E$1,'D10 transponováno'!$L12,IF('D10 transponováno'!$G12='D10 do wordu'!E$1,'D10 transponováno'!$M12,IF('D10 transponováno'!$H12='D10 do wordu'!E$1,'D10 transponováno'!$N12)))))</f>
        <v>1</v>
      </c>
      <c r="Q10" s="4">
        <f>IF('D10 transponováno'!$D12='D10 do wordu'!F$1,'D10 transponováno'!$J12,IF('D10 transponováno'!$E12='D10 do wordu'!F$1,'D10 transponováno'!$K12,IF('D10 transponováno'!$F12='D10 do wordu'!F$1,'D10 transponováno'!$L12,IF('D10 transponováno'!$G12='D10 do wordu'!F$1,'D10 transponováno'!$M12,IF('D10 transponováno'!$H12='D10 do wordu'!F$1,'D10 transponováno'!$N12)))))</f>
        <v>5</v>
      </c>
      <c r="S10" s="7" t="str">
        <f t="shared" si="3"/>
        <v>f9</v>
      </c>
      <c r="T10" s="16" t="str">
        <f t="shared" si="4"/>
        <v>-7,39 (2)</v>
      </c>
      <c r="U10" s="17" t="str">
        <f t="shared" si="1"/>
        <v>-6,92 (4)</v>
      </c>
      <c r="V10" s="17" t="str">
        <f t="shared" si="1"/>
        <v>-7,01 (3)</v>
      </c>
      <c r="W10" s="18" t="str">
        <f t="shared" si="1"/>
        <v>-8,52 (1)</v>
      </c>
      <c r="X10" s="19" t="str">
        <f t="shared" si="1"/>
        <v>-2,05 (5)</v>
      </c>
    </row>
    <row r="11" spans="1:24" x14ac:dyDescent="0.3">
      <c r="A11" t="s">
        <v>10</v>
      </c>
      <c r="B11">
        <v>-7.9024186555624567</v>
      </c>
      <c r="C11">
        <v>-1.8447043730171351</v>
      </c>
      <c r="D11">
        <v>-2.1755773388847834</v>
      </c>
      <c r="E11">
        <v>-1.8918621506950333</v>
      </c>
      <c r="F11">
        <v>-1.4105965494507645E-2</v>
      </c>
      <c r="H11" s="1">
        <f t="shared" si="2"/>
        <v>-7.9</v>
      </c>
      <c r="I11" s="1">
        <f t="shared" si="0"/>
        <v>-1.84</v>
      </c>
      <c r="J11" s="1">
        <f t="shared" si="0"/>
        <v>-2.1800000000000002</v>
      </c>
      <c r="K11" s="1">
        <f t="shared" si="0"/>
        <v>-1.89</v>
      </c>
      <c r="L11" s="1">
        <f t="shared" si="0"/>
        <v>-0.01</v>
      </c>
      <c r="M11" s="4">
        <f>IF('D10 transponováno'!$D13='D10 do wordu'!B$1,'D10 transponováno'!$J13,IF('D10 transponováno'!$E13='D10 do wordu'!B$1,'D10 transponováno'!$K13,IF('D10 transponováno'!$F13='D10 do wordu'!B$1,'D10 transponováno'!$L13,IF('D10 transponováno'!$G13='D10 do wordu'!B$1,'D10 transponováno'!$M13,IF('D10 transponováno'!$H13='D10 do wordu'!B$1,'D10 transponováno'!$N13)))))</f>
        <v>1</v>
      </c>
      <c r="N11" s="4">
        <f>IF('D10 transponováno'!$D13='D10 do wordu'!C$1,'D10 transponováno'!$J13,IF('D10 transponováno'!$E13='D10 do wordu'!C$1,'D10 transponováno'!$K13,IF('D10 transponováno'!$F13='D10 do wordu'!C$1,'D10 transponováno'!$L13,IF('D10 transponováno'!$G13='D10 do wordu'!C$1,'D10 transponováno'!$M13,IF('D10 transponováno'!$H13='D10 do wordu'!C$1,'D10 transponováno'!$N13)))))</f>
        <v>4</v>
      </c>
      <c r="O11" s="4">
        <f>IF('D10 transponováno'!$D13='D10 do wordu'!D$1,'D10 transponováno'!$J13,IF('D10 transponováno'!$E13='D10 do wordu'!D$1,'D10 transponováno'!$K13,IF('D10 transponováno'!$F13='D10 do wordu'!D$1,'D10 transponováno'!$L13,IF('D10 transponováno'!$G13='D10 do wordu'!D$1,'D10 transponováno'!$M13,IF('D10 transponováno'!$H13='D10 do wordu'!D$1,'D10 transponováno'!$N13)))))</f>
        <v>2</v>
      </c>
      <c r="P11" s="4">
        <f>IF('D10 transponováno'!$D13='D10 do wordu'!E$1,'D10 transponováno'!$J13,IF('D10 transponováno'!$E13='D10 do wordu'!E$1,'D10 transponováno'!$K13,IF('D10 transponováno'!$F13='D10 do wordu'!E$1,'D10 transponováno'!$L13,IF('D10 transponováno'!$G13='D10 do wordu'!E$1,'D10 transponováno'!$M13,IF('D10 transponováno'!$H13='D10 do wordu'!E$1,'D10 transponováno'!$N13)))))</f>
        <v>3</v>
      </c>
      <c r="Q11" s="4">
        <f>IF('D10 transponováno'!$D13='D10 do wordu'!F$1,'D10 transponováno'!$J13,IF('D10 transponováno'!$E13='D10 do wordu'!F$1,'D10 transponováno'!$K13,IF('D10 transponováno'!$F13='D10 do wordu'!F$1,'D10 transponováno'!$L13,IF('D10 transponováno'!$G13='D10 do wordu'!F$1,'D10 transponováno'!$M13,IF('D10 transponováno'!$H13='D10 do wordu'!F$1,'D10 transponováno'!$N13)))))</f>
        <v>5</v>
      </c>
      <c r="S11" s="7" t="str">
        <f t="shared" si="3"/>
        <v>f10</v>
      </c>
      <c r="T11" s="20" t="str">
        <f t="shared" si="4"/>
        <v>-7,9 (1)</v>
      </c>
      <c r="U11" s="17" t="str">
        <f t="shared" si="1"/>
        <v>-1,84 (4)</v>
      </c>
      <c r="V11" s="17" t="str">
        <f t="shared" si="1"/>
        <v>-2,18 (2)</v>
      </c>
      <c r="W11" s="17" t="str">
        <f t="shared" si="1"/>
        <v>-1,89 (3)</v>
      </c>
      <c r="X11" s="19" t="str">
        <f t="shared" si="1"/>
        <v>-0,01 (5)</v>
      </c>
    </row>
    <row r="12" spans="1:24" x14ac:dyDescent="0.3">
      <c r="A12" t="s">
        <v>11</v>
      </c>
      <c r="B12">
        <v>6.9459503078905787</v>
      </c>
      <c r="C12">
        <v>1622.3845156552618</v>
      </c>
      <c r="D12">
        <v>1415.3659835125666</v>
      </c>
      <c r="E12">
        <v>2184.4238544781015</v>
      </c>
      <c r="F12">
        <v>4758.8495883277328</v>
      </c>
      <c r="H12" s="1">
        <f t="shared" si="2"/>
        <v>6.95</v>
      </c>
      <c r="I12" s="1">
        <f t="shared" si="0"/>
        <v>1622.38</v>
      </c>
      <c r="J12" s="1">
        <f t="shared" si="0"/>
        <v>1415.37</v>
      </c>
      <c r="K12" s="1">
        <f t="shared" si="0"/>
        <v>2184.42</v>
      </c>
      <c r="L12" s="1">
        <f t="shared" si="0"/>
        <v>4758.8500000000004</v>
      </c>
      <c r="M12" s="4">
        <f>IF('D10 transponováno'!$D14='D10 do wordu'!B$1,'D10 transponováno'!$J14,IF('D10 transponováno'!$E14='D10 do wordu'!B$1,'D10 transponováno'!$K14,IF('D10 transponováno'!$F14='D10 do wordu'!B$1,'D10 transponováno'!$L14,IF('D10 transponováno'!$G14='D10 do wordu'!B$1,'D10 transponováno'!$M14,IF('D10 transponováno'!$H14='D10 do wordu'!B$1,'D10 transponováno'!$N14)))))</f>
        <v>1</v>
      </c>
      <c r="N12" s="4">
        <f>IF('D10 transponováno'!$D14='D10 do wordu'!C$1,'D10 transponováno'!$J14,IF('D10 transponováno'!$E14='D10 do wordu'!C$1,'D10 transponováno'!$K14,IF('D10 transponováno'!$F14='D10 do wordu'!C$1,'D10 transponováno'!$L14,IF('D10 transponováno'!$G14='D10 do wordu'!C$1,'D10 transponováno'!$M14,IF('D10 transponováno'!$H14='D10 do wordu'!C$1,'D10 transponováno'!$N14)))))</f>
        <v>3</v>
      </c>
      <c r="O12" s="4">
        <f>IF('D10 transponováno'!$D14='D10 do wordu'!D$1,'D10 transponováno'!$J14,IF('D10 transponováno'!$E14='D10 do wordu'!D$1,'D10 transponováno'!$K14,IF('D10 transponováno'!$F14='D10 do wordu'!D$1,'D10 transponováno'!$L14,IF('D10 transponováno'!$G14='D10 do wordu'!D$1,'D10 transponováno'!$M14,IF('D10 transponováno'!$H14='D10 do wordu'!D$1,'D10 transponováno'!$N14)))))</f>
        <v>2</v>
      </c>
      <c r="P12" s="4">
        <f>IF('D10 transponováno'!$D14='D10 do wordu'!E$1,'D10 transponováno'!$J14,IF('D10 transponováno'!$E14='D10 do wordu'!E$1,'D10 transponováno'!$K14,IF('D10 transponováno'!$F14='D10 do wordu'!E$1,'D10 transponováno'!$L14,IF('D10 transponováno'!$G14='D10 do wordu'!E$1,'D10 transponováno'!$M14,IF('D10 transponováno'!$H14='D10 do wordu'!E$1,'D10 transponováno'!$N14)))))</f>
        <v>4</v>
      </c>
      <c r="Q12" s="4">
        <f>IF('D10 transponováno'!$D14='D10 do wordu'!F$1,'D10 transponováno'!$J14,IF('D10 transponováno'!$E14='D10 do wordu'!F$1,'D10 transponováno'!$K14,IF('D10 transponováno'!$F14='D10 do wordu'!F$1,'D10 transponováno'!$L14,IF('D10 transponováno'!$G14='D10 do wordu'!F$1,'D10 transponováno'!$M14,IF('D10 transponováno'!$H14='D10 do wordu'!F$1,'D10 transponováno'!$N14)))))</f>
        <v>5</v>
      </c>
      <c r="S12" s="7" t="str">
        <f t="shared" si="3"/>
        <v>f11</v>
      </c>
      <c r="T12" s="20" t="str">
        <f t="shared" si="4"/>
        <v>6,95 (1)</v>
      </c>
      <c r="U12" s="17" t="str">
        <f t="shared" si="1"/>
        <v>1622,38 (3)</v>
      </c>
      <c r="V12" s="17" t="str">
        <f t="shared" si="1"/>
        <v>1415,37 (2)</v>
      </c>
      <c r="W12" s="17" t="str">
        <f t="shared" si="1"/>
        <v>2184,42 (4)</v>
      </c>
      <c r="X12" s="19" t="str">
        <f t="shared" si="1"/>
        <v>4758,85 (5)</v>
      </c>
    </row>
    <row r="13" spans="1:24" x14ac:dyDescent="0.3">
      <c r="A13" t="s">
        <v>12</v>
      </c>
      <c r="B13">
        <v>-18.551440947642853</v>
      </c>
      <c r="C13">
        <v>-13.544644094056487</v>
      </c>
      <c r="D13">
        <v>-14.96429243417032</v>
      </c>
      <c r="E13">
        <v>-12.32297862880157</v>
      </c>
      <c r="F13">
        <v>-4.7449496348541738</v>
      </c>
      <c r="H13" s="1">
        <f t="shared" si="2"/>
        <v>-18.55</v>
      </c>
      <c r="I13" s="1">
        <f t="shared" si="0"/>
        <v>-13.54</v>
      </c>
      <c r="J13" s="1">
        <f t="shared" si="0"/>
        <v>-14.96</v>
      </c>
      <c r="K13" s="1">
        <f t="shared" si="0"/>
        <v>-12.32</v>
      </c>
      <c r="L13" s="1">
        <f t="shared" si="0"/>
        <v>-4.74</v>
      </c>
      <c r="M13" s="4">
        <f>IF('D10 transponováno'!$D15='D10 do wordu'!B$1,'D10 transponováno'!$J15,IF('D10 transponováno'!$E15='D10 do wordu'!B$1,'D10 transponováno'!$K15,IF('D10 transponováno'!$F15='D10 do wordu'!B$1,'D10 transponováno'!$L15,IF('D10 transponováno'!$G15='D10 do wordu'!B$1,'D10 transponováno'!$M15,IF('D10 transponováno'!$H15='D10 do wordu'!B$1,'D10 transponováno'!$N15)))))</f>
        <v>1</v>
      </c>
      <c r="N13" s="4">
        <f>IF('D10 transponováno'!$D15='D10 do wordu'!C$1,'D10 transponováno'!$J15,IF('D10 transponováno'!$E15='D10 do wordu'!C$1,'D10 transponováno'!$K15,IF('D10 transponováno'!$F15='D10 do wordu'!C$1,'D10 transponováno'!$L15,IF('D10 transponováno'!$G15='D10 do wordu'!C$1,'D10 transponováno'!$M15,IF('D10 transponováno'!$H15='D10 do wordu'!C$1,'D10 transponováno'!$N15)))))</f>
        <v>3</v>
      </c>
      <c r="O13" s="4">
        <f>IF('D10 transponováno'!$D15='D10 do wordu'!D$1,'D10 transponováno'!$J15,IF('D10 transponováno'!$E15='D10 do wordu'!D$1,'D10 transponováno'!$K15,IF('D10 transponováno'!$F15='D10 do wordu'!D$1,'D10 transponováno'!$L15,IF('D10 transponováno'!$G15='D10 do wordu'!D$1,'D10 transponováno'!$M15,IF('D10 transponováno'!$H15='D10 do wordu'!D$1,'D10 transponováno'!$N15)))))</f>
        <v>2</v>
      </c>
      <c r="P13" s="4">
        <f>IF('D10 transponováno'!$D15='D10 do wordu'!E$1,'D10 transponováno'!$J15,IF('D10 transponováno'!$E15='D10 do wordu'!E$1,'D10 transponováno'!$K15,IF('D10 transponováno'!$F15='D10 do wordu'!E$1,'D10 transponováno'!$L15,IF('D10 transponováno'!$G15='D10 do wordu'!E$1,'D10 transponováno'!$M15,IF('D10 transponováno'!$H15='D10 do wordu'!E$1,'D10 transponováno'!$N15)))))</f>
        <v>4</v>
      </c>
      <c r="Q13" s="4">
        <f>IF('D10 transponováno'!$D15='D10 do wordu'!F$1,'D10 transponováno'!$J15,IF('D10 transponováno'!$E15='D10 do wordu'!F$1,'D10 transponováno'!$K15,IF('D10 transponováno'!$F15='D10 do wordu'!F$1,'D10 transponováno'!$L15,IF('D10 transponováno'!$G15='D10 do wordu'!F$1,'D10 transponováno'!$M15,IF('D10 transponováno'!$H15='D10 do wordu'!F$1,'D10 transponováno'!$N15)))))</f>
        <v>5</v>
      </c>
      <c r="S13" s="7" t="str">
        <f t="shared" si="3"/>
        <v>f12</v>
      </c>
      <c r="T13" s="20" t="str">
        <f t="shared" si="4"/>
        <v>-18,55 (1)</v>
      </c>
      <c r="U13" s="17" t="str">
        <f t="shared" si="1"/>
        <v>-13,54 (3)</v>
      </c>
      <c r="V13" s="17" t="str">
        <f t="shared" si="1"/>
        <v>-14,96 (2)</v>
      </c>
      <c r="W13" s="17" t="str">
        <f t="shared" si="1"/>
        <v>-12,32 (4)</v>
      </c>
      <c r="X13" s="19" t="str">
        <f t="shared" si="1"/>
        <v>-4,74 (5)</v>
      </c>
    </row>
    <row r="14" spans="1:24" x14ac:dyDescent="0.3">
      <c r="A14" t="s">
        <v>13</v>
      </c>
      <c r="B14">
        <v>-281.68183831662594</v>
      </c>
      <c r="C14">
        <v>-239.12829012983087</v>
      </c>
      <c r="D14">
        <v>-236.86794742199916</v>
      </c>
      <c r="E14">
        <v>-249.23281000488035</v>
      </c>
      <c r="F14">
        <v>-84.899526063522586</v>
      </c>
      <c r="H14" s="1">
        <f t="shared" si="2"/>
        <v>-281.68</v>
      </c>
      <c r="I14" s="1">
        <f t="shared" si="0"/>
        <v>-239.13</v>
      </c>
      <c r="J14" s="1">
        <f t="shared" si="0"/>
        <v>-236.87</v>
      </c>
      <c r="K14" s="1">
        <f t="shared" si="0"/>
        <v>-249.23</v>
      </c>
      <c r="L14" s="1">
        <f t="shared" si="0"/>
        <v>-84.9</v>
      </c>
      <c r="M14" s="4">
        <f>IF('D10 transponováno'!$D16='D10 do wordu'!B$1,'D10 transponováno'!$J16,IF('D10 transponováno'!$E16='D10 do wordu'!B$1,'D10 transponováno'!$K16,IF('D10 transponováno'!$F16='D10 do wordu'!B$1,'D10 transponováno'!$L16,IF('D10 transponováno'!$G16='D10 do wordu'!B$1,'D10 transponováno'!$M16,IF('D10 transponováno'!$H16='D10 do wordu'!B$1,'D10 transponováno'!$N16)))))</f>
        <v>1</v>
      </c>
      <c r="N14" s="4">
        <f>IF('D10 transponováno'!$D16='D10 do wordu'!C$1,'D10 transponováno'!$J16,IF('D10 transponováno'!$E16='D10 do wordu'!C$1,'D10 transponováno'!$K16,IF('D10 transponováno'!$F16='D10 do wordu'!C$1,'D10 transponováno'!$L16,IF('D10 transponováno'!$G16='D10 do wordu'!C$1,'D10 transponováno'!$M16,IF('D10 transponováno'!$H16='D10 do wordu'!C$1,'D10 transponováno'!$N16)))))</f>
        <v>3</v>
      </c>
      <c r="O14" s="4">
        <f>IF('D10 transponováno'!$D16='D10 do wordu'!D$1,'D10 transponováno'!$J16,IF('D10 transponováno'!$E16='D10 do wordu'!D$1,'D10 transponováno'!$K16,IF('D10 transponováno'!$F16='D10 do wordu'!D$1,'D10 transponováno'!$L16,IF('D10 transponováno'!$G16='D10 do wordu'!D$1,'D10 transponováno'!$M16,IF('D10 transponováno'!$H16='D10 do wordu'!D$1,'D10 transponováno'!$N16)))))</f>
        <v>4</v>
      </c>
      <c r="P14" s="4">
        <f>IF('D10 transponováno'!$D16='D10 do wordu'!E$1,'D10 transponováno'!$J16,IF('D10 transponováno'!$E16='D10 do wordu'!E$1,'D10 transponováno'!$K16,IF('D10 transponováno'!$F16='D10 do wordu'!E$1,'D10 transponováno'!$L16,IF('D10 transponováno'!$G16='D10 do wordu'!E$1,'D10 transponováno'!$M16,IF('D10 transponováno'!$H16='D10 do wordu'!E$1,'D10 transponováno'!$N16)))))</f>
        <v>2</v>
      </c>
      <c r="Q14" s="4">
        <f>IF('D10 transponováno'!$D16='D10 do wordu'!F$1,'D10 transponováno'!$J16,IF('D10 transponováno'!$E16='D10 do wordu'!F$1,'D10 transponováno'!$K16,IF('D10 transponováno'!$F16='D10 do wordu'!F$1,'D10 transponováno'!$L16,IF('D10 transponováno'!$G16='D10 do wordu'!F$1,'D10 transponováno'!$M16,IF('D10 transponováno'!$H16='D10 do wordu'!F$1,'D10 transponováno'!$N16)))))</f>
        <v>5</v>
      </c>
      <c r="S14" s="7" t="str">
        <f t="shared" si="3"/>
        <v>f13</v>
      </c>
      <c r="T14" s="20" t="str">
        <f t="shared" si="4"/>
        <v>-281,68 (1)</v>
      </c>
      <c r="U14" s="17" t="str">
        <f t="shared" si="1"/>
        <v>-239,13 (3)</v>
      </c>
      <c r="V14" s="17" t="str">
        <f t="shared" si="1"/>
        <v>-236,87 (4)</v>
      </c>
      <c r="W14" s="17" t="str">
        <f t="shared" si="1"/>
        <v>-249,23 (2)</v>
      </c>
      <c r="X14" s="19" t="str">
        <f t="shared" si="1"/>
        <v>-84,9 (5)</v>
      </c>
    </row>
    <row r="15" spans="1:24" x14ac:dyDescent="0.3">
      <c r="A15" t="s">
        <v>14</v>
      </c>
      <c r="B15">
        <v>-5.6826118572138775E+19</v>
      </c>
      <c r="C15">
        <v>-1.8135859392679414E+19</v>
      </c>
      <c r="D15">
        <v>-1.7578137946734162E+19</v>
      </c>
      <c r="E15" s="12">
        <v>-8.8955470209994701E+18</v>
      </c>
      <c r="F15">
        <v>-1.0084601300762066E+18</v>
      </c>
      <c r="H15" s="12">
        <v>-5.7682397069695384E+97</v>
      </c>
      <c r="I15">
        <v>-5.6826118572138775E+19</v>
      </c>
      <c r="J15">
        <v>-1.8135859392679414E+19</v>
      </c>
      <c r="K15">
        <v>-1.7578137946734162E+19</v>
      </c>
      <c r="L15">
        <v>-8.222736624712617E+17</v>
      </c>
      <c r="M15" s="4">
        <f>IF('D10 transponováno'!$D17='D10 do wordu'!B$1,'D10 transponováno'!$J17,IF('D10 transponováno'!$E17='D10 do wordu'!B$1,'D10 transponováno'!$K17,IF('D10 transponováno'!$F17='D10 do wordu'!B$1,'D10 transponováno'!$L17,IF('D10 transponováno'!$G17='D10 do wordu'!B$1,'D10 transponováno'!$M17,IF('D10 transponováno'!$H17='D10 do wordu'!B$1,'D10 transponováno'!$N17)))))</f>
        <v>1</v>
      </c>
      <c r="N15" s="4">
        <f>IF('D10 transponováno'!$D17='D10 do wordu'!C$1,'D10 transponováno'!$J17,IF('D10 transponováno'!$E17='D10 do wordu'!C$1,'D10 transponováno'!$K17,IF('D10 transponováno'!$F17='D10 do wordu'!C$1,'D10 transponováno'!$L17,IF('D10 transponováno'!$G17='D10 do wordu'!C$1,'D10 transponováno'!$M17,IF('D10 transponováno'!$H17='D10 do wordu'!C$1,'D10 transponováno'!$N17)))))</f>
        <v>2</v>
      </c>
      <c r="O15" s="4">
        <f>IF('D10 transponováno'!$D17='D10 do wordu'!D$1,'D10 transponováno'!$J17,IF('D10 transponováno'!$E17='D10 do wordu'!D$1,'D10 transponováno'!$K17,IF('D10 transponováno'!$F17='D10 do wordu'!D$1,'D10 transponováno'!$L17,IF('D10 transponováno'!$G17='D10 do wordu'!D$1,'D10 transponováno'!$M17,IF('D10 transponováno'!$H17='D10 do wordu'!D$1,'D10 transponováno'!$N17)))))</f>
        <v>3</v>
      </c>
      <c r="P15" s="4">
        <f>IF('D10 transponováno'!$D17='D10 do wordu'!E$1,'D10 transponováno'!$J17,IF('D10 transponováno'!$E17='D10 do wordu'!E$1,'D10 transponováno'!$K17,IF('D10 transponováno'!$F17='D10 do wordu'!E$1,'D10 transponováno'!$L17,IF('D10 transponováno'!$G17='D10 do wordu'!E$1,'D10 transponováno'!$M17,IF('D10 transponováno'!$H17='D10 do wordu'!E$1,'D10 transponováno'!$N17)))))</f>
        <v>4</v>
      </c>
      <c r="Q15" s="4">
        <f>IF('D10 transponováno'!$D17='D10 do wordu'!F$1,'D10 transponováno'!$J17,IF('D10 transponováno'!$E17='D10 do wordu'!F$1,'D10 transponováno'!$K17,IF('D10 transponováno'!$F17='D10 do wordu'!F$1,'D10 transponováno'!$L17,IF('D10 transponováno'!$G17='D10 do wordu'!F$1,'D10 transponováno'!$M17,IF('D10 transponováno'!$H17='D10 do wordu'!F$1,'D10 transponováno'!$N17)))))</f>
        <v>5</v>
      </c>
      <c r="S15" s="7" t="str">
        <f t="shared" si="3"/>
        <v>f14</v>
      </c>
      <c r="T15" s="20" t="str">
        <f>_xlfn.CONCAT("-5,77E+97"," (",M15,")")</f>
        <v>-5,77E+97 (1)</v>
      </c>
      <c r="U15" s="17" t="str">
        <f>_xlfn.CONCAT("-5,68E+19"," (",N15,")")</f>
        <v>-5,68E+19 (2)</v>
      </c>
      <c r="V15" s="17" t="str">
        <f>_xlfn.CONCAT("-1,81E+19"," (",O15,")")</f>
        <v>-1,81E+19 (3)</v>
      </c>
      <c r="W15" s="17" t="str">
        <f>_xlfn.CONCAT("-8,90E+18"," (",P15,")")</f>
        <v>-8,90E+18 (4)</v>
      </c>
      <c r="X15" s="19" t="str">
        <f>_xlfn.CONCAT("-1,01E+18"," (",Q15,")")</f>
        <v>-1,01E+18 (5)</v>
      </c>
    </row>
    <row r="16" spans="1:24" x14ac:dyDescent="0.3">
      <c r="A16" t="s">
        <v>15</v>
      </c>
      <c r="B16">
        <v>-592.52723076597874</v>
      </c>
      <c r="C16">
        <v>-525.82408470300572</v>
      </c>
      <c r="D16">
        <v>-470.71758612280451</v>
      </c>
      <c r="E16">
        <v>-669.49612490888592</v>
      </c>
      <c r="F16">
        <v>-194.36196906982042</v>
      </c>
      <c r="H16" s="1">
        <f t="shared" ref="H16" si="5">ROUND(B16,2)</f>
        <v>-592.53</v>
      </c>
      <c r="I16" s="1">
        <f t="shared" ref="I16" si="6">ROUND(C16,2)</f>
        <v>-525.82000000000005</v>
      </c>
      <c r="J16" s="1">
        <f t="shared" ref="J16" si="7">ROUND(D16,2)</f>
        <v>-470.72</v>
      </c>
      <c r="K16" s="1">
        <f t="shared" ref="K16" si="8">ROUND(E16,2)</f>
        <v>-669.5</v>
      </c>
      <c r="L16" s="1">
        <f t="shared" ref="L16" si="9">ROUND(F16,2)</f>
        <v>-194.36</v>
      </c>
      <c r="M16" s="4">
        <f>IF('D10 transponováno'!$D18='D10 do wordu'!B$1,'D10 transponováno'!$J18,IF('D10 transponováno'!$E18='D10 do wordu'!B$1,'D10 transponováno'!$K18,IF('D10 transponováno'!$F18='D10 do wordu'!B$1,'D10 transponováno'!$L18,IF('D10 transponováno'!$G18='D10 do wordu'!B$1,'D10 transponováno'!$M18,IF('D10 transponováno'!$H18='D10 do wordu'!B$1,'D10 transponováno'!$N18)))))</f>
        <v>2</v>
      </c>
      <c r="N16" s="4">
        <f>IF('D10 transponováno'!$D18='D10 do wordu'!C$1,'D10 transponováno'!$J18,IF('D10 transponováno'!$E18='D10 do wordu'!C$1,'D10 transponováno'!$K18,IF('D10 transponováno'!$F18='D10 do wordu'!C$1,'D10 transponováno'!$L18,IF('D10 transponováno'!$G18='D10 do wordu'!C$1,'D10 transponováno'!$M18,IF('D10 transponováno'!$H18='D10 do wordu'!C$1,'D10 transponováno'!$N18)))))</f>
        <v>3</v>
      </c>
      <c r="O16" s="4">
        <f>IF('D10 transponováno'!$D18='D10 do wordu'!D$1,'D10 transponováno'!$J18,IF('D10 transponováno'!$E18='D10 do wordu'!D$1,'D10 transponováno'!$K18,IF('D10 transponováno'!$F18='D10 do wordu'!D$1,'D10 transponováno'!$L18,IF('D10 transponováno'!$G18='D10 do wordu'!D$1,'D10 transponováno'!$M18,IF('D10 transponováno'!$H18='D10 do wordu'!D$1,'D10 transponováno'!$N18)))))</f>
        <v>4</v>
      </c>
      <c r="P16" s="4">
        <f>IF('D10 transponováno'!$D18='D10 do wordu'!E$1,'D10 transponováno'!$J18,IF('D10 transponováno'!$E18='D10 do wordu'!E$1,'D10 transponováno'!$K18,IF('D10 transponováno'!$F18='D10 do wordu'!E$1,'D10 transponováno'!$L18,IF('D10 transponováno'!$G18='D10 do wordu'!E$1,'D10 transponováno'!$M18,IF('D10 transponováno'!$H18='D10 do wordu'!E$1,'D10 transponováno'!$N18)))))</f>
        <v>1</v>
      </c>
      <c r="Q16" s="4">
        <f>IF('D10 transponováno'!$D18='D10 do wordu'!F$1,'D10 transponováno'!$J18,IF('D10 transponováno'!$E18='D10 do wordu'!F$1,'D10 transponováno'!$K18,IF('D10 transponováno'!$F18='D10 do wordu'!F$1,'D10 transponováno'!$L18,IF('D10 transponováno'!$G18='D10 do wordu'!F$1,'D10 transponováno'!$M18,IF('D10 transponováno'!$H18='D10 do wordu'!F$1,'D10 transponováno'!$N18)))))</f>
        <v>5</v>
      </c>
      <c r="S16" s="7" t="str">
        <f t="shared" si="3"/>
        <v>f15</v>
      </c>
      <c r="T16" s="16" t="str">
        <f t="shared" si="4"/>
        <v>-592,53 (2)</v>
      </c>
      <c r="U16" s="17" t="str">
        <f t="shared" si="1"/>
        <v>-525,82 (3)</v>
      </c>
      <c r="V16" s="17" t="str">
        <f t="shared" si="1"/>
        <v>-470,72 (4)</v>
      </c>
      <c r="W16" s="18" t="str">
        <f t="shared" si="1"/>
        <v>-669,5 (1)</v>
      </c>
      <c r="X16" s="19" t="str">
        <f t="shared" si="1"/>
        <v>-194,36 (5)</v>
      </c>
    </row>
    <row r="17" spans="1:24" x14ac:dyDescent="0.3">
      <c r="A17" t="s">
        <v>16</v>
      </c>
      <c r="B17">
        <v>-304.58207060284275</v>
      </c>
      <c r="C17">
        <v>-203.52856412132448</v>
      </c>
      <c r="D17">
        <v>-192.91600121233054</v>
      </c>
      <c r="E17">
        <v>-219.98566856124773</v>
      </c>
      <c r="F17">
        <v>-36.895122314066086</v>
      </c>
      <c r="H17" s="1">
        <f t="shared" ref="H17:H26" si="10">ROUND(B17,2)</f>
        <v>-304.58</v>
      </c>
      <c r="I17" s="1">
        <f t="shared" ref="I17:L26" si="11">ROUND(C17,2)</f>
        <v>-203.53</v>
      </c>
      <c r="J17" s="1">
        <f t="shared" si="11"/>
        <v>-192.92</v>
      </c>
      <c r="K17" s="1">
        <f t="shared" si="11"/>
        <v>-219.99</v>
      </c>
      <c r="L17" s="1">
        <f t="shared" si="11"/>
        <v>-36.9</v>
      </c>
      <c r="M17" s="4">
        <f>IF('D10 transponováno'!$D19='D10 do wordu'!B$1,'D10 transponováno'!$J19,IF('D10 transponováno'!$E19='D10 do wordu'!B$1,'D10 transponováno'!$K19,IF('D10 transponováno'!$F19='D10 do wordu'!B$1,'D10 transponováno'!$L19,IF('D10 transponováno'!$G19='D10 do wordu'!B$1,'D10 transponováno'!$M19,IF('D10 transponováno'!$H19='D10 do wordu'!B$1,'D10 transponováno'!$N19)))))</f>
        <v>1</v>
      </c>
      <c r="N17" s="4">
        <f>IF('D10 transponováno'!$D19='D10 do wordu'!C$1,'D10 transponováno'!$J19,IF('D10 transponováno'!$E19='D10 do wordu'!C$1,'D10 transponováno'!$K19,IF('D10 transponováno'!$F19='D10 do wordu'!C$1,'D10 transponováno'!$L19,IF('D10 transponováno'!$G19='D10 do wordu'!C$1,'D10 transponováno'!$M19,IF('D10 transponováno'!$H19='D10 do wordu'!C$1,'D10 transponováno'!$N19)))))</f>
        <v>3</v>
      </c>
      <c r="O17" s="4">
        <f>IF('D10 transponováno'!$D19='D10 do wordu'!D$1,'D10 transponováno'!$J19,IF('D10 transponováno'!$E19='D10 do wordu'!D$1,'D10 transponováno'!$K19,IF('D10 transponováno'!$F19='D10 do wordu'!D$1,'D10 transponováno'!$L19,IF('D10 transponováno'!$G19='D10 do wordu'!D$1,'D10 transponováno'!$M19,IF('D10 transponováno'!$H19='D10 do wordu'!D$1,'D10 transponováno'!$N19)))))</f>
        <v>4</v>
      </c>
      <c r="P17" s="4">
        <f>IF('D10 transponováno'!$D19='D10 do wordu'!E$1,'D10 transponováno'!$J19,IF('D10 transponováno'!$E19='D10 do wordu'!E$1,'D10 transponováno'!$K19,IF('D10 transponováno'!$F19='D10 do wordu'!E$1,'D10 transponováno'!$L19,IF('D10 transponováno'!$G19='D10 do wordu'!E$1,'D10 transponováno'!$M19,IF('D10 transponováno'!$H19='D10 do wordu'!E$1,'D10 transponováno'!$N19)))))</f>
        <v>2</v>
      </c>
      <c r="Q17" s="4">
        <f>IF('D10 transponováno'!$D19='D10 do wordu'!F$1,'D10 transponováno'!$J19,IF('D10 transponováno'!$E19='D10 do wordu'!F$1,'D10 transponováno'!$K19,IF('D10 transponováno'!$F19='D10 do wordu'!F$1,'D10 transponováno'!$L19,IF('D10 transponováno'!$G19='D10 do wordu'!F$1,'D10 transponováno'!$M19,IF('D10 transponováno'!$H19='D10 do wordu'!F$1,'D10 transponováno'!$N19)))))</f>
        <v>5</v>
      </c>
      <c r="S17" s="7" t="str">
        <f t="shared" si="3"/>
        <v>f16</v>
      </c>
      <c r="T17" s="20" t="str">
        <f t="shared" si="4"/>
        <v>-304,58 (1)</v>
      </c>
      <c r="U17" s="17" t="str">
        <f t="shared" si="1"/>
        <v>-203,53 (3)</v>
      </c>
      <c r="V17" s="17" t="str">
        <f t="shared" si="1"/>
        <v>-192,92 (4)</v>
      </c>
      <c r="W17" s="17" t="str">
        <f t="shared" si="1"/>
        <v>-219,99 (2)</v>
      </c>
      <c r="X17" s="19" t="str">
        <f t="shared" si="1"/>
        <v>-36,9 (5)</v>
      </c>
    </row>
    <row r="18" spans="1:24" x14ac:dyDescent="0.3">
      <c r="A18" t="s">
        <v>17</v>
      </c>
      <c r="B18">
        <v>6.7893901097258152E-2</v>
      </c>
      <c r="C18">
        <v>59.130908284440302</v>
      </c>
      <c r="D18">
        <v>35.662494657200753</v>
      </c>
      <c r="E18">
        <v>83.412571384208434</v>
      </c>
      <c r="F18">
        <v>287.2742501696726</v>
      </c>
      <c r="H18" s="1">
        <f t="shared" si="10"/>
        <v>7.0000000000000007E-2</v>
      </c>
      <c r="I18" s="1">
        <f t="shared" si="11"/>
        <v>59.13</v>
      </c>
      <c r="J18" s="1">
        <f t="shared" si="11"/>
        <v>35.659999999999997</v>
      </c>
      <c r="K18" s="1">
        <f t="shared" si="11"/>
        <v>83.41</v>
      </c>
      <c r="L18" s="1">
        <f t="shared" si="11"/>
        <v>287.27</v>
      </c>
      <c r="M18" s="4">
        <f>IF('D10 transponováno'!$D20='D10 do wordu'!B$1,'D10 transponováno'!$J20,IF('D10 transponováno'!$E20='D10 do wordu'!B$1,'D10 transponováno'!$K20,IF('D10 transponováno'!$F20='D10 do wordu'!B$1,'D10 transponováno'!$L20,IF('D10 transponováno'!$G20='D10 do wordu'!B$1,'D10 transponováno'!$M20,IF('D10 transponováno'!$H20='D10 do wordu'!B$1,'D10 transponováno'!$N20)))))</f>
        <v>1</v>
      </c>
      <c r="N18" s="4">
        <f>IF('D10 transponováno'!$D20='D10 do wordu'!C$1,'D10 transponováno'!$J20,IF('D10 transponováno'!$E20='D10 do wordu'!C$1,'D10 transponováno'!$K20,IF('D10 transponováno'!$F20='D10 do wordu'!C$1,'D10 transponováno'!$L20,IF('D10 transponováno'!$G20='D10 do wordu'!C$1,'D10 transponováno'!$M20,IF('D10 transponováno'!$H20='D10 do wordu'!C$1,'D10 transponováno'!$N20)))))</f>
        <v>3</v>
      </c>
      <c r="O18" s="4">
        <f>IF('D10 transponováno'!$D20='D10 do wordu'!D$1,'D10 transponováno'!$J20,IF('D10 transponováno'!$E20='D10 do wordu'!D$1,'D10 transponováno'!$K20,IF('D10 transponováno'!$F20='D10 do wordu'!D$1,'D10 transponováno'!$L20,IF('D10 transponováno'!$G20='D10 do wordu'!D$1,'D10 transponováno'!$M20,IF('D10 transponováno'!$H20='D10 do wordu'!D$1,'D10 transponováno'!$N20)))))</f>
        <v>2</v>
      </c>
      <c r="P18" s="4">
        <f>IF('D10 transponováno'!$D20='D10 do wordu'!E$1,'D10 transponováno'!$J20,IF('D10 transponováno'!$E20='D10 do wordu'!E$1,'D10 transponováno'!$K20,IF('D10 transponováno'!$F20='D10 do wordu'!E$1,'D10 transponováno'!$L20,IF('D10 transponováno'!$G20='D10 do wordu'!E$1,'D10 transponováno'!$M20,IF('D10 transponováno'!$H20='D10 do wordu'!E$1,'D10 transponováno'!$N20)))))</f>
        <v>4</v>
      </c>
      <c r="Q18" s="4">
        <f>IF('D10 transponováno'!$D20='D10 do wordu'!F$1,'D10 transponováno'!$J20,IF('D10 transponováno'!$E20='D10 do wordu'!F$1,'D10 transponováno'!$K20,IF('D10 transponováno'!$F20='D10 do wordu'!F$1,'D10 transponováno'!$L20,IF('D10 transponováno'!$G20='D10 do wordu'!F$1,'D10 transponováno'!$M20,IF('D10 transponováno'!$H20='D10 do wordu'!F$1,'D10 transponováno'!$N20)))))</f>
        <v>5</v>
      </c>
      <c r="S18" s="7" t="str">
        <f t="shared" si="3"/>
        <v>f17</v>
      </c>
      <c r="T18" s="20" t="str">
        <f t="shared" si="4"/>
        <v>0,07 (1)</v>
      </c>
      <c r="U18" s="17" t="str">
        <f t="shared" si="4"/>
        <v>59,13 (3)</v>
      </c>
      <c r="V18" s="17" t="str">
        <f t="shared" si="4"/>
        <v>35,66 (2)</v>
      </c>
      <c r="W18" s="17" t="str">
        <f t="shared" si="4"/>
        <v>83,41 (4)</v>
      </c>
      <c r="X18" s="19" t="str">
        <f t="shared" si="4"/>
        <v>287,27 (5)</v>
      </c>
    </row>
    <row r="19" spans="1:24" x14ac:dyDescent="0.3">
      <c r="A19" t="s">
        <v>18</v>
      </c>
      <c r="B19">
        <v>-10.133123873998878</v>
      </c>
      <c r="C19">
        <v>-9.9290931715390673</v>
      </c>
      <c r="D19">
        <v>-11.312144192885198</v>
      </c>
      <c r="E19">
        <v>-12.432406182360038</v>
      </c>
      <c r="F19">
        <v>-3.7034948468056124</v>
      </c>
      <c r="H19" s="1">
        <f t="shared" si="10"/>
        <v>-10.130000000000001</v>
      </c>
      <c r="I19" s="1">
        <f t="shared" si="11"/>
        <v>-9.93</v>
      </c>
      <c r="J19" s="1">
        <f t="shared" si="11"/>
        <v>-11.31</v>
      </c>
      <c r="K19" s="1">
        <f t="shared" si="11"/>
        <v>-12.43</v>
      </c>
      <c r="L19" s="1">
        <f t="shared" si="11"/>
        <v>-3.7</v>
      </c>
      <c r="M19" s="4">
        <f>IF('D10 transponováno'!$D21='D10 do wordu'!B$1,'D10 transponováno'!$J21,IF('D10 transponováno'!$E21='D10 do wordu'!B$1,'D10 transponováno'!$K21,IF('D10 transponováno'!$F21='D10 do wordu'!B$1,'D10 transponováno'!$L21,IF('D10 transponováno'!$G21='D10 do wordu'!B$1,'D10 transponováno'!$M21,IF('D10 transponováno'!$H21='D10 do wordu'!B$1,'D10 transponováno'!$N21)))))</f>
        <v>3</v>
      </c>
      <c r="N19" s="4">
        <f>IF('D10 transponováno'!$D21='D10 do wordu'!C$1,'D10 transponováno'!$J21,IF('D10 transponováno'!$E21='D10 do wordu'!C$1,'D10 transponováno'!$K21,IF('D10 transponováno'!$F21='D10 do wordu'!C$1,'D10 transponováno'!$L21,IF('D10 transponováno'!$G21='D10 do wordu'!C$1,'D10 transponováno'!$M21,IF('D10 transponováno'!$H21='D10 do wordu'!C$1,'D10 transponováno'!$N21)))))</f>
        <v>4</v>
      </c>
      <c r="O19" s="4">
        <f>IF('D10 transponováno'!$D21='D10 do wordu'!D$1,'D10 transponováno'!$J21,IF('D10 transponováno'!$E21='D10 do wordu'!D$1,'D10 transponováno'!$K21,IF('D10 transponováno'!$F21='D10 do wordu'!D$1,'D10 transponováno'!$L21,IF('D10 transponováno'!$G21='D10 do wordu'!D$1,'D10 transponováno'!$M21,IF('D10 transponováno'!$H21='D10 do wordu'!D$1,'D10 transponováno'!$N21)))))</f>
        <v>2</v>
      </c>
      <c r="P19" s="4">
        <f>IF('D10 transponováno'!$D21='D10 do wordu'!E$1,'D10 transponováno'!$J21,IF('D10 transponováno'!$E21='D10 do wordu'!E$1,'D10 transponováno'!$K21,IF('D10 transponováno'!$F21='D10 do wordu'!E$1,'D10 transponováno'!$L21,IF('D10 transponováno'!$G21='D10 do wordu'!E$1,'D10 transponováno'!$M21,IF('D10 transponováno'!$H21='D10 do wordu'!E$1,'D10 transponováno'!$N21)))))</f>
        <v>1</v>
      </c>
      <c r="Q19" s="4">
        <f>IF('D10 transponováno'!$D21='D10 do wordu'!F$1,'D10 transponováno'!$J21,IF('D10 transponováno'!$E21='D10 do wordu'!F$1,'D10 transponováno'!$K21,IF('D10 transponováno'!$F21='D10 do wordu'!F$1,'D10 transponováno'!$L21,IF('D10 transponováno'!$G21='D10 do wordu'!F$1,'D10 transponováno'!$M21,IF('D10 transponováno'!$H21='D10 do wordu'!F$1,'D10 transponováno'!$N21)))))</f>
        <v>5</v>
      </c>
      <c r="S19" s="7" t="str">
        <f t="shared" si="3"/>
        <v>f18</v>
      </c>
      <c r="T19" s="16" t="str">
        <f t="shared" si="4"/>
        <v>-10,13 (3)</v>
      </c>
      <c r="U19" s="17" t="str">
        <f t="shared" si="4"/>
        <v>-9,93 (4)</v>
      </c>
      <c r="V19" s="17" t="str">
        <f t="shared" si="4"/>
        <v>-11,31 (2)</v>
      </c>
      <c r="W19" s="18" t="str">
        <f t="shared" si="4"/>
        <v>-12,43 (1)</v>
      </c>
      <c r="X19" s="19" t="str">
        <f t="shared" si="4"/>
        <v>-3,7 (5)</v>
      </c>
    </row>
    <row r="20" spans="1:24" x14ac:dyDescent="0.3">
      <c r="A20" t="s">
        <v>19</v>
      </c>
      <c r="B20">
        <v>-24.378879510683696</v>
      </c>
      <c r="C20">
        <v>-24.849036208732148</v>
      </c>
      <c r="D20">
        <v>-25.085583042020037</v>
      </c>
      <c r="E20">
        <v>-27.858747273974959</v>
      </c>
      <c r="F20">
        <v>-14.666635940125499</v>
      </c>
      <c r="H20" s="1">
        <f t="shared" si="10"/>
        <v>-24.38</v>
      </c>
      <c r="I20" s="1">
        <f t="shared" si="11"/>
        <v>-24.85</v>
      </c>
      <c r="J20" s="1">
        <f t="shared" si="11"/>
        <v>-25.09</v>
      </c>
      <c r="K20" s="1">
        <f t="shared" si="11"/>
        <v>-27.86</v>
      </c>
      <c r="L20" s="1">
        <f t="shared" si="11"/>
        <v>-14.67</v>
      </c>
      <c r="M20" s="4">
        <f>IF('D10 transponováno'!$D22='D10 do wordu'!B$1,'D10 transponováno'!$J22,IF('D10 transponováno'!$E22='D10 do wordu'!B$1,'D10 transponováno'!$K22,IF('D10 transponováno'!$F22='D10 do wordu'!B$1,'D10 transponováno'!$L22,IF('D10 transponováno'!$G22='D10 do wordu'!B$1,'D10 transponováno'!$M22,IF('D10 transponováno'!$H22='D10 do wordu'!B$1,'D10 transponováno'!$N22)))))</f>
        <v>4</v>
      </c>
      <c r="N20" s="4">
        <f>IF('D10 transponováno'!$D22='D10 do wordu'!C$1,'D10 transponováno'!$J22,IF('D10 transponováno'!$E22='D10 do wordu'!C$1,'D10 transponováno'!$K22,IF('D10 transponováno'!$F22='D10 do wordu'!C$1,'D10 transponováno'!$L22,IF('D10 transponováno'!$G22='D10 do wordu'!C$1,'D10 transponováno'!$M22,IF('D10 transponováno'!$H22='D10 do wordu'!C$1,'D10 transponováno'!$N22)))))</f>
        <v>3</v>
      </c>
      <c r="O20" s="4">
        <f>IF('D10 transponováno'!$D22='D10 do wordu'!D$1,'D10 transponováno'!$J22,IF('D10 transponováno'!$E22='D10 do wordu'!D$1,'D10 transponováno'!$K22,IF('D10 transponováno'!$F22='D10 do wordu'!D$1,'D10 transponováno'!$L22,IF('D10 transponováno'!$G22='D10 do wordu'!D$1,'D10 transponováno'!$M22,IF('D10 transponováno'!$H22='D10 do wordu'!D$1,'D10 transponováno'!$N22)))))</f>
        <v>2</v>
      </c>
      <c r="P20" s="4">
        <f>IF('D10 transponováno'!$D22='D10 do wordu'!E$1,'D10 transponováno'!$J22,IF('D10 transponováno'!$E22='D10 do wordu'!E$1,'D10 transponováno'!$K22,IF('D10 transponováno'!$F22='D10 do wordu'!E$1,'D10 transponováno'!$L22,IF('D10 transponováno'!$G22='D10 do wordu'!E$1,'D10 transponováno'!$M22,IF('D10 transponováno'!$H22='D10 do wordu'!E$1,'D10 transponováno'!$N22)))))</f>
        <v>1</v>
      </c>
      <c r="Q20" s="4">
        <f>IF('D10 transponováno'!$D22='D10 do wordu'!F$1,'D10 transponováno'!$J22,IF('D10 transponováno'!$E22='D10 do wordu'!F$1,'D10 transponováno'!$K22,IF('D10 transponováno'!$F22='D10 do wordu'!F$1,'D10 transponováno'!$L22,IF('D10 transponováno'!$G22='D10 do wordu'!F$1,'D10 transponováno'!$M22,IF('D10 transponováno'!$H22='D10 do wordu'!F$1,'D10 transponováno'!$N22)))))</f>
        <v>5</v>
      </c>
      <c r="S20" s="7" t="str">
        <f t="shared" si="3"/>
        <v>f19</v>
      </c>
      <c r="T20" s="16" t="str">
        <f t="shared" si="4"/>
        <v>-24,38 (4)</v>
      </c>
      <c r="U20" s="17" t="str">
        <f t="shared" si="4"/>
        <v>-24,85 (3)</v>
      </c>
      <c r="V20" s="17" t="str">
        <f t="shared" si="4"/>
        <v>-25,09 (2)</v>
      </c>
      <c r="W20" s="18" t="str">
        <f t="shared" si="4"/>
        <v>-27,86 (1)</v>
      </c>
      <c r="X20" s="19" t="str">
        <f t="shared" si="4"/>
        <v>-14,67 (5)</v>
      </c>
    </row>
    <row r="21" spans="1:24" x14ac:dyDescent="0.3">
      <c r="A21" t="s">
        <v>20</v>
      </c>
      <c r="B21">
        <v>-1302.8837654376225</v>
      </c>
      <c r="C21">
        <v>-818.02489219622714</v>
      </c>
      <c r="D21">
        <v>-937.91348314578579</v>
      </c>
      <c r="E21">
        <v>-780.40157945642511</v>
      </c>
      <c r="F21">
        <v>-539.26450510089614</v>
      </c>
      <c r="H21" s="1">
        <f t="shared" si="10"/>
        <v>-1302.8800000000001</v>
      </c>
      <c r="I21" s="1">
        <f t="shared" si="11"/>
        <v>-818.02</v>
      </c>
      <c r="J21" s="1">
        <f t="shared" si="11"/>
        <v>-937.91</v>
      </c>
      <c r="K21" s="1">
        <f t="shared" si="11"/>
        <v>-780.4</v>
      </c>
      <c r="L21" s="1">
        <f t="shared" si="11"/>
        <v>-539.26</v>
      </c>
      <c r="M21" s="4">
        <f>IF('D10 transponováno'!$D23='D10 do wordu'!B$1,'D10 transponováno'!$J23,IF('D10 transponováno'!$E23='D10 do wordu'!B$1,'D10 transponováno'!$K23,IF('D10 transponováno'!$F23='D10 do wordu'!B$1,'D10 transponováno'!$L23,IF('D10 transponováno'!$G23='D10 do wordu'!B$1,'D10 transponováno'!$M23,IF('D10 transponováno'!$H23='D10 do wordu'!B$1,'D10 transponováno'!$N23)))))</f>
        <v>1</v>
      </c>
      <c r="N21" s="4">
        <f>IF('D10 transponováno'!$D23='D10 do wordu'!C$1,'D10 transponováno'!$J23,IF('D10 transponováno'!$E23='D10 do wordu'!C$1,'D10 transponováno'!$K23,IF('D10 transponováno'!$F23='D10 do wordu'!C$1,'D10 transponováno'!$L23,IF('D10 transponováno'!$G23='D10 do wordu'!C$1,'D10 transponováno'!$M23,IF('D10 transponováno'!$H23='D10 do wordu'!C$1,'D10 transponováno'!$N23)))))</f>
        <v>3</v>
      </c>
      <c r="O21" s="4">
        <f>IF('D10 transponováno'!$D23='D10 do wordu'!D$1,'D10 transponováno'!$J23,IF('D10 transponováno'!$E23='D10 do wordu'!D$1,'D10 transponováno'!$K23,IF('D10 transponováno'!$F23='D10 do wordu'!D$1,'D10 transponováno'!$L23,IF('D10 transponováno'!$G23='D10 do wordu'!D$1,'D10 transponováno'!$M23,IF('D10 transponováno'!$H23='D10 do wordu'!D$1,'D10 transponováno'!$N23)))))</f>
        <v>2</v>
      </c>
      <c r="P21" s="4">
        <f>IF('D10 transponováno'!$D23='D10 do wordu'!E$1,'D10 transponováno'!$J23,IF('D10 transponováno'!$E23='D10 do wordu'!E$1,'D10 transponováno'!$K23,IF('D10 transponováno'!$F23='D10 do wordu'!E$1,'D10 transponováno'!$L23,IF('D10 transponováno'!$G23='D10 do wordu'!E$1,'D10 transponováno'!$M23,IF('D10 transponováno'!$H23='D10 do wordu'!E$1,'D10 transponováno'!$N23)))))</f>
        <v>4</v>
      </c>
      <c r="Q21" s="4">
        <f>IF('D10 transponováno'!$D23='D10 do wordu'!F$1,'D10 transponováno'!$J23,IF('D10 transponováno'!$E23='D10 do wordu'!F$1,'D10 transponováno'!$K23,IF('D10 transponováno'!$F23='D10 do wordu'!F$1,'D10 transponováno'!$L23,IF('D10 transponováno'!$G23='D10 do wordu'!F$1,'D10 transponováno'!$M23,IF('D10 transponováno'!$H23='D10 do wordu'!F$1,'D10 transponováno'!$N23)))))</f>
        <v>5</v>
      </c>
      <c r="S21" s="7" t="str">
        <f t="shared" si="3"/>
        <v>f20</v>
      </c>
      <c r="T21" s="20" t="str">
        <f t="shared" si="4"/>
        <v>-1302,88 (1)</v>
      </c>
      <c r="U21" s="17" t="str">
        <f t="shared" si="4"/>
        <v>-818,02 (3)</v>
      </c>
      <c r="V21" s="17" t="str">
        <f t="shared" si="4"/>
        <v>-937,91 (2)</v>
      </c>
      <c r="W21" s="17" t="str">
        <f t="shared" si="4"/>
        <v>-780,4 (4)</v>
      </c>
      <c r="X21" s="19" t="str">
        <f t="shared" si="4"/>
        <v>-539,26 (5)</v>
      </c>
    </row>
    <row r="22" spans="1:24" x14ac:dyDescent="0.3">
      <c r="A22" t="s">
        <v>21</v>
      </c>
      <c r="B22">
        <v>-66.070711263036031</v>
      </c>
      <c r="C22">
        <v>-63.299839807961469</v>
      </c>
      <c r="D22">
        <v>-72.403674672647043</v>
      </c>
      <c r="E22">
        <v>-66.746158414029225</v>
      </c>
      <c r="F22">
        <v>-29.333185874418859</v>
      </c>
      <c r="H22" s="1">
        <f t="shared" si="10"/>
        <v>-66.069999999999993</v>
      </c>
      <c r="I22" s="1">
        <f t="shared" si="11"/>
        <v>-63.3</v>
      </c>
      <c r="J22" s="1">
        <f t="shared" si="11"/>
        <v>-72.400000000000006</v>
      </c>
      <c r="K22" s="1">
        <f t="shared" si="11"/>
        <v>-66.75</v>
      </c>
      <c r="L22" s="1">
        <f t="shared" si="11"/>
        <v>-29.33</v>
      </c>
      <c r="M22" s="4">
        <f>IF('D10 transponováno'!$D24='D10 do wordu'!B$1,'D10 transponováno'!$J24,IF('D10 transponováno'!$E24='D10 do wordu'!B$1,'D10 transponováno'!$K24,IF('D10 transponováno'!$F24='D10 do wordu'!B$1,'D10 transponováno'!$L24,IF('D10 transponováno'!$G24='D10 do wordu'!B$1,'D10 transponováno'!$M24,IF('D10 transponováno'!$H24='D10 do wordu'!B$1,'D10 transponováno'!$N24)))))</f>
        <v>3</v>
      </c>
      <c r="N22" s="4">
        <f>IF('D10 transponováno'!$D24='D10 do wordu'!C$1,'D10 transponováno'!$J24,IF('D10 transponováno'!$E24='D10 do wordu'!C$1,'D10 transponováno'!$K24,IF('D10 transponováno'!$F24='D10 do wordu'!C$1,'D10 transponováno'!$L24,IF('D10 transponováno'!$G24='D10 do wordu'!C$1,'D10 transponováno'!$M24,IF('D10 transponováno'!$H24='D10 do wordu'!C$1,'D10 transponováno'!$N24)))))</f>
        <v>4</v>
      </c>
      <c r="O22" s="4">
        <f>IF('D10 transponováno'!$D24='D10 do wordu'!D$1,'D10 transponováno'!$J24,IF('D10 transponováno'!$E24='D10 do wordu'!D$1,'D10 transponováno'!$K24,IF('D10 transponováno'!$F24='D10 do wordu'!D$1,'D10 transponováno'!$L24,IF('D10 transponováno'!$G24='D10 do wordu'!D$1,'D10 transponováno'!$M24,IF('D10 transponováno'!$H24='D10 do wordu'!D$1,'D10 transponováno'!$N24)))))</f>
        <v>1</v>
      </c>
      <c r="P22" s="4">
        <f>IF('D10 transponováno'!$D24='D10 do wordu'!E$1,'D10 transponováno'!$J24,IF('D10 transponováno'!$E24='D10 do wordu'!E$1,'D10 transponováno'!$K24,IF('D10 transponováno'!$F24='D10 do wordu'!E$1,'D10 transponováno'!$L24,IF('D10 transponováno'!$G24='D10 do wordu'!E$1,'D10 transponováno'!$M24,IF('D10 transponováno'!$H24='D10 do wordu'!E$1,'D10 transponováno'!$N24)))))</f>
        <v>2</v>
      </c>
      <c r="Q22" s="4">
        <f>IF('D10 transponováno'!$D24='D10 do wordu'!F$1,'D10 transponováno'!$J24,IF('D10 transponováno'!$E24='D10 do wordu'!F$1,'D10 transponováno'!$K24,IF('D10 transponováno'!$F24='D10 do wordu'!F$1,'D10 transponováno'!$L24,IF('D10 transponováno'!$G24='D10 do wordu'!F$1,'D10 transponováno'!$M24,IF('D10 transponováno'!$H24='D10 do wordu'!F$1,'D10 transponováno'!$N24)))))</f>
        <v>5</v>
      </c>
      <c r="S22" s="7" t="str">
        <f t="shared" si="3"/>
        <v>f21</v>
      </c>
      <c r="T22" s="16" t="str">
        <f t="shared" si="4"/>
        <v>-66,07 (3)</v>
      </c>
      <c r="U22" s="17" t="str">
        <f t="shared" si="4"/>
        <v>-63,3 (4)</v>
      </c>
      <c r="V22" s="18" t="str">
        <f t="shared" si="4"/>
        <v>-72,4 (1)</v>
      </c>
      <c r="W22" s="17" t="str">
        <f t="shared" si="4"/>
        <v>-66,75 (2)</v>
      </c>
      <c r="X22" s="19" t="str">
        <f t="shared" si="4"/>
        <v>-29,33 (5)</v>
      </c>
    </row>
    <row r="23" spans="1:24" x14ac:dyDescent="0.3">
      <c r="A23" t="s">
        <v>22</v>
      </c>
      <c r="B23">
        <v>-2293.0682274080636</v>
      </c>
      <c r="C23">
        <v>-1651.5316161631354</v>
      </c>
      <c r="D23">
        <v>-1671.0054218092735</v>
      </c>
      <c r="E23">
        <v>-2284.3855429158284</v>
      </c>
      <c r="F23">
        <v>-288.10307965173121</v>
      </c>
      <c r="H23" s="1">
        <f t="shared" si="10"/>
        <v>-2293.0700000000002</v>
      </c>
      <c r="I23" s="1">
        <f t="shared" si="11"/>
        <v>-1651.53</v>
      </c>
      <c r="J23" s="1">
        <f t="shared" si="11"/>
        <v>-1671.01</v>
      </c>
      <c r="K23" s="1">
        <f t="shared" si="11"/>
        <v>-2284.39</v>
      </c>
      <c r="L23" s="1">
        <f t="shared" si="11"/>
        <v>-288.10000000000002</v>
      </c>
      <c r="M23" s="4">
        <f>IF('D10 transponováno'!$D25='D10 do wordu'!B$1,'D10 transponováno'!$J25,IF('D10 transponováno'!$E25='D10 do wordu'!B$1,'D10 transponováno'!$K25,IF('D10 transponováno'!$F25='D10 do wordu'!B$1,'D10 transponováno'!$L25,IF('D10 transponováno'!$G25='D10 do wordu'!B$1,'D10 transponováno'!$M25,IF('D10 transponováno'!$H25='D10 do wordu'!B$1,'D10 transponováno'!$N25)))))</f>
        <v>1</v>
      </c>
      <c r="N23" s="4">
        <f>IF('D10 transponováno'!$D25='D10 do wordu'!C$1,'D10 transponováno'!$J25,IF('D10 transponováno'!$E25='D10 do wordu'!C$1,'D10 transponováno'!$K25,IF('D10 transponováno'!$F25='D10 do wordu'!C$1,'D10 transponováno'!$L25,IF('D10 transponováno'!$G25='D10 do wordu'!C$1,'D10 transponováno'!$M25,IF('D10 transponováno'!$H25='D10 do wordu'!C$1,'D10 transponováno'!$N25)))))</f>
        <v>4</v>
      </c>
      <c r="O23" s="4">
        <f>IF('D10 transponováno'!$D25='D10 do wordu'!D$1,'D10 transponováno'!$J25,IF('D10 transponováno'!$E25='D10 do wordu'!D$1,'D10 transponováno'!$K25,IF('D10 transponováno'!$F25='D10 do wordu'!D$1,'D10 transponováno'!$L25,IF('D10 transponováno'!$G25='D10 do wordu'!D$1,'D10 transponováno'!$M25,IF('D10 transponováno'!$H25='D10 do wordu'!D$1,'D10 transponováno'!$N25)))))</f>
        <v>3</v>
      </c>
      <c r="P23" s="4">
        <f>IF('D10 transponováno'!$D25='D10 do wordu'!E$1,'D10 transponováno'!$J25,IF('D10 transponováno'!$E25='D10 do wordu'!E$1,'D10 transponováno'!$K25,IF('D10 transponováno'!$F25='D10 do wordu'!E$1,'D10 transponováno'!$L25,IF('D10 transponováno'!$G25='D10 do wordu'!E$1,'D10 transponováno'!$M25,IF('D10 transponováno'!$H25='D10 do wordu'!E$1,'D10 transponováno'!$N25)))))</f>
        <v>2</v>
      </c>
      <c r="Q23" s="4">
        <f>IF('D10 transponováno'!$D25='D10 do wordu'!F$1,'D10 transponováno'!$J25,IF('D10 transponováno'!$E25='D10 do wordu'!F$1,'D10 transponováno'!$K25,IF('D10 transponováno'!$F25='D10 do wordu'!F$1,'D10 transponováno'!$L25,IF('D10 transponováno'!$G25='D10 do wordu'!F$1,'D10 transponováno'!$M25,IF('D10 transponováno'!$H25='D10 do wordu'!F$1,'D10 transponováno'!$N25)))))</f>
        <v>5</v>
      </c>
      <c r="S23" s="7" t="str">
        <f t="shared" si="3"/>
        <v>f22</v>
      </c>
      <c r="T23" s="20" t="str">
        <f t="shared" si="4"/>
        <v>-2293,07 (1)</v>
      </c>
      <c r="U23" s="17" t="str">
        <f t="shared" si="4"/>
        <v>-1651,53 (4)</v>
      </c>
      <c r="V23" s="17" t="str">
        <f t="shared" si="4"/>
        <v>-1671,01 (3)</v>
      </c>
      <c r="W23" s="17" t="str">
        <f t="shared" si="4"/>
        <v>-2284,39 (2)</v>
      </c>
      <c r="X23" s="19" t="str">
        <f t="shared" si="4"/>
        <v>-288,1 (5)</v>
      </c>
    </row>
    <row r="24" spans="1:24" x14ac:dyDescent="0.3">
      <c r="A24" t="s">
        <v>23</v>
      </c>
      <c r="B24">
        <v>-1612.8061331417005</v>
      </c>
      <c r="C24">
        <v>-1035.3964192208721</v>
      </c>
      <c r="D24">
        <v>-1237.0012305824496</v>
      </c>
      <c r="E24">
        <v>-1025.3942598695007</v>
      </c>
      <c r="F24">
        <v>-371.17901641632983</v>
      </c>
      <c r="H24" s="1">
        <f t="shared" si="10"/>
        <v>-1612.81</v>
      </c>
      <c r="I24" s="1">
        <f t="shared" si="11"/>
        <v>-1035.4000000000001</v>
      </c>
      <c r="J24" s="1">
        <f t="shared" si="11"/>
        <v>-1237</v>
      </c>
      <c r="K24" s="1">
        <f t="shared" si="11"/>
        <v>-1025.3900000000001</v>
      </c>
      <c r="L24" s="1">
        <f t="shared" si="11"/>
        <v>-371.18</v>
      </c>
      <c r="M24" s="4">
        <f>IF('D10 transponováno'!$D26='D10 do wordu'!B$1,'D10 transponováno'!$J26,IF('D10 transponováno'!$E26='D10 do wordu'!B$1,'D10 transponováno'!$K26,IF('D10 transponováno'!$F26='D10 do wordu'!B$1,'D10 transponováno'!$L26,IF('D10 transponováno'!$G26='D10 do wordu'!B$1,'D10 transponováno'!$M26,IF('D10 transponováno'!$H26='D10 do wordu'!B$1,'D10 transponováno'!$N26)))))</f>
        <v>1</v>
      </c>
      <c r="N24" s="4">
        <f>IF('D10 transponováno'!$D26='D10 do wordu'!C$1,'D10 transponováno'!$J26,IF('D10 transponováno'!$E26='D10 do wordu'!C$1,'D10 transponováno'!$K26,IF('D10 transponováno'!$F26='D10 do wordu'!C$1,'D10 transponováno'!$L26,IF('D10 transponováno'!$G26='D10 do wordu'!C$1,'D10 transponováno'!$M26,IF('D10 transponováno'!$H26='D10 do wordu'!C$1,'D10 transponováno'!$N26)))))</f>
        <v>3</v>
      </c>
      <c r="O24" s="4">
        <f>IF('D10 transponováno'!$D26='D10 do wordu'!D$1,'D10 transponováno'!$J26,IF('D10 transponováno'!$E26='D10 do wordu'!D$1,'D10 transponováno'!$K26,IF('D10 transponováno'!$F26='D10 do wordu'!D$1,'D10 transponováno'!$L26,IF('D10 transponováno'!$G26='D10 do wordu'!D$1,'D10 transponováno'!$M26,IF('D10 transponováno'!$H26='D10 do wordu'!D$1,'D10 transponováno'!$N26)))))</f>
        <v>2</v>
      </c>
      <c r="P24" s="4">
        <f>IF('D10 transponováno'!$D26='D10 do wordu'!E$1,'D10 transponováno'!$J26,IF('D10 transponováno'!$E26='D10 do wordu'!E$1,'D10 transponováno'!$K26,IF('D10 transponováno'!$F26='D10 do wordu'!E$1,'D10 transponováno'!$L26,IF('D10 transponováno'!$G26='D10 do wordu'!E$1,'D10 transponováno'!$M26,IF('D10 transponováno'!$H26='D10 do wordu'!E$1,'D10 transponováno'!$N26)))))</f>
        <v>4</v>
      </c>
      <c r="Q24" s="4">
        <f>IF('D10 transponováno'!$D26='D10 do wordu'!F$1,'D10 transponováno'!$J26,IF('D10 transponováno'!$E26='D10 do wordu'!F$1,'D10 transponováno'!$K26,IF('D10 transponováno'!$F26='D10 do wordu'!F$1,'D10 transponováno'!$L26,IF('D10 transponováno'!$G26='D10 do wordu'!F$1,'D10 transponováno'!$M26,IF('D10 transponováno'!$H26='D10 do wordu'!F$1,'D10 transponováno'!$N26)))))</f>
        <v>5</v>
      </c>
      <c r="S24" s="7" t="str">
        <f t="shared" si="3"/>
        <v>f23</v>
      </c>
      <c r="T24" s="20" t="str">
        <f t="shared" si="4"/>
        <v>-1612,81 (1)</v>
      </c>
      <c r="U24" s="17" t="str">
        <f t="shared" si="4"/>
        <v>-1035,4 (3)</v>
      </c>
      <c r="V24" s="17" t="str">
        <f t="shared" si="4"/>
        <v>-1237 (2)</v>
      </c>
      <c r="W24" s="17" t="str">
        <f t="shared" ref="W24:W26" si="12">_xlfn.CONCAT(K24," (",P24,")")</f>
        <v>-1025,39 (4)</v>
      </c>
      <c r="X24" s="19" t="str">
        <f t="shared" ref="X24:X26" si="13">_xlfn.CONCAT(L24," (",Q24,")")</f>
        <v>-371,18 (5)</v>
      </c>
    </row>
    <row r="25" spans="1:24" x14ac:dyDescent="0.3">
      <c r="A25" t="s">
        <v>24</v>
      </c>
      <c r="B25">
        <v>-11466.601042627524</v>
      </c>
      <c r="C25">
        <v>-6952.8843988513672</v>
      </c>
      <c r="D25">
        <v>-7427.2370234872587</v>
      </c>
      <c r="E25">
        <v>-6895.1531186242055</v>
      </c>
      <c r="F25">
        <v>-1334.1504602484151</v>
      </c>
      <c r="H25" s="1">
        <f t="shared" si="10"/>
        <v>-11466.6</v>
      </c>
      <c r="I25" s="1">
        <f t="shared" si="11"/>
        <v>-6952.88</v>
      </c>
      <c r="J25" s="1">
        <f t="shared" si="11"/>
        <v>-7427.24</v>
      </c>
      <c r="K25" s="1">
        <f t="shared" si="11"/>
        <v>-6895.15</v>
      </c>
      <c r="L25" s="1">
        <f t="shared" si="11"/>
        <v>-1334.15</v>
      </c>
      <c r="M25" s="4">
        <f>IF('D10 transponováno'!$D27='D10 do wordu'!B$1,'D10 transponováno'!$J27,IF('D10 transponováno'!$E27='D10 do wordu'!B$1,'D10 transponováno'!$K27,IF('D10 transponováno'!$F27='D10 do wordu'!B$1,'D10 transponováno'!$L27,IF('D10 transponováno'!$G27='D10 do wordu'!B$1,'D10 transponováno'!$M27,IF('D10 transponováno'!$H27='D10 do wordu'!B$1,'D10 transponováno'!$N27)))))</f>
        <v>1</v>
      </c>
      <c r="N25" s="4">
        <f>IF('D10 transponováno'!$D27='D10 do wordu'!C$1,'D10 transponováno'!$J27,IF('D10 transponováno'!$E27='D10 do wordu'!C$1,'D10 transponováno'!$K27,IF('D10 transponováno'!$F27='D10 do wordu'!C$1,'D10 transponováno'!$L27,IF('D10 transponováno'!$G27='D10 do wordu'!C$1,'D10 transponováno'!$M27,IF('D10 transponováno'!$H27='D10 do wordu'!C$1,'D10 transponováno'!$N27)))))</f>
        <v>3</v>
      </c>
      <c r="O25" s="4">
        <f>IF('D10 transponováno'!$D27='D10 do wordu'!D$1,'D10 transponováno'!$J27,IF('D10 transponováno'!$E27='D10 do wordu'!D$1,'D10 transponováno'!$K27,IF('D10 transponováno'!$F27='D10 do wordu'!D$1,'D10 transponováno'!$L27,IF('D10 transponováno'!$G27='D10 do wordu'!D$1,'D10 transponováno'!$M27,IF('D10 transponováno'!$H27='D10 do wordu'!D$1,'D10 transponováno'!$N27)))))</f>
        <v>2</v>
      </c>
      <c r="P25" s="4">
        <f>IF('D10 transponováno'!$D27='D10 do wordu'!E$1,'D10 transponováno'!$J27,IF('D10 transponováno'!$E27='D10 do wordu'!E$1,'D10 transponováno'!$K27,IF('D10 transponováno'!$F27='D10 do wordu'!E$1,'D10 transponováno'!$L27,IF('D10 transponováno'!$G27='D10 do wordu'!E$1,'D10 transponováno'!$M27,IF('D10 transponováno'!$H27='D10 do wordu'!E$1,'D10 transponováno'!$N27)))))</f>
        <v>4</v>
      </c>
      <c r="Q25" s="4">
        <f>IF('D10 transponováno'!$D27='D10 do wordu'!F$1,'D10 transponováno'!$J27,IF('D10 transponováno'!$E27='D10 do wordu'!F$1,'D10 transponováno'!$K27,IF('D10 transponováno'!$F27='D10 do wordu'!F$1,'D10 transponováno'!$L27,IF('D10 transponováno'!$G27='D10 do wordu'!F$1,'D10 transponováno'!$M27,IF('D10 transponováno'!$H27='D10 do wordu'!F$1,'D10 transponováno'!$N27)))))</f>
        <v>5</v>
      </c>
      <c r="S25" s="7" t="str">
        <f t="shared" si="3"/>
        <v>f24</v>
      </c>
      <c r="T25" s="20" t="str">
        <f t="shared" si="4"/>
        <v>-11466,6 (1)</v>
      </c>
      <c r="U25" s="17" t="str">
        <f t="shared" si="4"/>
        <v>-6952,88 (3)</v>
      </c>
      <c r="V25" s="17" t="str">
        <f t="shared" si="4"/>
        <v>-7427,24 (2)</v>
      </c>
      <c r="W25" s="17" t="str">
        <f t="shared" si="12"/>
        <v>-6895,15 (4)</v>
      </c>
      <c r="X25" s="19" t="str">
        <f t="shared" si="13"/>
        <v>-1334,15 (5)</v>
      </c>
    </row>
    <row r="26" spans="1:24" ht="15" thickBot="1" x14ac:dyDescent="0.35">
      <c r="A26" t="s">
        <v>25</v>
      </c>
      <c r="B26">
        <v>-38491.473415601686</v>
      </c>
      <c r="C26">
        <v>-32735.337968612388</v>
      </c>
      <c r="D26">
        <v>-31705.848549892085</v>
      </c>
      <c r="E26">
        <v>-35200.358941086233</v>
      </c>
      <c r="F26">
        <v>-10202.726516972207</v>
      </c>
      <c r="H26" s="1">
        <f t="shared" si="10"/>
        <v>-38491.47</v>
      </c>
      <c r="I26" s="1">
        <f t="shared" si="11"/>
        <v>-32735.34</v>
      </c>
      <c r="J26" s="1">
        <f t="shared" si="11"/>
        <v>-31705.85</v>
      </c>
      <c r="K26" s="1">
        <f t="shared" si="11"/>
        <v>-35200.36</v>
      </c>
      <c r="L26" s="1">
        <f t="shared" si="11"/>
        <v>-10202.73</v>
      </c>
      <c r="M26" s="4">
        <f>IF('D10 transponováno'!$D28='D10 do wordu'!B$1,'D10 transponováno'!$J28,IF('D10 transponováno'!$E28='D10 do wordu'!B$1,'D10 transponováno'!$K28,IF('D10 transponováno'!$F28='D10 do wordu'!B$1,'D10 transponováno'!$L28,IF('D10 transponováno'!$G28='D10 do wordu'!B$1,'D10 transponováno'!$M28,IF('D10 transponováno'!$H28='D10 do wordu'!B$1,'D10 transponováno'!$N28)))))</f>
        <v>1</v>
      </c>
      <c r="N26" s="4">
        <f>IF('D10 transponováno'!$D28='D10 do wordu'!C$1,'D10 transponováno'!$J28,IF('D10 transponováno'!$E28='D10 do wordu'!C$1,'D10 transponováno'!$K28,IF('D10 transponováno'!$F28='D10 do wordu'!C$1,'D10 transponováno'!$L28,IF('D10 transponováno'!$G28='D10 do wordu'!C$1,'D10 transponováno'!$M28,IF('D10 transponováno'!$H28='D10 do wordu'!C$1,'D10 transponováno'!$N28)))))</f>
        <v>3</v>
      </c>
      <c r="O26" s="4">
        <f>IF('D10 transponováno'!$D28='D10 do wordu'!D$1,'D10 transponováno'!$J28,IF('D10 transponováno'!$E28='D10 do wordu'!D$1,'D10 transponováno'!$K28,IF('D10 transponováno'!$F28='D10 do wordu'!D$1,'D10 transponováno'!$L28,IF('D10 transponováno'!$G28='D10 do wordu'!D$1,'D10 transponováno'!$M28,IF('D10 transponováno'!$H28='D10 do wordu'!D$1,'D10 transponováno'!$N28)))))</f>
        <v>4</v>
      </c>
      <c r="P26" s="4">
        <f>IF('D10 transponováno'!$D28='D10 do wordu'!E$1,'D10 transponováno'!$J28,IF('D10 transponováno'!$E28='D10 do wordu'!E$1,'D10 transponováno'!$K28,IF('D10 transponováno'!$F28='D10 do wordu'!E$1,'D10 transponováno'!$L28,IF('D10 transponováno'!$G28='D10 do wordu'!E$1,'D10 transponováno'!$M28,IF('D10 transponováno'!$H28='D10 do wordu'!E$1,'D10 transponováno'!$N28)))))</f>
        <v>2</v>
      </c>
      <c r="Q26" s="4">
        <f>IF('D10 transponováno'!$D28='D10 do wordu'!F$1,'D10 transponováno'!$J28,IF('D10 transponováno'!$E28='D10 do wordu'!F$1,'D10 transponováno'!$K28,IF('D10 transponováno'!$F28='D10 do wordu'!F$1,'D10 transponováno'!$L28,IF('D10 transponováno'!$G28='D10 do wordu'!F$1,'D10 transponováno'!$M28,IF('D10 transponováno'!$H28='D10 do wordu'!F$1,'D10 transponováno'!$N28)))))</f>
        <v>5</v>
      </c>
      <c r="S26" s="8" t="str">
        <f t="shared" si="3"/>
        <v>f25</v>
      </c>
      <c r="T26" s="30" t="str">
        <f t="shared" si="4"/>
        <v>-38491,47 (1)</v>
      </c>
      <c r="U26" s="22" t="str">
        <f t="shared" si="4"/>
        <v>-32735,34 (3)</v>
      </c>
      <c r="V26" s="22" t="str">
        <f t="shared" si="4"/>
        <v>-31705,85 (4)</v>
      </c>
      <c r="W26" s="22" t="str">
        <f t="shared" si="12"/>
        <v>-35200,36 (2)</v>
      </c>
      <c r="X26" s="24" t="str">
        <f t="shared" si="13"/>
        <v>-10202,73 (5)</v>
      </c>
    </row>
    <row r="27" spans="1:24" x14ac:dyDescent="0.3">
      <c r="M27">
        <f>COUNTIF(M$2:M$26,1)</f>
        <v>19</v>
      </c>
      <c r="N27">
        <f t="shared" ref="N27:Q27" si="14">COUNTIF(N$2:N$26,1)</f>
        <v>0</v>
      </c>
      <c r="O27">
        <f t="shared" si="14"/>
        <v>1</v>
      </c>
      <c r="P27">
        <f t="shared" si="14"/>
        <v>5</v>
      </c>
      <c r="Q27">
        <f t="shared" si="14"/>
        <v>0</v>
      </c>
    </row>
    <row r="28" spans="1:24" x14ac:dyDescent="0.3">
      <c r="M28">
        <f>COUNTIF(M$2:M$26,2)</f>
        <v>2</v>
      </c>
      <c r="N28">
        <f t="shared" ref="N28:Q28" si="15">COUNTIF(N$2:N$26,2)</f>
        <v>1</v>
      </c>
      <c r="O28">
        <f t="shared" si="15"/>
        <v>16</v>
      </c>
      <c r="P28">
        <f t="shared" si="15"/>
        <v>6</v>
      </c>
      <c r="Q28">
        <f t="shared" si="15"/>
        <v>0</v>
      </c>
    </row>
    <row r="29" spans="1:24" x14ac:dyDescent="0.3">
      <c r="M29">
        <f>COUNTIF(M$2:M$26,3)</f>
        <v>2</v>
      </c>
      <c r="N29">
        <f t="shared" ref="N29:Q29" si="16">COUNTIF(N$2:N$26,3)</f>
        <v>18</v>
      </c>
      <c r="O29">
        <f t="shared" si="16"/>
        <v>4</v>
      </c>
      <c r="P29">
        <f t="shared" si="16"/>
        <v>1</v>
      </c>
      <c r="Q29">
        <f t="shared" si="16"/>
        <v>0</v>
      </c>
    </row>
    <row r="30" spans="1:24" x14ac:dyDescent="0.3">
      <c r="M30">
        <f>COUNTIF(M$2:M$26,4)</f>
        <v>2</v>
      </c>
      <c r="N30">
        <f t="shared" ref="N30:Q30" si="17">COUNTIF(N$2:N$26,4)</f>
        <v>6</v>
      </c>
      <c r="O30">
        <f t="shared" si="17"/>
        <v>4</v>
      </c>
      <c r="P30">
        <f t="shared" si="17"/>
        <v>13</v>
      </c>
      <c r="Q30">
        <f t="shared" si="17"/>
        <v>0</v>
      </c>
    </row>
    <row r="31" spans="1:24" x14ac:dyDescent="0.3">
      <c r="M31">
        <f>COUNTIF(M$2:M$26,5)</f>
        <v>0</v>
      </c>
      <c r="N31">
        <f t="shared" ref="N31:Q31" si="18">COUNTIF(N$2:N$26,5)</f>
        <v>0</v>
      </c>
      <c r="O31">
        <f t="shared" si="18"/>
        <v>0</v>
      </c>
      <c r="P31">
        <f t="shared" si="18"/>
        <v>0</v>
      </c>
      <c r="Q31">
        <f t="shared" si="18"/>
        <v>25</v>
      </c>
    </row>
    <row r="33" spans="13:17" x14ac:dyDescent="0.3">
      <c r="M33" s="1">
        <f>AVERAGE(M2:M26)</f>
        <v>1.48</v>
      </c>
      <c r="N33" s="1">
        <f t="shared" ref="N33:Q33" si="19">AVERAGE(N2:N26)</f>
        <v>3.2</v>
      </c>
      <c r="O33" s="1">
        <f t="shared" si="19"/>
        <v>2.44</v>
      </c>
      <c r="P33" s="1">
        <f t="shared" si="19"/>
        <v>2.88</v>
      </c>
      <c r="Q33" s="1">
        <f t="shared" si="19"/>
        <v>5</v>
      </c>
    </row>
  </sheetData>
  <conditionalFormatting sqref="H15:L15">
    <cfRule type="duplicateValues" dxfId="42" priority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7635-18EC-45F7-96BA-252CDF73B9F8}">
  <dimension ref="A1:X33"/>
  <sheetViews>
    <sheetView topLeftCell="C15" workbookViewId="0">
      <selection activeCell="M33" sqref="M33:Q33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3" width="13.33203125" bestFit="1" customWidth="1"/>
    <col min="4" max="4" width="12.6640625" bestFit="1" customWidth="1"/>
    <col min="5" max="5" width="10" customWidth="1"/>
    <col min="6" max="6" width="14" bestFit="1" customWidth="1"/>
    <col min="7" max="7" width="8.88671875" customWidth="1"/>
    <col min="8" max="8" width="18.33203125" customWidth="1"/>
    <col min="9" max="10" width="12.6640625" customWidth="1"/>
    <col min="11" max="11" width="23.44140625" customWidth="1"/>
    <col min="12" max="12" width="12.6640625" customWidth="1"/>
    <col min="13" max="13" width="4.6640625" customWidth="1"/>
    <col min="14" max="15" width="12.6640625" bestFit="1" customWidth="1"/>
    <col min="16" max="16" width="4.6640625" bestFit="1" customWidth="1"/>
    <col min="17" max="18" width="12" bestFit="1" customWidth="1"/>
    <col min="19" max="19" width="4.33203125" bestFit="1" customWidth="1"/>
    <col min="20" max="20" width="13.44140625" bestFit="1" customWidth="1"/>
    <col min="21" max="21" width="13.33203125" bestFit="1" customWidth="1"/>
    <col min="22" max="22" width="11.6640625" bestFit="1" customWidth="1"/>
    <col min="23" max="23" width="15.6640625" bestFit="1" customWidth="1"/>
    <col min="24" max="24" width="14" bestFit="1" customWidth="1"/>
  </cols>
  <sheetData>
    <row r="1" spans="1:24" ht="15" thickBot="1" x14ac:dyDescent="0.35">
      <c r="A1" t="s">
        <v>32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S1" s="5" t="s">
        <v>32</v>
      </c>
      <c r="T1" s="9" t="s">
        <v>45</v>
      </c>
      <c r="U1" s="10" t="s">
        <v>46</v>
      </c>
      <c r="V1" s="10" t="s">
        <v>27</v>
      </c>
      <c r="W1" s="10" t="s">
        <v>47</v>
      </c>
      <c r="X1" s="11" t="s">
        <v>48</v>
      </c>
    </row>
    <row r="2" spans="1:24" x14ac:dyDescent="0.3">
      <c r="A2" t="s">
        <v>1</v>
      </c>
      <c r="B2">
        <v>2862.5205798587381</v>
      </c>
      <c r="C2">
        <v>59571.58569108988</v>
      </c>
      <c r="D2">
        <v>27099.764760659127</v>
      </c>
      <c r="E2">
        <v>124471.75043672352</v>
      </c>
      <c r="F2">
        <v>643628.84491383471</v>
      </c>
      <c r="H2" s="1">
        <f>ROUND(B2,2)</f>
        <v>2862.52</v>
      </c>
      <c r="I2" s="1">
        <f t="shared" ref="I2:L14" si="0">ROUND(C2,2)</f>
        <v>59571.59</v>
      </c>
      <c r="J2" s="1">
        <f t="shared" si="0"/>
        <v>27099.759999999998</v>
      </c>
      <c r="K2" s="1">
        <f t="shared" si="0"/>
        <v>124471.75</v>
      </c>
      <c r="L2" s="1">
        <f t="shared" si="0"/>
        <v>643628.84</v>
      </c>
      <c r="M2" s="4">
        <f>IF('D30 transponováno'!$D4='D30 do wordu'!B$1,'D30 transponováno'!$J4,IF('D30 transponováno'!$E4='D30 do wordu'!B$1,'D30 transponováno'!$K4,IF('D30 transponováno'!$F4='D30 do wordu'!B$1,'D30 transponováno'!$L4,IF('D30 transponováno'!$G4='D30 do wordu'!B$1,'D30 transponováno'!$M4,IF('D30 transponováno'!$H4='D30 do wordu'!B$1,'D30 transponováno'!$N4)))))</f>
        <v>1</v>
      </c>
      <c r="N2" s="4">
        <f>IF('D30 transponováno'!$D4='D30 do wordu'!C$1,'D30 transponováno'!$J4,IF('D30 transponováno'!$E4='D30 do wordu'!C$1,'D30 transponováno'!$K4,IF('D30 transponováno'!$F4='D30 do wordu'!C$1,'D30 transponováno'!$L4,IF('D30 transponováno'!$G4='D30 do wordu'!C$1,'D30 transponováno'!$M4,IF('D30 transponováno'!$H4='D30 do wordu'!C$1,'D30 transponováno'!$N4)))))</f>
        <v>3</v>
      </c>
      <c r="O2" s="4">
        <f>IF('D30 transponováno'!$D4='D30 do wordu'!D$1,'D30 transponováno'!$J4,IF('D30 transponováno'!$E4='D30 do wordu'!D$1,'D30 transponováno'!$K4,IF('D30 transponováno'!$F4='D30 do wordu'!D$1,'D30 transponováno'!$L4,IF('D30 transponováno'!$G4='D30 do wordu'!D$1,'D30 transponováno'!$M4,IF('D30 transponováno'!$H4='D30 do wordu'!D$1,'D30 transponováno'!$N4)))))</f>
        <v>2</v>
      </c>
      <c r="P2" s="4">
        <f>IF('D30 transponováno'!$D4='D30 do wordu'!E$1,'D30 transponováno'!$J4,IF('D30 transponováno'!$E4='D30 do wordu'!E$1,'D30 transponováno'!$K4,IF('D30 transponováno'!$F4='D30 do wordu'!E$1,'D30 transponováno'!$L4,IF('D30 transponováno'!$G4='D30 do wordu'!E$1,'D30 transponováno'!$M4,IF('D30 transponováno'!$H4='D30 do wordu'!E$1,'D30 transponováno'!$N4)))))</f>
        <v>4</v>
      </c>
      <c r="Q2" s="4">
        <f>IF('D30 transponováno'!$D4='D30 do wordu'!F$1,'D30 transponováno'!$J4,IF('D30 transponováno'!$E4='D30 do wordu'!F$1,'D30 transponováno'!$K4,IF('D30 transponováno'!$F4='D30 do wordu'!F$1,'D30 transponováno'!$L4,IF('D30 transponováno'!$G4='D30 do wordu'!F$1,'D30 transponováno'!$M4,IF('D30 transponováno'!$H4='D30 do wordu'!F$1,'D30 transponováno'!$N4)))))</f>
        <v>5</v>
      </c>
      <c r="S2" s="6" t="str">
        <f>A2</f>
        <v>f1</v>
      </c>
      <c r="T2" s="13" t="str">
        <f>_xlfn.CONCAT(H2," (",M2,")")</f>
        <v>2862,52 (1)</v>
      </c>
      <c r="U2" s="14" t="str">
        <f t="shared" ref="U2:X17" si="1">_xlfn.CONCAT(I2," (",N2,")")</f>
        <v>59571,59 (3)</v>
      </c>
      <c r="V2" s="14" t="str">
        <f t="shared" si="1"/>
        <v>27099,76 (2)</v>
      </c>
      <c r="W2" s="14" t="str">
        <f t="shared" si="1"/>
        <v>124471,75 (4)</v>
      </c>
      <c r="X2" s="15" t="str">
        <f t="shared" si="1"/>
        <v>643628,84 (5)</v>
      </c>
    </row>
    <row r="3" spans="1:24" x14ac:dyDescent="0.3">
      <c r="A3" t="s">
        <v>2</v>
      </c>
      <c r="B3">
        <v>-1631.7138834632303</v>
      </c>
      <c r="C3">
        <v>-1322.3339084033639</v>
      </c>
      <c r="D3">
        <v>-1384.8421213508884</v>
      </c>
      <c r="E3">
        <v>-960.47856225455064</v>
      </c>
      <c r="F3">
        <v>-426.01576418530829</v>
      </c>
      <c r="H3" s="1">
        <f t="shared" ref="H3:H14" si="2">ROUND(B3,2)</f>
        <v>-1631.71</v>
      </c>
      <c r="I3" s="1">
        <f t="shared" si="0"/>
        <v>-1322.33</v>
      </c>
      <c r="J3" s="1">
        <f t="shared" si="0"/>
        <v>-1384.84</v>
      </c>
      <c r="K3" s="1">
        <f t="shared" si="0"/>
        <v>-960.48</v>
      </c>
      <c r="L3" s="1">
        <f t="shared" si="0"/>
        <v>-426.02</v>
      </c>
      <c r="M3" s="4">
        <f>IF('D30 transponováno'!$D5='D30 do wordu'!B$1,'D30 transponováno'!$J5,IF('D30 transponováno'!$E5='D30 do wordu'!B$1,'D30 transponováno'!$K5,IF('D30 transponováno'!$F5='D30 do wordu'!B$1,'D30 transponováno'!$L5,IF('D30 transponováno'!$G5='D30 do wordu'!B$1,'D30 transponováno'!$M5,IF('D30 transponováno'!$H5='D30 do wordu'!B$1,'D30 transponováno'!$N5)))))</f>
        <v>1</v>
      </c>
      <c r="N3" s="4">
        <f>IF('D30 transponováno'!$D5='D30 do wordu'!C$1,'D30 transponováno'!$J5,IF('D30 transponováno'!$E5='D30 do wordu'!C$1,'D30 transponováno'!$K5,IF('D30 transponováno'!$F5='D30 do wordu'!C$1,'D30 transponováno'!$L5,IF('D30 transponováno'!$G5='D30 do wordu'!C$1,'D30 transponováno'!$M5,IF('D30 transponováno'!$H5='D30 do wordu'!C$1,'D30 transponováno'!$N5)))))</f>
        <v>3</v>
      </c>
      <c r="O3" s="4">
        <f>IF('D30 transponováno'!$D5='D30 do wordu'!D$1,'D30 transponováno'!$J5,IF('D30 transponováno'!$E5='D30 do wordu'!D$1,'D30 transponováno'!$K5,IF('D30 transponováno'!$F5='D30 do wordu'!D$1,'D30 transponováno'!$L5,IF('D30 transponováno'!$G5='D30 do wordu'!D$1,'D30 transponováno'!$M5,IF('D30 transponováno'!$H5='D30 do wordu'!D$1,'D30 transponováno'!$N5)))))</f>
        <v>2</v>
      </c>
      <c r="P3" s="4">
        <f>IF('D30 transponováno'!$D5='D30 do wordu'!E$1,'D30 transponováno'!$J5,IF('D30 transponováno'!$E5='D30 do wordu'!E$1,'D30 transponováno'!$K5,IF('D30 transponováno'!$F5='D30 do wordu'!E$1,'D30 transponováno'!$L5,IF('D30 transponováno'!$G5='D30 do wordu'!E$1,'D30 transponováno'!$M5,IF('D30 transponováno'!$H5='D30 do wordu'!E$1,'D30 transponováno'!$N5)))))</f>
        <v>4</v>
      </c>
      <c r="Q3" s="4">
        <f>IF('D30 transponováno'!$D5='D30 do wordu'!F$1,'D30 transponováno'!$J5,IF('D30 transponováno'!$E5='D30 do wordu'!F$1,'D30 transponováno'!$K5,IF('D30 transponováno'!$F5='D30 do wordu'!F$1,'D30 transponováno'!$L5,IF('D30 transponováno'!$G5='D30 do wordu'!F$1,'D30 transponováno'!$M5,IF('D30 transponováno'!$H5='D30 do wordu'!F$1,'D30 transponováno'!$N5)))))</f>
        <v>5</v>
      </c>
      <c r="S3" s="7" t="str">
        <f t="shared" ref="S3:S26" si="3">A3</f>
        <v>f2</v>
      </c>
      <c r="T3" s="20" t="str">
        <f t="shared" ref="T3:X26" si="4">_xlfn.CONCAT(H3," (",M3,")")</f>
        <v>-1631,71 (1)</v>
      </c>
      <c r="U3" s="17" t="str">
        <f t="shared" si="1"/>
        <v>-1322,33 (3)</v>
      </c>
      <c r="V3" s="17" t="str">
        <f t="shared" si="1"/>
        <v>-1384,84 (2)</v>
      </c>
      <c r="W3" s="17" t="str">
        <f t="shared" si="4"/>
        <v>-960,48 (4)</v>
      </c>
      <c r="X3" s="19" t="str">
        <f t="shared" si="1"/>
        <v>-426,02 (5)</v>
      </c>
    </row>
    <row r="4" spans="1:24" x14ac:dyDescent="0.3">
      <c r="A4" t="s">
        <v>3</v>
      </c>
      <c r="B4">
        <v>1.0641990679285951</v>
      </c>
      <c r="C4">
        <v>2.2011945130060462</v>
      </c>
      <c r="D4">
        <v>1.4520627729191873</v>
      </c>
      <c r="E4">
        <v>4.3674060681962539</v>
      </c>
      <c r="F4">
        <v>17.219235353426143</v>
      </c>
      <c r="H4" s="1">
        <f t="shared" si="2"/>
        <v>1.06</v>
      </c>
      <c r="I4" s="1">
        <f t="shared" si="0"/>
        <v>2.2000000000000002</v>
      </c>
      <c r="J4" s="1">
        <f t="shared" si="0"/>
        <v>1.45</v>
      </c>
      <c r="K4" s="1">
        <f t="shared" si="0"/>
        <v>4.37</v>
      </c>
      <c r="L4" s="1">
        <f t="shared" si="0"/>
        <v>17.22</v>
      </c>
      <c r="M4" s="4">
        <f>IF('D30 transponováno'!$D6='D30 do wordu'!B$1,'D30 transponováno'!$J6,IF('D30 transponováno'!$E6='D30 do wordu'!B$1,'D30 transponováno'!$K6,IF('D30 transponováno'!$F6='D30 do wordu'!B$1,'D30 transponováno'!$L6,IF('D30 transponováno'!$G6='D30 do wordu'!B$1,'D30 transponováno'!$M6,IF('D30 transponováno'!$H6='D30 do wordu'!B$1,'D30 transponováno'!$N6)))))</f>
        <v>1</v>
      </c>
      <c r="N4" s="4">
        <f>IF('D30 transponováno'!$D6='D30 do wordu'!C$1,'D30 transponováno'!$J6,IF('D30 transponováno'!$E6='D30 do wordu'!C$1,'D30 transponováno'!$K6,IF('D30 transponováno'!$F6='D30 do wordu'!C$1,'D30 transponováno'!$L6,IF('D30 transponováno'!$G6='D30 do wordu'!C$1,'D30 transponováno'!$M6,IF('D30 transponováno'!$H6='D30 do wordu'!C$1,'D30 transponováno'!$N6)))))</f>
        <v>3</v>
      </c>
      <c r="O4" s="4">
        <f>IF('D30 transponováno'!$D6='D30 do wordu'!D$1,'D30 transponováno'!$J6,IF('D30 transponováno'!$E6='D30 do wordu'!D$1,'D30 transponováno'!$K6,IF('D30 transponováno'!$F6='D30 do wordu'!D$1,'D30 transponováno'!$L6,IF('D30 transponováno'!$G6='D30 do wordu'!D$1,'D30 transponováno'!$M6,IF('D30 transponováno'!$H6='D30 do wordu'!D$1,'D30 transponováno'!$N6)))))</f>
        <v>2</v>
      </c>
      <c r="P4" s="4">
        <f>IF('D30 transponováno'!$D6='D30 do wordu'!E$1,'D30 transponováno'!$J6,IF('D30 transponováno'!$E6='D30 do wordu'!E$1,'D30 transponováno'!$K6,IF('D30 transponováno'!$F6='D30 do wordu'!E$1,'D30 transponováno'!$L6,IF('D30 transponováno'!$G6='D30 do wordu'!E$1,'D30 transponováno'!$M6,IF('D30 transponováno'!$H6='D30 do wordu'!E$1,'D30 transponováno'!$N6)))))</f>
        <v>4</v>
      </c>
      <c r="Q4" s="4">
        <f>IF('D30 transponováno'!$D6='D30 do wordu'!F$1,'D30 transponováno'!$J6,IF('D30 transponováno'!$E6='D30 do wordu'!F$1,'D30 transponováno'!$K6,IF('D30 transponováno'!$F6='D30 do wordu'!F$1,'D30 transponováno'!$L6,IF('D30 transponováno'!$G6='D30 do wordu'!F$1,'D30 transponováno'!$M6,IF('D30 transponováno'!$H6='D30 do wordu'!F$1,'D30 transponováno'!$N6)))))</f>
        <v>5</v>
      </c>
      <c r="S4" s="7" t="str">
        <f t="shared" si="3"/>
        <v>f3</v>
      </c>
      <c r="T4" s="20" t="str">
        <f t="shared" si="4"/>
        <v>1,06 (1)</v>
      </c>
      <c r="U4" s="17" t="str">
        <f t="shared" si="1"/>
        <v>2,2 (3)</v>
      </c>
      <c r="V4" s="17" t="str">
        <f t="shared" si="4"/>
        <v>1,45 (2)</v>
      </c>
      <c r="W4" s="17" t="str">
        <f t="shared" si="4"/>
        <v>4,37 (4)</v>
      </c>
      <c r="X4" s="19" t="str">
        <f t="shared" si="1"/>
        <v>17,22 (5)</v>
      </c>
    </row>
    <row r="5" spans="1:24" x14ac:dyDescent="0.3">
      <c r="A5" t="s">
        <v>4</v>
      </c>
      <c r="B5">
        <v>-28.03508652857241</v>
      </c>
      <c r="C5">
        <v>-32.710411478764946</v>
      </c>
      <c r="D5">
        <v>-34.066539158499417</v>
      </c>
      <c r="E5">
        <v>-33.386162347987728</v>
      </c>
      <c r="F5">
        <v>-23.256717417844754</v>
      </c>
      <c r="H5" s="1">
        <f t="shared" si="2"/>
        <v>-28.04</v>
      </c>
      <c r="I5" s="1">
        <f t="shared" si="0"/>
        <v>-32.71</v>
      </c>
      <c r="J5" s="1">
        <f t="shared" si="0"/>
        <v>-34.07</v>
      </c>
      <c r="K5" s="1">
        <f t="shared" si="0"/>
        <v>-33.39</v>
      </c>
      <c r="L5" s="1">
        <f t="shared" si="0"/>
        <v>-23.26</v>
      </c>
      <c r="M5" s="4">
        <f>IF('D30 transponováno'!$D7='D30 do wordu'!B$1,'D30 transponováno'!$J7,IF('D30 transponováno'!$E7='D30 do wordu'!B$1,'D30 transponováno'!$K7,IF('D30 transponováno'!$F7='D30 do wordu'!B$1,'D30 transponováno'!$L7,IF('D30 transponováno'!$G7='D30 do wordu'!B$1,'D30 transponováno'!$M7,IF('D30 transponováno'!$H7='D30 do wordu'!B$1,'D30 transponováno'!$N7)))))</f>
        <v>4</v>
      </c>
      <c r="N5" s="4">
        <f>IF('D30 transponováno'!$D7='D30 do wordu'!C$1,'D30 transponováno'!$J7,IF('D30 transponováno'!$E7='D30 do wordu'!C$1,'D30 transponováno'!$K7,IF('D30 transponováno'!$F7='D30 do wordu'!C$1,'D30 transponováno'!$L7,IF('D30 transponováno'!$G7='D30 do wordu'!C$1,'D30 transponováno'!$M7,IF('D30 transponováno'!$H7='D30 do wordu'!C$1,'D30 transponováno'!$N7)))))</f>
        <v>3</v>
      </c>
      <c r="O5" s="4">
        <f>IF('D30 transponováno'!$D7='D30 do wordu'!D$1,'D30 transponováno'!$J7,IF('D30 transponováno'!$E7='D30 do wordu'!D$1,'D30 transponováno'!$K7,IF('D30 transponováno'!$F7='D30 do wordu'!D$1,'D30 transponováno'!$L7,IF('D30 transponováno'!$G7='D30 do wordu'!D$1,'D30 transponováno'!$M7,IF('D30 transponováno'!$H7='D30 do wordu'!D$1,'D30 transponováno'!$N7)))))</f>
        <v>1</v>
      </c>
      <c r="P5" s="4">
        <f>IF('D30 transponováno'!$D7='D30 do wordu'!E$1,'D30 transponováno'!$J7,IF('D30 transponováno'!$E7='D30 do wordu'!E$1,'D30 transponováno'!$K7,IF('D30 transponováno'!$F7='D30 do wordu'!E$1,'D30 transponováno'!$L7,IF('D30 transponováno'!$G7='D30 do wordu'!E$1,'D30 transponováno'!$M7,IF('D30 transponováno'!$H7='D30 do wordu'!E$1,'D30 transponováno'!$N7)))))</f>
        <v>2</v>
      </c>
      <c r="Q5" s="4">
        <f>IF('D30 transponováno'!$D7='D30 do wordu'!F$1,'D30 transponováno'!$J7,IF('D30 transponováno'!$E7='D30 do wordu'!F$1,'D30 transponováno'!$K7,IF('D30 transponováno'!$F7='D30 do wordu'!F$1,'D30 transponováno'!$L7,IF('D30 transponováno'!$G7='D30 do wordu'!F$1,'D30 transponováno'!$M7,IF('D30 transponováno'!$H7='D30 do wordu'!F$1,'D30 transponováno'!$N7)))))</f>
        <v>5</v>
      </c>
      <c r="S5" s="7" t="str">
        <f t="shared" si="3"/>
        <v>f4</v>
      </c>
      <c r="T5" s="16" t="str">
        <f t="shared" si="4"/>
        <v>-28,04 (4)</v>
      </c>
      <c r="U5" s="17" t="str">
        <f t="shared" si="1"/>
        <v>-32,71 (3)</v>
      </c>
      <c r="V5" s="18" t="str">
        <f t="shared" si="4"/>
        <v>-34,07 (1)</v>
      </c>
      <c r="W5" s="17" t="str">
        <f t="shared" si="4"/>
        <v>-33,39 (2)</v>
      </c>
      <c r="X5" s="19" t="str">
        <f t="shared" si="1"/>
        <v>-23,26 (5)</v>
      </c>
    </row>
    <row r="6" spans="1:24" x14ac:dyDescent="0.3">
      <c r="A6" t="s">
        <v>5</v>
      </c>
      <c r="B6">
        <v>78.627595517968672</v>
      </c>
      <c r="C6">
        <v>39.265620087095485</v>
      </c>
      <c r="D6">
        <v>45.777982726901413</v>
      </c>
      <c r="E6">
        <v>43.962899129819817</v>
      </c>
      <c r="F6">
        <v>115.62277889635531</v>
      </c>
      <c r="H6" s="1">
        <f t="shared" si="2"/>
        <v>78.63</v>
      </c>
      <c r="I6" s="1">
        <f t="shared" si="0"/>
        <v>39.270000000000003</v>
      </c>
      <c r="J6" s="1">
        <f t="shared" si="0"/>
        <v>45.78</v>
      </c>
      <c r="K6" s="1">
        <f t="shared" si="0"/>
        <v>43.96</v>
      </c>
      <c r="L6" s="1">
        <f t="shared" si="0"/>
        <v>115.62</v>
      </c>
      <c r="M6" s="4">
        <f>IF('D30 transponováno'!$D8='D30 do wordu'!B$1,'D30 transponováno'!$J8,IF('D30 transponováno'!$E8='D30 do wordu'!B$1,'D30 transponováno'!$K8,IF('D30 transponováno'!$F8='D30 do wordu'!B$1,'D30 transponováno'!$L8,IF('D30 transponováno'!$G8='D30 do wordu'!B$1,'D30 transponováno'!$M8,IF('D30 transponováno'!$H8='D30 do wordu'!B$1,'D30 transponováno'!$N8)))))</f>
        <v>4</v>
      </c>
      <c r="N6" s="4">
        <f>IF('D30 transponováno'!$D8='D30 do wordu'!C$1,'D30 transponováno'!$J8,IF('D30 transponováno'!$E8='D30 do wordu'!C$1,'D30 transponováno'!$K8,IF('D30 transponováno'!$F8='D30 do wordu'!C$1,'D30 transponováno'!$L8,IF('D30 transponováno'!$G8='D30 do wordu'!C$1,'D30 transponováno'!$M8,IF('D30 transponováno'!$H8='D30 do wordu'!C$1,'D30 transponováno'!$N8)))))</f>
        <v>1</v>
      </c>
      <c r="O6" s="4">
        <f>IF('D30 transponováno'!$D8='D30 do wordu'!D$1,'D30 transponováno'!$J8,IF('D30 transponováno'!$E8='D30 do wordu'!D$1,'D30 transponováno'!$K8,IF('D30 transponováno'!$F8='D30 do wordu'!D$1,'D30 transponováno'!$L8,IF('D30 transponováno'!$G8='D30 do wordu'!D$1,'D30 transponováno'!$M8,IF('D30 transponováno'!$H8='D30 do wordu'!D$1,'D30 transponováno'!$N8)))))</f>
        <v>3</v>
      </c>
      <c r="P6" s="4">
        <f>IF('D30 transponováno'!$D8='D30 do wordu'!E$1,'D30 transponováno'!$J8,IF('D30 transponováno'!$E8='D30 do wordu'!E$1,'D30 transponováno'!$K8,IF('D30 transponováno'!$F8='D30 do wordu'!E$1,'D30 transponováno'!$L8,IF('D30 transponováno'!$G8='D30 do wordu'!E$1,'D30 transponováno'!$M8,IF('D30 transponováno'!$H8='D30 do wordu'!E$1,'D30 transponováno'!$N8)))))</f>
        <v>2</v>
      </c>
      <c r="Q6" s="4">
        <f>IF('D30 transponováno'!$D8='D30 do wordu'!F$1,'D30 transponováno'!$J8,IF('D30 transponováno'!$E8='D30 do wordu'!F$1,'D30 transponováno'!$K8,IF('D30 transponováno'!$F8='D30 do wordu'!F$1,'D30 transponováno'!$L8,IF('D30 transponováno'!$G8='D30 do wordu'!F$1,'D30 transponováno'!$M8,IF('D30 transponováno'!$H8='D30 do wordu'!F$1,'D30 transponováno'!$N8)))))</f>
        <v>5</v>
      </c>
      <c r="S6" s="7" t="str">
        <f t="shared" si="3"/>
        <v>f5</v>
      </c>
      <c r="T6" s="16" t="str">
        <f t="shared" si="4"/>
        <v>78,63 (4)</v>
      </c>
      <c r="U6" s="18" t="str">
        <f t="shared" si="1"/>
        <v>39,27 (1)</v>
      </c>
      <c r="V6" s="17" t="str">
        <f t="shared" si="4"/>
        <v>45,78 (3)</v>
      </c>
      <c r="W6" s="17" t="str">
        <f t="shared" si="4"/>
        <v>43,96 (2)</v>
      </c>
      <c r="X6" s="19" t="str">
        <f t="shared" si="1"/>
        <v>115,62 (5)</v>
      </c>
    </row>
    <row r="7" spans="1:24" x14ac:dyDescent="0.3">
      <c r="A7" t="s">
        <v>6</v>
      </c>
      <c r="B7">
        <v>563.78993971702266</v>
      </c>
      <c r="C7">
        <v>513.29546305885935</v>
      </c>
      <c r="D7">
        <v>504.9196946961323</v>
      </c>
      <c r="E7">
        <v>560.58430706106378</v>
      </c>
      <c r="F7">
        <v>669.70469216703816</v>
      </c>
      <c r="H7" s="1">
        <f t="shared" si="2"/>
        <v>563.79</v>
      </c>
      <c r="I7" s="1">
        <f t="shared" si="0"/>
        <v>513.29999999999995</v>
      </c>
      <c r="J7" s="1">
        <f t="shared" si="0"/>
        <v>504.92</v>
      </c>
      <c r="K7" s="1">
        <f t="shared" si="0"/>
        <v>560.58000000000004</v>
      </c>
      <c r="L7" s="1">
        <f t="shared" si="0"/>
        <v>669.7</v>
      </c>
      <c r="M7" s="4">
        <f>IF('D30 transponováno'!$D9='D30 do wordu'!B$1,'D30 transponováno'!$J9,IF('D30 transponováno'!$E9='D30 do wordu'!B$1,'D30 transponováno'!$K9,IF('D30 transponováno'!$F9='D30 do wordu'!B$1,'D30 transponováno'!$L9,IF('D30 transponováno'!$G9='D30 do wordu'!B$1,'D30 transponováno'!$M9,IF('D30 transponováno'!$H9='D30 do wordu'!B$1,'D30 transponováno'!$N9)))))</f>
        <v>4</v>
      </c>
      <c r="N7" s="4">
        <f>IF('D30 transponováno'!$D9='D30 do wordu'!C$1,'D30 transponováno'!$J9,IF('D30 transponováno'!$E9='D30 do wordu'!C$1,'D30 transponováno'!$K9,IF('D30 transponováno'!$F9='D30 do wordu'!C$1,'D30 transponováno'!$L9,IF('D30 transponováno'!$G9='D30 do wordu'!C$1,'D30 transponováno'!$M9,IF('D30 transponováno'!$H9='D30 do wordu'!C$1,'D30 transponováno'!$N9)))))</f>
        <v>2</v>
      </c>
      <c r="O7" s="4">
        <f>IF('D30 transponováno'!$D9='D30 do wordu'!D$1,'D30 transponováno'!$J9,IF('D30 transponováno'!$E9='D30 do wordu'!D$1,'D30 transponováno'!$K9,IF('D30 transponováno'!$F9='D30 do wordu'!D$1,'D30 transponováno'!$L9,IF('D30 transponováno'!$G9='D30 do wordu'!D$1,'D30 transponováno'!$M9,IF('D30 transponováno'!$H9='D30 do wordu'!D$1,'D30 transponováno'!$N9)))))</f>
        <v>1</v>
      </c>
      <c r="P7" s="4">
        <f>IF('D30 transponováno'!$D9='D30 do wordu'!E$1,'D30 transponováno'!$J9,IF('D30 transponováno'!$E9='D30 do wordu'!E$1,'D30 transponováno'!$K9,IF('D30 transponováno'!$F9='D30 do wordu'!E$1,'D30 transponováno'!$L9,IF('D30 transponováno'!$G9='D30 do wordu'!E$1,'D30 transponováno'!$M9,IF('D30 transponováno'!$H9='D30 do wordu'!E$1,'D30 transponováno'!$N9)))))</f>
        <v>3</v>
      </c>
      <c r="Q7" s="4">
        <f>IF('D30 transponováno'!$D9='D30 do wordu'!F$1,'D30 transponováno'!$J9,IF('D30 transponováno'!$E9='D30 do wordu'!F$1,'D30 transponováno'!$K9,IF('D30 transponováno'!$F9='D30 do wordu'!F$1,'D30 transponováno'!$L9,IF('D30 transponováno'!$G9='D30 do wordu'!F$1,'D30 transponováno'!$M9,IF('D30 transponováno'!$H9='D30 do wordu'!F$1,'D30 transponováno'!$N9)))))</f>
        <v>5</v>
      </c>
      <c r="S7" s="7" t="str">
        <f t="shared" si="3"/>
        <v>f6</v>
      </c>
      <c r="T7" s="16" t="str">
        <f t="shared" si="4"/>
        <v>563,79 (4)</v>
      </c>
      <c r="U7" s="17" t="str">
        <f t="shared" si="1"/>
        <v>513,3 (2)</v>
      </c>
      <c r="V7" s="18" t="str">
        <f t="shared" si="4"/>
        <v>504,92 (1)</v>
      </c>
      <c r="W7" s="17" t="str">
        <f t="shared" si="4"/>
        <v>560,58 (3)</v>
      </c>
      <c r="X7" s="19" t="str">
        <f t="shared" si="1"/>
        <v>669,7 (5)</v>
      </c>
    </row>
    <row r="8" spans="1:24" x14ac:dyDescent="0.3">
      <c r="A8" t="s">
        <v>7</v>
      </c>
      <c r="B8">
        <v>-1771.6359629816995</v>
      </c>
      <c r="C8">
        <v>-2454.5178970452985</v>
      </c>
      <c r="D8">
        <v>-2305.8748846441504</v>
      </c>
      <c r="E8">
        <v>-1659.2024705949084</v>
      </c>
      <c r="F8">
        <v>-541.66163980087106</v>
      </c>
      <c r="H8" s="1">
        <f t="shared" si="2"/>
        <v>-1771.64</v>
      </c>
      <c r="I8" s="1">
        <f t="shared" si="0"/>
        <v>-2454.52</v>
      </c>
      <c r="J8" s="1">
        <f t="shared" si="0"/>
        <v>-2305.87</v>
      </c>
      <c r="K8" s="1">
        <f t="shared" si="0"/>
        <v>-1659.2</v>
      </c>
      <c r="L8" s="1">
        <f t="shared" si="0"/>
        <v>-541.66</v>
      </c>
      <c r="M8" s="4">
        <f>IF('D30 transponováno'!$D10='D30 do wordu'!B$1,'D30 transponováno'!$J10,IF('D30 transponováno'!$E10='D30 do wordu'!B$1,'D30 transponováno'!$K10,IF('D30 transponováno'!$F10='D30 do wordu'!B$1,'D30 transponováno'!$L10,IF('D30 transponováno'!$G10='D30 do wordu'!B$1,'D30 transponováno'!$M10,IF('D30 transponováno'!$H10='D30 do wordu'!B$1,'D30 transponováno'!$N10)))))</f>
        <v>3</v>
      </c>
      <c r="N8" s="4">
        <f>IF('D30 transponováno'!$D10='D30 do wordu'!C$1,'D30 transponováno'!$J10,IF('D30 transponováno'!$E10='D30 do wordu'!C$1,'D30 transponováno'!$K10,IF('D30 transponováno'!$F10='D30 do wordu'!C$1,'D30 transponováno'!$L10,IF('D30 transponováno'!$G10='D30 do wordu'!C$1,'D30 transponováno'!$M10,IF('D30 transponováno'!$H10='D30 do wordu'!C$1,'D30 transponováno'!$N10)))))</f>
        <v>1</v>
      </c>
      <c r="O8" s="4">
        <f>IF('D30 transponováno'!$D10='D30 do wordu'!D$1,'D30 transponováno'!$J10,IF('D30 transponováno'!$E10='D30 do wordu'!D$1,'D30 transponováno'!$K10,IF('D30 transponováno'!$F10='D30 do wordu'!D$1,'D30 transponováno'!$L10,IF('D30 transponováno'!$G10='D30 do wordu'!D$1,'D30 transponováno'!$M10,IF('D30 transponováno'!$H10='D30 do wordu'!D$1,'D30 transponováno'!$N10)))))</f>
        <v>2</v>
      </c>
      <c r="P8" s="4">
        <f>IF('D30 transponováno'!$D10='D30 do wordu'!E$1,'D30 transponováno'!$J10,IF('D30 transponováno'!$E10='D30 do wordu'!E$1,'D30 transponováno'!$K10,IF('D30 transponováno'!$F10='D30 do wordu'!E$1,'D30 transponováno'!$L10,IF('D30 transponováno'!$G10='D30 do wordu'!E$1,'D30 transponováno'!$M10,IF('D30 transponováno'!$H10='D30 do wordu'!E$1,'D30 transponováno'!$N10)))))</f>
        <v>4</v>
      </c>
      <c r="Q8" s="4">
        <f>IF('D30 transponováno'!$D10='D30 do wordu'!F$1,'D30 transponováno'!$J10,IF('D30 transponováno'!$E10='D30 do wordu'!F$1,'D30 transponováno'!$K10,IF('D30 transponováno'!$F10='D30 do wordu'!F$1,'D30 transponováno'!$L10,IF('D30 transponováno'!$G10='D30 do wordu'!F$1,'D30 transponováno'!$M10,IF('D30 transponováno'!$H10='D30 do wordu'!F$1,'D30 transponováno'!$N10)))))</f>
        <v>5</v>
      </c>
      <c r="S8" s="7" t="str">
        <f t="shared" si="3"/>
        <v>f7</v>
      </c>
      <c r="T8" s="16" t="str">
        <f t="shared" si="4"/>
        <v>-1771,64 (3)</v>
      </c>
      <c r="U8" s="18" t="str">
        <f t="shared" si="1"/>
        <v>-2454,52 (1)</v>
      </c>
      <c r="V8" s="17" t="str">
        <f t="shared" si="4"/>
        <v>-2305,87 (2)</v>
      </c>
      <c r="W8" s="17" t="str">
        <f t="shared" si="4"/>
        <v>-1659,2 (4)</v>
      </c>
      <c r="X8" s="19" t="str">
        <f t="shared" si="1"/>
        <v>-541,66 (5)</v>
      </c>
    </row>
    <row r="9" spans="1:24" x14ac:dyDescent="0.3">
      <c r="A9" t="s">
        <v>8</v>
      </c>
      <c r="B9">
        <v>-984.63721396940571</v>
      </c>
      <c r="C9">
        <v>-1546.9454127412996</v>
      </c>
      <c r="D9">
        <v>-1400.3369062355316</v>
      </c>
      <c r="E9">
        <v>-1231.295027564677</v>
      </c>
      <c r="F9">
        <v>-517.41902030312167</v>
      </c>
      <c r="H9" s="1">
        <f t="shared" si="2"/>
        <v>-984.64</v>
      </c>
      <c r="I9" s="1">
        <f t="shared" si="0"/>
        <v>-1546.95</v>
      </c>
      <c r="J9" s="1">
        <f t="shared" si="0"/>
        <v>-1400.34</v>
      </c>
      <c r="K9" s="1">
        <f t="shared" si="0"/>
        <v>-1231.3</v>
      </c>
      <c r="L9" s="1">
        <f t="shared" si="0"/>
        <v>-517.41999999999996</v>
      </c>
      <c r="M9" s="4">
        <f>IF('D30 transponováno'!$D11='D30 do wordu'!B$1,'D30 transponováno'!$J11,IF('D30 transponováno'!$E11='D30 do wordu'!B$1,'D30 transponováno'!$K11,IF('D30 transponováno'!$F11='D30 do wordu'!B$1,'D30 transponováno'!$L11,IF('D30 transponováno'!$G11='D30 do wordu'!B$1,'D30 transponováno'!$M11,IF('D30 transponováno'!$H11='D30 do wordu'!B$1,'D30 transponováno'!$N11)))))</f>
        <v>4</v>
      </c>
      <c r="N9" s="4">
        <f>IF('D30 transponováno'!$D11='D30 do wordu'!C$1,'D30 transponováno'!$J11,IF('D30 transponováno'!$E11='D30 do wordu'!C$1,'D30 transponováno'!$K11,IF('D30 transponováno'!$F11='D30 do wordu'!C$1,'D30 transponováno'!$L11,IF('D30 transponováno'!$G11='D30 do wordu'!C$1,'D30 transponováno'!$M11,IF('D30 transponováno'!$H11='D30 do wordu'!C$1,'D30 transponováno'!$N11)))))</f>
        <v>1</v>
      </c>
      <c r="O9" s="4">
        <f>IF('D30 transponováno'!$D11='D30 do wordu'!D$1,'D30 transponováno'!$J11,IF('D30 transponováno'!$E11='D30 do wordu'!D$1,'D30 transponováno'!$K11,IF('D30 transponováno'!$F11='D30 do wordu'!D$1,'D30 transponováno'!$L11,IF('D30 transponováno'!$G11='D30 do wordu'!D$1,'D30 transponováno'!$M11,IF('D30 transponováno'!$H11='D30 do wordu'!D$1,'D30 transponováno'!$N11)))))</f>
        <v>2</v>
      </c>
      <c r="P9" s="4">
        <f>IF('D30 transponováno'!$D11='D30 do wordu'!E$1,'D30 transponováno'!$J11,IF('D30 transponováno'!$E11='D30 do wordu'!E$1,'D30 transponováno'!$K11,IF('D30 transponováno'!$F11='D30 do wordu'!E$1,'D30 transponováno'!$L11,IF('D30 transponováno'!$G11='D30 do wordu'!E$1,'D30 transponováno'!$M11,IF('D30 transponováno'!$H11='D30 do wordu'!E$1,'D30 transponováno'!$N11)))))</f>
        <v>3</v>
      </c>
      <c r="Q9" s="4">
        <f>IF('D30 transponováno'!$D11='D30 do wordu'!F$1,'D30 transponováno'!$J11,IF('D30 transponováno'!$E11='D30 do wordu'!F$1,'D30 transponováno'!$K11,IF('D30 transponováno'!$F11='D30 do wordu'!F$1,'D30 transponováno'!$L11,IF('D30 transponováno'!$G11='D30 do wordu'!F$1,'D30 transponováno'!$M11,IF('D30 transponováno'!$H11='D30 do wordu'!F$1,'D30 transponováno'!$N11)))))</f>
        <v>5</v>
      </c>
      <c r="S9" s="7" t="str">
        <f t="shared" si="3"/>
        <v>f8</v>
      </c>
      <c r="T9" s="16" t="str">
        <f t="shared" si="4"/>
        <v>-984,64 (4)</v>
      </c>
      <c r="U9" s="18" t="str">
        <f t="shared" si="1"/>
        <v>-1546,95 (1)</v>
      </c>
      <c r="V9" s="17" t="str">
        <f t="shared" si="4"/>
        <v>-1400,34 (2)</v>
      </c>
      <c r="W9" s="17" t="str">
        <f t="shared" si="4"/>
        <v>-1231,3 (3)</v>
      </c>
      <c r="X9" s="19" t="str">
        <f t="shared" si="1"/>
        <v>-517,42 (5)</v>
      </c>
    </row>
    <row r="10" spans="1:24" x14ac:dyDescent="0.3">
      <c r="A10" t="s">
        <v>9</v>
      </c>
      <c r="B10">
        <v>-10.369919103365653</v>
      </c>
      <c r="C10">
        <v>-22.274995303793485</v>
      </c>
      <c r="D10">
        <v>-16.34529794514755</v>
      </c>
      <c r="E10">
        <v>-21.863331850499872</v>
      </c>
      <c r="F10">
        <v>-4.6642540003585617</v>
      </c>
      <c r="H10" s="1">
        <f t="shared" si="2"/>
        <v>-10.37</v>
      </c>
      <c r="I10" s="1">
        <f t="shared" si="0"/>
        <v>-22.27</v>
      </c>
      <c r="J10" s="1">
        <f t="shared" si="0"/>
        <v>-16.350000000000001</v>
      </c>
      <c r="K10" s="1">
        <f t="shared" si="0"/>
        <v>-21.86</v>
      </c>
      <c r="L10" s="1">
        <f t="shared" si="0"/>
        <v>-4.66</v>
      </c>
      <c r="M10" s="4">
        <f>IF('D30 transponováno'!$D12='D30 do wordu'!B$1,'D30 transponováno'!$J12,IF('D30 transponováno'!$E12='D30 do wordu'!B$1,'D30 transponováno'!$K12,IF('D30 transponováno'!$F12='D30 do wordu'!B$1,'D30 transponováno'!$L12,IF('D30 transponováno'!$G12='D30 do wordu'!B$1,'D30 transponováno'!$M12,IF('D30 transponováno'!$H12='D30 do wordu'!B$1,'D30 transponováno'!$N12)))))</f>
        <v>4</v>
      </c>
      <c r="N10" s="4">
        <f>IF('D30 transponováno'!$D12='D30 do wordu'!C$1,'D30 transponováno'!$J12,IF('D30 transponováno'!$E12='D30 do wordu'!C$1,'D30 transponováno'!$K12,IF('D30 transponováno'!$F12='D30 do wordu'!C$1,'D30 transponováno'!$L12,IF('D30 transponováno'!$G12='D30 do wordu'!C$1,'D30 transponováno'!$M12,IF('D30 transponováno'!$H12='D30 do wordu'!C$1,'D30 transponováno'!$N12)))))</f>
        <v>1</v>
      </c>
      <c r="O10" s="4">
        <f>IF('D30 transponováno'!$D12='D30 do wordu'!D$1,'D30 transponováno'!$J12,IF('D30 transponováno'!$E12='D30 do wordu'!D$1,'D30 transponováno'!$K12,IF('D30 transponováno'!$F12='D30 do wordu'!D$1,'D30 transponováno'!$L12,IF('D30 transponováno'!$G12='D30 do wordu'!D$1,'D30 transponováno'!$M12,IF('D30 transponováno'!$H12='D30 do wordu'!D$1,'D30 transponováno'!$N12)))))</f>
        <v>3</v>
      </c>
      <c r="P10" s="4">
        <f>IF('D30 transponováno'!$D12='D30 do wordu'!E$1,'D30 transponováno'!$J12,IF('D30 transponováno'!$E12='D30 do wordu'!E$1,'D30 transponováno'!$K12,IF('D30 transponováno'!$F12='D30 do wordu'!E$1,'D30 transponováno'!$L12,IF('D30 transponováno'!$G12='D30 do wordu'!E$1,'D30 transponováno'!$M12,IF('D30 transponováno'!$H12='D30 do wordu'!E$1,'D30 transponováno'!$N12)))))</f>
        <v>2</v>
      </c>
      <c r="Q10" s="4">
        <f>IF('D30 transponováno'!$D12='D30 do wordu'!F$1,'D30 transponováno'!$J12,IF('D30 transponováno'!$E12='D30 do wordu'!F$1,'D30 transponováno'!$K12,IF('D30 transponováno'!$F12='D30 do wordu'!F$1,'D30 transponováno'!$L12,IF('D30 transponováno'!$G12='D30 do wordu'!F$1,'D30 transponováno'!$M12,IF('D30 transponováno'!$H12='D30 do wordu'!F$1,'D30 transponováno'!$N12)))))</f>
        <v>5</v>
      </c>
      <c r="S10" s="7" t="str">
        <f t="shared" si="3"/>
        <v>f9</v>
      </c>
      <c r="T10" s="16" t="str">
        <f t="shared" si="4"/>
        <v>-10,37 (4)</v>
      </c>
      <c r="U10" s="18" t="str">
        <f t="shared" si="1"/>
        <v>-22,27 (1)</v>
      </c>
      <c r="V10" s="17" t="str">
        <f t="shared" si="4"/>
        <v>-16,35 (3)</v>
      </c>
      <c r="W10" s="17" t="str">
        <f t="shared" si="4"/>
        <v>-21,86 (2)</v>
      </c>
      <c r="X10" s="19" t="str">
        <f t="shared" si="1"/>
        <v>-4,66 (5)</v>
      </c>
    </row>
    <row r="11" spans="1:24" x14ac:dyDescent="0.3">
      <c r="A11" t="s">
        <v>10</v>
      </c>
      <c r="B11">
        <v>-3.4755085795208558</v>
      </c>
      <c r="C11">
        <v>-2.9351390288544752</v>
      </c>
      <c r="D11">
        <v>-4.233683376609088</v>
      </c>
      <c r="E11">
        <v>-3.5203615225884795</v>
      </c>
      <c r="F11">
        <v>-0.18719158850202494</v>
      </c>
      <c r="H11" s="1">
        <f t="shared" si="2"/>
        <v>-3.48</v>
      </c>
      <c r="I11" s="1">
        <f t="shared" si="0"/>
        <v>-2.94</v>
      </c>
      <c r="J11" s="1">
        <f t="shared" si="0"/>
        <v>-4.2300000000000004</v>
      </c>
      <c r="K11" s="1">
        <f t="shared" si="0"/>
        <v>-3.52</v>
      </c>
      <c r="L11" s="1">
        <f t="shared" si="0"/>
        <v>-0.19</v>
      </c>
      <c r="M11" s="4">
        <f>IF('D30 transponováno'!$D13='D30 do wordu'!B$1,'D30 transponováno'!$J13,IF('D30 transponováno'!$E13='D30 do wordu'!B$1,'D30 transponováno'!$K13,IF('D30 transponováno'!$F13='D30 do wordu'!B$1,'D30 transponováno'!$L13,IF('D30 transponováno'!$G13='D30 do wordu'!B$1,'D30 transponováno'!$M13,IF('D30 transponováno'!$H13='D30 do wordu'!B$1,'D30 transponováno'!$N13)))))</f>
        <v>3</v>
      </c>
      <c r="N11" s="4">
        <f>IF('D30 transponováno'!$D13='D30 do wordu'!C$1,'D30 transponováno'!$J13,IF('D30 transponováno'!$E13='D30 do wordu'!C$1,'D30 transponováno'!$K13,IF('D30 transponováno'!$F13='D30 do wordu'!C$1,'D30 transponováno'!$L13,IF('D30 transponováno'!$G13='D30 do wordu'!C$1,'D30 transponováno'!$M13,IF('D30 transponováno'!$H13='D30 do wordu'!C$1,'D30 transponováno'!$N13)))))</f>
        <v>4</v>
      </c>
      <c r="O11" s="4">
        <f>IF('D30 transponováno'!$D13='D30 do wordu'!D$1,'D30 transponováno'!$J13,IF('D30 transponováno'!$E13='D30 do wordu'!D$1,'D30 transponováno'!$K13,IF('D30 transponováno'!$F13='D30 do wordu'!D$1,'D30 transponováno'!$L13,IF('D30 transponováno'!$G13='D30 do wordu'!D$1,'D30 transponováno'!$M13,IF('D30 transponováno'!$H13='D30 do wordu'!D$1,'D30 transponováno'!$N13)))))</f>
        <v>1</v>
      </c>
      <c r="P11" s="4">
        <f>IF('D30 transponováno'!$D13='D30 do wordu'!E$1,'D30 transponováno'!$J13,IF('D30 transponováno'!$E13='D30 do wordu'!E$1,'D30 transponováno'!$K13,IF('D30 transponováno'!$F13='D30 do wordu'!E$1,'D30 transponováno'!$L13,IF('D30 transponováno'!$G13='D30 do wordu'!E$1,'D30 transponováno'!$M13,IF('D30 transponováno'!$H13='D30 do wordu'!E$1,'D30 transponováno'!$N13)))))</f>
        <v>2</v>
      </c>
      <c r="Q11" s="4">
        <f>IF('D30 transponováno'!$D13='D30 do wordu'!F$1,'D30 transponováno'!$J13,IF('D30 transponováno'!$E13='D30 do wordu'!F$1,'D30 transponováno'!$K13,IF('D30 transponováno'!$F13='D30 do wordu'!F$1,'D30 transponováno'!$L13,IF('D30 transponováno'!$G13='D30 do wordu'!F$1,'D30 transponováno'!$M13,IF('D30 transponováno'!$H13='D30 do wordu'!F$1,'D30 transponováno'!$N13)))))</f>
        <v>5</v>
      </c>
      <c r="S11" s="7" t="str">
        <f t="shared" si="3"/>
        <v>f10</v>
      </c>
      <c r="T11" s="16" t="str">
        <f t="shared" si="4"/>
        <v>-3,48 (3)</v>
      </c>
      <c r="U11" s="17" t="str">
        <f t="shared" si="1"/>
        <v>-2,94 (4)</v>
      </c>
      <c r="V11" s="18" t="str">
        <f t="shared" si="4"/>
        <v>-4,23 (1)</v>
      </c>
      <c r="W11" s="17" t="str">
        <f t="shared" si="4"/>
        <v>-3,52 (2)</v>
      </c>
      <c r="X11" s="19" t="str">
        <f t="shared" si="1"/>
        <v>-0,19 (5)</v>
      </c>
    </row>
    <row r="12" spans="1:24" x14ac:dyDescent="0.3">
      <c r="A12" t="s">
        <v>11</v>
      </c>
      <c r="B12">
        <v>6314.9336056698176</v>
      </c>
      <c r="C12">
        <v>8020.4162837574822</v>
      </c>
      <c r="D12">
        <v>6970.5914365659473</v>
      </c>
      <c r="E12">
        <v>9942.9937094144098</v>
      </c>
      <c r="F12">
        <v>16852.32142979715</v>
      </c>
      <c r="H12" s="1">
        <f t="shared" si="2"/>
        <v>6314.93</v>
      </c>
      <c r="I12" s="1">
        <f t="shared" si="0"/>
        <v>8020.42</v>
      </c>
      <c r="J12" s="1">
        <f t="shared" si="0"/>
        <v>6970.59</v>
      </c>
      <c r="K12" s="1">
        <f t="shared" si="0"/>
        <v>9942.99</v>
      </c>
      <c r="L12" s="1">
        <f t="shared" si="0"/>
        <v>16852.32</v>
      </c>
      <c r="M12" s="4">
        <f>IF('D30 transponováno'!$D14='D30 do wordu'!B$1,'D30 transponováno'!$J14,IF('D30 transponováno'!$E14='D30 do wordu'!B$1,'D30 transponováno'!$K14,IF('D30 transponováno'!$F14='D30 do wordu'!B$1,'D30 transponováno'!$L14,IF('D30 transponováno'!$G14='D30 do wordu'!B$1,'D30 transponováno'!$M14,IF('D30 transponováno'!$H14='D30 do wordu'!B$1,'D30 transponováno'!$N14)))))</f>
        <v>1</v>
      </c>
      <c r="N12" s="4">
        <f>IF('D30 transponováno'!$D14='D30 do wordu'!C$1,'D30 transponováno'!$J14,IF('D30 transponováno'!$E14='D30 do wordu'!C$1,'D30 transponováno'!$K14,IF('D30 transponováno'!$F14='D30 do wordu'!C$1,'D30 transponováno'!$L14,IF('D30 transponováno'!$G14='D30 do wordu'!C$1,'D30 transponováno'!$M14,IF('D30 transponováno'!$H14='D30 do wordu'!C$1,'D30 transponováno'!$N14)))))</f>
        <v>3</v>
      </c>
      <c r="O12" s="4">
        <f>IF('D30 transponováno'!$D14='D30 do wordu'!D$1,'D30 transponováno'!$J14,IF('D30 transponováno'!$E14='D30 do wordu'!D$1,'D30 transponováno'!$K14,IF('D30 transponováno'!$F14='D30 do wordu'!D$1,'D30 transponováno'!$L14,IF('D30 transponováno'!$G14='D30 do wordu'!D$1,'D30 transponováno'!$M14,IF('D30 transponováno'!$H14='D30 do wordu'!D$1,'D30 transponováno'!$N14)))))</f>
        <v>2</v>
      </c>
      <c r="P12" s="4">
        <f>IF('D30 transponováno'!$D14='D30 do wordu'!E$1,'D30 transponováno'!$J14,IF('D30 transponováno'!$E14='D30 do wordu'!E$1,'D30 transponováno'!$K14,IF('D30 transponováno'!$F14='D30 do wordu'!E$1,'D30 transponováno'!$L14,IF('D30 transponováno'!$G14='D30 do wordu'!E$1,'D30 transponováno'!$M14,IF('D30 transponováno'!$H14='D30 do wordu'!E$1,'D30 transponováno'!$N14)))))</f>
        <v>4</v>
      </c>
      <c r="Q12" s="4">
        <f>IF('D30 transponováno'!$D14='D30 do wordu'!F$1,'D30 transponováno'!$J14,IF('D30 transponováno'!$E14='D30 do wordu'!F$1,'D30 transponováno'!$K14,IF('D30 transponováno'!$F14='D30 do wordu'!F$1,'D30 transponováno'!$L14,IF('D30 transponováno'!$G14='D30 do wordu'!F$1,'D30 transponováno'!$M14,IF('D30 transponováno'!$H14='D30 do wordu'!F$1,'D30 transponováno'!$N14)))))</f>
        <v>5</v>
      </c>
      <c r="S12" s="7" t="str">
        <f t="shared" si="3"/>
        <v>f11</v>
      </c>
      <c r="T12" s="20" t="str">
        <f t="shared" si="4"/>
        <v>6314,93 (1)</v>
      </c>
      <c r="U12" s="17" t="str">
        <f t="shared" si="1"/>
        <v>8020,42 (3)</v>
      </c>
      <c r="V12" s="17" t="str">
        <f t="shared" si="4"/>
        <v>6970,59 (2)</v>
      </c>
      <c r="W12" s="17" t="str">
        <f t="shared" si="4"/>
        <v>9942,99 (4)</v>
      </c>
      <c r="X12" s="19" t="str">
        <f t="shared" si="1"/>
        <v>16852,32 (5)</v>
      </c>
    </row>
    <row r="13" spans="1:24" x14ac:dyDescent="0.3">
      <c r="A13" t="s">
        <v>12</v>
      </c>
      <c r="B13">
        <v>-47.453596713602728</v>
      </c>
      <c r="C13">
        <v>-34.991415677728078</v>
      </c>
      <c r="D13">
        <v>-41.025767280983018</v>
      </c>
      <c r="E13">
        <v>-30.810485647095657</v>
      </c>
      <c r="F13">
        <v>-12.797168388150746</v>
      </c>
      <c r="H13" s="1">
        <f t="shared" si="2"/>
        <v>-47.45</v>
      </c>
      <c r="I13" s="1">
        <f t="shared" si="0"/>
        <v>-34.99</v>
      </c>
      <c r="J13" s="1">
        <f t="shared" si="0"/>
        <v>-41.03</v>
      </c>
      <c r="K13" s="1">
        <f t="shared" si="0"/>
        <v>-30.81</v>
      </c>
      <c r="L13" s="1">
        <f t="shared" si="0"/>
        <v>-12.8</v>
      </c>
      <c r="M13" s="4">
        <f>IF('D30 transponováno'!$D15='D30 do wordu'!B$1,'D30 transponováno'!$J15,IF('D30 transponováno'!$E15='D30 do wordu'!B$1,'D30 transponováno'!$K15,IF('D30 transponováno'!$F15='D30 do wordu'!B$1,'D30 transponováno'!$L15,IF('D30 transponováno'!$G15='D30 do wordu'!B$1,'D30 transponováno'!$M15,IF('D30 transponováno'!$H15='D30 do wordu'!B$1,'D30 transponováno'!$N15)))))</f>
        <v>1</v>
      </c>
      <c r="N13" s="4">
        <f>IF('D30 transponováno'!$D15='D30 do wordu'!C$1,'D30 transponováno'!$J15,IF('D30 transponováno'!$E15='D30 do wordu'!C$1,'D30 transponováno'!$K15,IF('D30 transponováno'!$F15='D30 do wordu'!C$1,'D30 transponováno'!$L15,IF('D30 transponováno'!$G15='D30 do wordu'!C$1,'D30 transponováno'!$M15,IF('D30 transponováno'!$H15='D30 do wordu'!C$1,'D30 transponováno'!$N15)))))</f>
        <v>3</v>
      </c>
      <c r="O13" s="4">
        <f>IF('D30 transponováno'!$D15='D30 do wordu'!D$1,'D30 transponováno'!$J15,IF('D30 transponováno'!$E15='D30 do wordu'!D$1,'D30 transponováno'!$K15,IF('D30 transponováno'!$F15='D30 do wordu'!D$1,'D30 transponováno'!$L15,IF('D30 transponováno'!$G15='D30 do wordu'!D$1,'D30 transponováno'!$M15,IF('D30 transponováno'!$H15='D30 do wordu'!D$1,'D30 transponováno'!$N15)))))</f>
        <v>2</v>
      </c>
      <c r="P13" s="4">
        <f>IF('D30 transponováno'!$D15='D30 do wordu'!E$1,'D30 transponováno'!$J15,IF('D30 transponováno'!$E15='D30 do wordu'!E$1,'D30 transponováno'!$K15,IF('D30 transponováno'!$F15='D30 do wordu'!E$1,'D30 transponováno'!$L15,IF('D30 transponováno'!$G15='D30 do wordu'!E$1,'D30 transponováno'!$M15,IF('D30 transponováno'!$H15='D30 do wordu'!E$1,'D30 transponováno'!$N15)))))</f>
        <v>4</v>
      </c>
      <c r="Q13" s="4">
        <f>IF('D30 transponováno'!$D15='D30 do wordu'!F$1,'D30 transponováno'!$J15,IF('D30 transponováno'!$E15='D30 do wordu'!F$1,'D30 transponováno'!$K15,IF('D30 transponováno'!$F15='D30 do wordu'!F$1,'D30 transponováno'!$L15,IF('D30 transponováno'!$G15='D30 do wordu'!F$1,'D30 transponováno'!$M15,IF('D30 transponováno'!$H15='D30 do wordu'!F$1,'D30 transponováno'!$N15)))))</f>
        <v>5</v>
      </c>
      <c r="S13" s="7" t="str">
        <f t="shared" si="3"/>
        <v>f12</v>
      </c>
      <c r="T13" s="20" t="str">
        <f t="shared" si="4"/>
        <v>-47,45 (1)</v>
      </c>
      <c r="U13" s="17" t="str">
        <f t="shared" si="1"/>
        <v>-34,99 (3)</v>
      </c>
      <c r="V13" s="17" t="str">
        <f t="shared" si="4"/>
        <v>-41,03 (2)</v>
      </c>
      <c r="W13" s="17" t="str">
        <f t="shared" si="4"/>
        <v>-30,81 (4)</v>
      </c>
      <c r="X13" s="19" t="str">
        <f t="shared" si="1"/>
        <v>-12,8 (5)</v>
      </c>
    </row>
    <row r="14" spans="1:24" x14ac:dyDescent="0.3">
      <c r="A14" t="s">
        <v>13</v>
      </c>
      <c r="B14">
        <v>-399.61291937389166</v>
      </c>
      <c r="C14">
        <v>-664.45382809063631</v>
      </c>
      <c r="D14">
        <v>-527.68660652153687</v>
      </c>
      <c r="E14">
        <v>-553.66165255194153</v>
      </c>
      <c r="F14">
        <v>-180.23647564447782</v>
      </c>
      <c r="H14" s="1">
        <f t="shared" si="2"/>
        <v>-399.61</v>
      </c>
      <c r="I14" s="1">
        <f t="shared" si="0"/>
        <v>-664.45</v>
      </c>
      <c r="J14" s="1">
        <f t="shared" si="0"/>
        <v>-527.69000000000005</v>
      </c>
      <c r="K14" s="1">
        <f t="shared" si="0"/>
        <v>-553.66</v>
      </c>
      <c r="L14" s="1">
        <f t="shared" si="0"/>
        <v>-180.24</v>
      </c>
      <c r="M14" s="4">
        <f>IF('D30 transponováno'!$D16='D30 do wordu'!B$1,'D30 transponováno'!$J16,IF('D30 transponováno'!$E16='D30 do wordu'!B$1,'D30 transponováno'!$K16,IF('D30 transponováno'!$F16='D30 do wordu'!B$1,'D30 transponováno'!$L16,IF('D30 transponováno'!$G16='D30 do wordu'!B$1,'D30 transponováno'!$M16,IF('D30 transponováno'!$H16='D30 do wordu'!B$1,'D30 transponováno'!$N16)))))</f>
        <v>4</v>
      </c>
      <c r="N14" s="4">
        <f>IF('D30 transponováno'!$D16='D30 do wordu'!C$1,'D30 transponováno'!$J16,IF('D30 transponováno'!$E16='D30 do wordu'!C$1,'D30 transponováno'!$K16,IF('D30 transponováno'!$F16='D30 do wordu'!C$1,'D30 transponováno'!$L16,IF('D30 transponováno'!$G16='D30 do wordu'!C$1,'D30 transponováno'!$M16,IF('D30 transponováno'!$H16='D30 do wordu'!C$1,'D30 transponováno'!$N16)))))</f>
        <v>1</v>
      </c>
      <c r="O14" s="4">
        <f>IF('D30 transponováno'!$D16='D30 do wordu'!D$1,'D30 transponováno'!$J16,IF('D30 transponováno'!$E16='D30 do wordu'!D$1,'D30 transponováno'!$K16,IF('D30 transponováno'!$F16='D30 do wordu'!D$1,'D30 transponováno'!$L16,IF('D30 transponováno'!$G16='D30 do wordu'!D$1,'D30 transponováno'!$M16,IF('D30 transponováno'!$H16='D30 do wordu'!D$1,'D30 transponováno'!$N16)))))</f>
        <v>3</v>
      </c>
      <c r="P14" s="4">
        <f>IF('D30 transponováno'!$D16='D30 do wordu'!E$1,'D30 transponováno'!$J16,IF('D30 transponováno'!$E16='D30 do wordu'!E$1,'D30 transponováno'!$K16,IF('D30 transponováno'!$F16='D30 do wordu'!E$1,'D30 transponováno'!$L16,IF('D30 transponováno'!$G16='D30 do wordu'!E$1,'D30 transponováno'!$M16,IF('D30 transponováno'!$H16='D30 do wordu'!E$1,'D30 transponováno'!$N16)))))</f>
        <v>2</v>
      </c>
      <c r="Q14" s="4">
        <f>IF('D30 transponováno'!$D16='D30 do wordu'!F$1,'D30 transponováno'!$J16,IF('D30 transponováno'!$E16='D30 do wordu'!F$1,'D30 transponováno'!$K16,IF('D30 transponováno'!$F16='D30 do wordu'!F$1,'D30 transponováno'!$L16,IF('D30 transponováno'!$G16='D30 do wordu'!F$1,'D30 transponováno'!$M16,IF('D30 transponováno'!$H16='D30 do wordu'!F$1,'D30 transponováno'!$N16)))))</f>
        <v>5</v>
      </c>
      <c r="S14" s="7" t="str">
        <f t="shared" si="3"/>
        <v>f13</v>
      </c>
      <c r="T14" s="16" t="str">
        <f t="shared" si="4"/>
        <v>-399,61 (4)</v>
      </c>
      <c r="U14" s="18" t="str">
        <f t="shared" si="1"/>
        <v>-664,45 (1)</v>
      </c>
      <c r="V14" s="17" t="str">
        <f t="shared" si="4"/>
        <v>-527,69 (3)</v>
      </c>
      <c r="W14" s="17" t="str">
        <f t="shared" si="4"/>
        <v>-553,66 (2)</v>
      </c>
      <c r="X14" s="19" t="str">
        <f t="shared" si="1"/>
        <v>-180,24 (5)</v>
      </c>
    </row>
    <row r="15" spans="1:24" x14ac:dyDescent="0.3">
      <c r="A15" t="s">
        <v>14</v>
      </c>
      <c r="B15">
        <v>-2.1814812102170042E+19</v>
      </c>
      <c r="C15">
        <v>-3.8368225531904606E+19</v>
      </c>
      <c r="D15">
        <v>-5.5097070707117056E+19</v>
      </c>
      <c r="E15">
        <v>-2.1971533607098016E+19</v>
      </c>
      <c r="F15">
        <v>-4.4085297278539479E+18</v>
      </c>
      <c r="H15">
        <v>-2.1814812102170042E+19</v>
      </c>
      <c r="I15">
        <v>-3.8368225531904606E+19</v>
      </c>
      <c r="J15">
        <v>-5.5097070707117056E+19</v>
      </c>
      <c r="K15">
        <v>-6.7363973915904494E+300</v>
      </c>
      <c r="L15">
        <v>-3.6574092872071921E+18</v>
      </c>
      <c r="M15" s="4">
        <f>IF('D30 transponováno'!$D17='D30 do wordu'!B$1,'D30 transponováno'!$J17,IF('D30 transponováno'!$E17='D30 do wordu'!B$1,'D30 transponováno'!$K17,IF('D30 transponováno'!$F17='D30 do wordu'!B$1,'D30 transponováno'!$L17,IF('D30 transponováno'!$G17='D30 do wordu'!B$1,'D30 transponováno'!$M17,IF('D30 transponováno'!$H17='D30 do wordu'!B$1,'D30 transponováno'!$N17)))))</f>
        <v>4</v>
      </c>
      <c r="N15" s="4">
        <f>IF('D30 transponováno'!$D17='D30 do wordu'!C$1,'D30 transponováno'!$J17,IF('D30 transponováno'!$E17='D30 do wordu'!C$1,'D30 transponováno'!$K17,IF('D30 transponováno'!$F17='D30 do wordu'!C$1,'D30 transponováno'!$L17,IF('D30 transponováno'!$G17='D30 do wordu'!C$1,'D30 transponováno'!$M17,IF('D30 transponováno'!$H17='D30 do wordu'!C$1,'D30 transponováno'!$N17)))))</f>
        <v>2</v>
      </c>
      <c r="O15" s="4">
        <f>IF('D30 transponováno'!$D17='D30 do wordu'!D$1,'D30 transponováno'!$J17,IF('D30 transponováno'!$E17='D30 do wordu'!D$1,'D30 transponováno'!$K17,IF('D30 transponováno'!$F17='D30 do wordu'!D$1,'D30 transponováno'!$L17,IF('D30 transponováno'!$G17='D30 do wordu'!D$1,'D30 transponováno'!$M17,IF('D30 transponováno'!$H17='D30 do wordu'!D$1,'D30 transponováno'!$N17)))))</f>
        <v>1</v>
      </c>
      <c r="P15" s="4">
        <f>IF('D30 transponováno'!$D17='D30 do wordu'!E$1,'D30 transponováno'!$J17,IF('D30 transponováno'!$E17='D30 do wordu'!E$1,'D30 transponováno'!$K17,IF('D30 transponováno'!$F17='D30 do wordu'!E$1,'D30 transponováno'!$L17,IF('D30 transponováno'!$G17='D30 do wordu'!E$1,'D30 transponováno'!$M17,IF('D30 transponováno'!$H17='D30 do wordu'!E$1,'D30 transponováno'!$N17)))))</f>
        <v>3</v>
      </c>
      <c r="Q15" s="4">
        <f>IF('D30 transponováno'!$D17='D30 do wordu'!F$1,'D30 transponováno'!$J17,IF('D30 transponováno'!$E17='D30 do wordu'!F$1,'D30 transponováno'!$K17,IF('D30 transponováno'!$F17='D30 do wordu'!F$1,'D30 transponováno'!$L17,IF('D30 transponováno'!$G17='D30 do wordu'!F$1,'D30 transponováno'!$M17,IF('D30 transponováno'!$H17='D30 do wordu'!F$1,'D30 transponováno'!$N17)))))</f>
        <v>5</v>
      </c>
      <c r="S15" s="7" t="str">
        <f t="shared" si="3"/>
        <v>f14</v>
      </c>
      <c r="T15" s="16" t="str">
        <f>_xlfn.CONCAT("-2,18E+19"," (",M15,")")</f>
        <v>-2,18E+19 (4)</v>
      </c>
      <c r="U15" s="17" t="str">
        <f>_xlfn.CONCAT("-3,84E+19"," (",N15,")")</f>
        <v>-3,84E+19 (2)</v>
      </c>
      <c r="V15" s="18" t="str">
        <f>_xlfn.CONCAT("-5,51E+19"," (",O15,")")</f>
        <v>-5,51E+19 (1)</v>
      </c>
      <c r="W15" s="17" t="str">
        <f>_xlfn.CONCAT("-2,18E+19"," (",P15,")")</f>
        <v>-2,18E+19 (3)</v>
      </c>
      <c r="X15" s="19" t="str">
        <f>_xlfn.CONCAT("-4,41E+18"," (",Q15,")")</f>
        <v>-4,41E+18 (5)</v>
      </c>
    </row>
    <row r="16" spans="1:24" x14ac:dyDescent="0.3">
      <c r="A16" t="s">
        <v>15</v>
      </c>
      <c r="B16">
        <v>-842.35199168563997</v>
      </c>
      <c r="C16">
        <v>-1392.2447935769774</v>
      </c>
      <c r="D16">
        <v>-1109.2324335138353</v>
      </c>
      <c r="E16">
        <v>-1373.7148461135939</v>
      </c>
      <c r="F16">
        <v>-394.50472537606771</v>
      </c>
      <c r="H16" s="1">
        <f t="shared" ref="H16:L26" si="5">ROUND(B16,2)</f>
        <v>-842.35</v>
      </c>
      <c r="I16" s="1">
        <f t="shared" si="5"/>
        <v>-1392.24</v>
      </c>
      <c r="J16" s="1">
        <f t="shared" si="5"/>
        <v>-1109.23</v>
      </c>
      <c r="K16" s="1">
        <f t="shared" si="5"/>
        <v>-1373.71</v>
      </c>
      <c r="L16" s="1">
        <f t="shared" si="5"/>
        <v>-394.5</v>
      </c>
      <c r="M16" s="4">
        <f>IF('D30 transponováno'!$D18='D30 do wordu'!B$1,'D30 transponováno'!$J18,IF('D30 transponováno'!$E18='D30 do wordu'!B$1,'D30 transponováno'!$K18,IF('D30 transponováno'!$F18='D30 do wordu'!B$1,'D30 transponováno'!$L18,IF('D30 transponováno'!$G18='D30 do wordu'!B$1,'D30 transponováno'!$M18,IF('D30 transponováno'!$H18='D30 do wordu'!B$1,'D30 transponováno'!$N18)))))</f>
        <v>4</v>
      </c>
      <c r="N16" s="4">
        <f>IF('D30 transponováno'!$D18='D30 do wordu'!C$1,'D30 transponováno'!$J18,IF('D30 transponováno'!$E18='D30 do wordu'!C$1,'D30 transponováno'!$K18,IF('D30 transponováno'!$F18='D30 do wordu'!C$1,'D30 transponováno'!$L18,IF('D30 transponováno'!$G18='D30 do wordu'!C$1,'D30 transponováno'!$M18,IF('D30 transponováno'!$H18='D30 do wordu'!C$1,'D30 transponováno'!$N18)))))</f>
        <v>1</v>
      </c>
      <c r="O16" s="4">
        <f>IF('D30 transponováno'!$D18='D30 do wordu'!D$1,'D30 transponováno'!$J18,IF('D30 transponováno'!$E18='D30 do wordu'!D$1,'D30 transponováno'!$K18,IF('D30 transponováno'!$F18='D30 do wordu'!D$1,'D30 transponováno'!$L18,IF('D30 transponováno'!$G18='D30 do wordu'!D$1,'D30 transponováno'!$M18,IF('D30 transponováno'!$H18='D30 do wordu'!D$1,'D30 transponováno'!$N18)))))</f>
        <v>3</v>
      </c>
      <c r="P16" s="4">
        <f>IF('D30 transponováno'!$D18='D30 do wordu'!E$1,'D30 transponováno'!$J18,IF('D30 transponováno'!$E18='D30 do wordu'!E$1,'D30 transponováno'!$K18,IF('D30 transponováno'!$F18='D30 do wordu'!E$1,'D30 transponováno'!$L18,IF('D30 transponováno'!$G18='D30 do wordu'!E$1,'D30 transponováno'!$M18,IF('D30 transponováno'!$H18='D30 do wordu'!E$1,'D30 transponováno'!$N18)))))</f>
        <v>2</v>
      </c>
      <c r="Q16" s="4">
        <f>IF('D30 transponováno'!$D18='D30 do wordu'!F$1,'D30 transponováno'!$J18,IF('D30 transponováno'!$E18='D30 do wordu'!F$1,'D30 transponováno'!$K18,IF('D30 transponováno'!$F18='D30 do wordu'!F$1,'D30 transponováno'!$L18,IF('D30 transponováno'!$G18='D30 do wordu'!F$1,'D30 transponováno'!$M18,IF('D30 transponováno'!$H18='D30 do wordu'!F$1,'D30 transponováno'!$N18)))))</f>
        <v>5</v>
      </c>
      <c r="S16" s="7" t="str">
        <f t="shared" si="3"/>
        <v>f15</v>
      </c>
      <c r="T16" s="16" t="str">
        <f t="shared" si="4"/>
        <v>-842,35 (4)</v>
      </c>
      <c r="U16" s="18" t="str">
        <f t="shared" si="1"/>
        <v>-1392,24 (1)</v>
      </c>
      <c r="V16" s="17" t="str">
        <f t="shared" si="4"/>
        <v>-1109,23 (3)</v>
      </c>
      <c r="W16" s="17" t="str">
        <f t="shared" si="4"/>
        <v>-1373,71 (2)</v>
      </c>
      <c r="X16" s="19" t="str">
        <f t="shared" si="1"/>
        <v>-394,5 (5)</v>
      </c>
    </row>
    <row r="17" spans="1:24" x14ac:dyDescent="0.3">
      <c r="A17" t="s">
        <v>16</v>
      </c>
      <c r="B17">
        <v>-218.04134893712441</v>
      </c>
      <c r="C17">
        <v>-445.18460600690679</v>
      </c>
      <c r="D17">
        <v>-327.48375293498185</v>
      </c>
      <c r="E17">
        <v>-408.23743218978245</v>
      </c>
      <c r="F17">
        <v>-95.383284659119809</v>
      </c>
      <c r="H17" s="1">
        <f t="shared" si="5"/>
        <v>-218.04</v>
      </c>
      <c r="I17" s="1">
        <f t="shared" si="5"/>
        <v>-445.18</v>
      </c>
      <c r="J17" s="1">
        <f t="shared" si="5"/>
        <v>-327.48</v>
      </c>
      <c r="K17" s="1">
        <f t="shared" si="5"/>
        <v>-408.24</v>
      </c>
      <c r="L17" s="1">
        <f t="shared" si="5"/>
        <v>-95.38</v>
      </c>
      <c r="M17" s="4">
        <f>IF('D30 transponováno'!$D19='D30 do wordu'!B$1,'D30 transponováno'!$J19,IF('D30 transponováno'!$E19='D30 do wordu'!B$1,'D30 transponováno'!$K19,IF('D30 transponováno'!$F19='D30 do wordu'!B$1,'D30 transponováno'!$L19,IF('D30 transponováno'!$G19='D30 do wordu'!B$1,'D30 transponováno'!$M19,IF('D30 transponováno'!$H19='D30 do wordu'!B$1,'D30 transponováno'!$N19)))))</f>
        <v>4</v>
      </c>
      <c r="N17" s="4">
        <f>IF('D30 transponováno'!$D19='D30 do wordu'!C$1,'D30 transponováno'!$J19,IF('D30 transponováno'!$E19='D30 do wordu'!C$1,'D30 transponováno'!$K19,IF('D30 transponováno'!$F19='D30 do wordu'!C$1,'D30 transponováno'!$L19,IF('D30 transponováno'!$G19='D30 do wordu'!C$1,'D30 transponováno'!$M19,IF('D30 transponováno'!$H19='D30 do wordu'!C$1,'D30 transponováno'!$N19)))))</f>
        <v>1</v>
      </c>
      <c r="O17" s="4">
        <f>IF('D30 transponováno'!$D19='D30 do wordu'!D$1,'D30 transponováno'!$J19,IF('D30 transponováno'!$E19='D30 do wordu'!D$1,'D30 transponováno'!$K19,IF('D30 transponováno'!$F19='D30 do wordu'!D$1,'D30 transponováno'!$L19,IF('D30 transponováno'!$G19='D30 do wordu'!D$1,'D30 transponováno'!$M19,IF('D30 transponováno'!$H19='D30 do wordu'!D$1,'D30 transponováno'!$N19)))))</f>
        <v>3</v>
      </c>
      <c r="P17" s="4">
        <f>IF('D30 transponováno'!$D19='D30 do wordu'!E$1,'D30 transponováno'!$J19,IF('D30 transponováno'!$E19='D30 do wordu'!E$1,'D30 transponováno'!$K19,IF('D30 transponováno'!$F19='D30 do wordu'!E$1,'D30 transponováno'!$L19,IF('D30 transponováno'!$G19='D30 do wordu'!E$1,'D30 transponováno'!$M19,IF('D30 transponováno'!$H19='D30 do wordu'!E$1,'D30 transponováno'!$N19)))))</f>
        <v>2</v>
      </c>
      <c r="Q17" s="4">
        <f>IF('D30 transponováno'!$D19='D30 do wordu'!F$1,'D30 transponováno'!$J19,IF('D30 transponováno'!$E19='D30 do wordu'!F$1,'D30 transponováno'!$K19,IF('D30 transponováno'!$F19='D30 do wordu'!F$1,'D30 transponováno'!$L19,IF('D30 transponováno'!$G19='D30 do wordu'!F$1,'D30 transponováno'!$M19,IF('D30 transponováno'!$H19='D30 do wordu'!F$1,'D30 transponováno'!$N19)))))</f>
        <v>5</v>
      </c>
      <c r="S17" s="7" t="str">
        <f t="shared" si="3"/>
        <v>f16</v>
      </c>
      <c r="T17" s="16" t="str">
        <f t="shared" si="4"/>
        <v>-218,04 (4)</v>
      </c>
      <c r="U17" s="18" t="str">
        <f t="shared" si="1"/>
        <v>-445,18 (1)</v>
      </c>
      <c r="V17" s="17" t="str">
        <f t="shared" si="4"/>
        <v>-327,48 (3)</v>
      </c>
      <c r="W17" s="17" t="str">
        <f t="shared" si="4"/>
        <v>-408,24 (2)</v>
      </c>
      <c r="X17" s="19" t="str">
        <f t="shared" si="1"/>
        <v>-95,38 (5)</v>
      </c>
    </row>
    <row r="18" spans="1:24" x14ac:dyDescent="0.3">
      <c r="A18" t="s">
        <v>17</v>
      </c>
      <c r="B18">
        <v>66.340507906535677</v>
      </c>
      <c r="C18">
        <v>318.0104975994538</v>
      </c>
      <c r="D18">
        <v>210.0805786361785</v>
      </c>
      <c r="E18">
        <v>459.13558930273695</v>
      </c>
      <c r="F18">
        <v>1134.8141435168179</v>
      </c>
      <c r="H18" s="1">
        <f t="shared" si="5"/>
        <v>66.34</v>
      </c>
      <c r="I18" s="1">
        <f t="shared" si="5"/>
        <v>318.01</v>
      </c>
      <c r="J18" s="1">
        <f t="shared" si="5"/>
        <v>210.08</v>
      </c>
      <c r="K18" s="1">
        <f t="shared" si="5"/>
        <v>459.14</v>
      </c>
      <c r="L18" s="1">
        <f t="shared" si="5"/>
        <v>1134.81</v>
      </c>
      <c r="M18" s="4">
        <f>IF('D30 transponováno'!$D20='D30 do wordu'!B$1,'D30 transponováno'!$J20,IF('D30 transponováno'!$E20='D30 do wordu'!B$1,'D30 transponováno'!$K20,IF('D30 transponováno'!$F20='D30 do wordu'!B$1,'D30 transponováno'!$L20,IF('D30 transponováno'!$G20='D30 do wordu'!B$1,'D30 transponováno'!$M20,IF('D30 transponováno'!$H20='D30 do wordu'!B$1,'D30 transponováno'!$N20)))))</f>
        <v>1</v>
      </c>
      <c r="N18" s="4">
        <f>IF('D30 transponováno'!$D20='D30 do wordu'!C$1,'D30 transponováno'!$J20,IF('D30 transponováno'!$E20='D30 do wordu'!C$1,'D30 transponováno'!$K20,IF('D30 transponováno'!$F20='D30 do wordu'!C$1,'D30 transponováno'!$L20,IF('D30 transponováno'!$G20='D30 do wordu'!C$1,'D30 transponováno'!$M20,IF('D30 transponováno'!$H20='D30 do wordu'!C$1,'D30 transponováno'!$N20)))))</f>
        <v>3</v>
      </c>
      <c r="O18" s="4">
        <f>IF('D30 transponováno'!$D20='D30 do wordu'!D$1,'D30 transponováno'!$J20,IF('D30 transponováno'!$E20='D30 do wordu'!D$1,'D30 transponováno'!$K20,IF('D30 transponováno'!$F20='D30 do wordu'!D$1,'D30 transponováno'!$L20,IF('D30 transponováno'!$G20='D30 do wordu'!D$1,'D30 transponováno'!$M20,IF('D30 transponováno'!$H20='D30 do wordu'!D$1,'D30 transponováno'!$N20)))))</f>
        <v>2</v>
      </c>
      <c r="P18" s="4">
        <f>IF('D30 transponováno'!$D20='D30 do wordu'!E$1,'D30 transponováno'!$J20,IF('D30 transponováno'!$E20='D30 do wordu'!E$1,'D30 transponováno'!$K20,IF('D30 transponováno'!$F20='D30 do wordu'!E$1,'D30 transponováno'!$L20,IF('D30 transponováno'!$G20='D30 do wordu'!E$1,'D30 transponováno'!$M20,IF('D30 transponováno'!$H20='D30 do wordu'!E$1,'D30 transponováno'!$N20)))))</f>
        <v>4</v>
      </c>
      <c r="Q18" s="4">
        <f>IF('D30 transponováno'!$D20='D30 do wordu'!F$1,'D30 transponováno'!$J20,IF('D30 transponováno'!$E20='D30 do wordu'!F$1,'D30 transponováno'!$K20,IF('D30 transponováno'!$F20='D30 do wordu'!F$1,'D30 transponováno'!$L20,IF('D30 transponováno'!$G20='D30 do wordu'!F$1,'D30 transponováno'!$M20,IF('D30 transponováno'!$H20='D30 do wordu'!F$1,'D30 transponováno'!$N20)))))</f>
        <v>5</v>
      </c>
      <c r="S18" s="7" t="str">
        <f t="shared" si="3"/>
        <v>f17</v>
      </c>
      <c r="T18" s="20" t="str">
        <f t="shared" si="4"/>
        <v>66,34 (1)</v>
      </c>
      <c r="U18" s="17" t="str">
        <f t="shared" si="4"/>
        <v>318,01 (3)</v>
      </c>
      <c r="V18" s="17" t="str">
        <f t="shared" si="4"/>
        <v>210,08 (2)</v>
      </c>
      <c r="W18" s="17" t="str">
        <f t="shared" si="4"/>
        <v>459,14 (4)</v>
      </c>
      <c r="X18" s="19" t="str">
        <f t="shared" si="4"/>
        <v>1134,81 (5)</v>
      </c>
    </row>
    <row r="19" spans="1:24" x14ac:dyDescent="0.3">
      <c r="A19" t="s">
        <v>18</v>
      </c>
      <c r="B19">
        <v>-17.184396497991244</v>
      </c>
      <c r="C19">
        <v>-31.004906231698978</v>
      </c>
      <c r="D19">
        <v>-27.883055222226783</v>
      </c>
      <c r="E19">
        <v>-34.029147995453648</v>
      </c>
      <c r="F19">
        <v>-9.2531603806149558</v>
      </c>
      <c r="H19" s="1">
        <f t="shared" si="5"/>
        <v>-17.18</v>
      </c>
      <c r="I19" s="1">
        <f t="shared" si="5"/>
        <v>-31</v>
      </c>
      <c r="J19" s="1">
        <f t="shared" si="5"/>
        <v>-27.88</v>
      </c>
      <c r="K19" s="1">
        <f t="shared" si="5"/>
        <v>-34.03</v>
      </c>
      <c r="L19" s="1">
        <f t="shared" si="5"/>
        <v>-9.25</v>
      </c>
      <c r="M19" s="4">
        <f>IF('D30 transponováno'!$D21='D30 do wordu'!B$1,'D30 transponováno'!$J21,IF('D30 transponováno'!$E21='D30 do wordu'!B$1,'D30 transponováno'!$K21,IF('D30 transponováno'!$F21='D30 do wordu'!B$1,'D30 transponováno'!$L21,IF('D30 transponováno'!$G21='D30 do wordu'!B$1,'D30 transponováno'!$M21,IF('D30 transponováno'!$H21='D30 do wordu'!B$1,'D30 transponováno'!$N21)))))</f>
        <v>4</v>
      </c>
      <c r="N19" s="4">
        <f>IF('D30 transponováno'!$D21='D30 do wordu'!C$1,'D30 transponováno'!$J21,IF('D30 transponováno'!$E21='D30 do wordu'!C$1,'D30 transponováno'!$K21,IF('D30 transponováno'!$F21='D30 do wordu'!C$1,'D30 transponováno'!$L21,IF('D30 transponováno'!$G21='D30 do wordu'!C$1,'D30 transponováno'!$M21,IF('D30 transponováno'!$H21='D30 do wordu'!C$1,'D30 transponováno'!$N21)))))</f>
        <v>2</v>
      </c>
      <c r="O19" s="4">
        <f>IF('D30 transponováno'!$D21='D30 do wordu'!D$1,'D30 transponováno'!$J21,IF('D30 transponováno'!$E21='D30 do wordu'!D$1,'D30 transponováno'!$K21,IF('D30 transponováno'!$F21='D30 do wordu'!D$1,'D30 transponováno'!$L21,IF('D30 transponováno'!$G21='D30 do wordu'!D$1,'D30 transponováno'!$M21,IF('D30 transponováno'!$H21='D30 do wordu'!D$1,'D30 transponováno'!$N21)))))</f>
        <v>3</v>
      </c>
      <c r="P19" s="4">
        <f>IF('D30 transponováno'!$D21='D30 do wordu'!E$1,'D30 transponováno'!$J21,IF('D30 transponováno'!$E21='D30 do wordu'!E$1,'D30 transponováno'!$K21,IF('D30 transponováno'!$F21='D30 do wordu'!E$1,'D30 transponováno'!$L21,IF('D30 transponováno'!$G21='D30 do wordu'!E$1,'D30 transponováno'!$M21,IF('D30 transponováno'!$H21='D30 do wordu'!E$1,'D30 transponováno'!$N21)))))</f>
        <v>1</v>
      </c>
      <c r="Q19" s="4">
        <f>IF('D30 transponováno'!$D21='D30 do wordu'!F$1,'D30 transponováno'!$J21,IF('D30 transponováno'!$E21='D30 do wordu'!F$1,'D30 transponováno'!$K21,IF('D30 transponováno'!$F21='D30 do wordu'!F$1,'D30 transponováno'!$L21,IF('D30 transponováno'!$G21='D30 do wordu'!F$1,'D30 transponováno'!$M21,IF('D30 transponováno'!$H21='D30 do wordu'!F$1,'D30 transponováno'!$N21)))))</f>
        <v>5</v>
      </c>
      <c r="S19" s="7" t="str">
        <f t="shared" si="3"/>
        <v>f18</v>
      </c>
      <c r="T19" s="16" t="str">
        <f t="shared" si="4"/>
        <v>-17,18 (4)</v>
      </c>
      <c r="U19" s="17" t="str">
        <f t="shared" si="4"/>
        <v>-31 (2)</v>
      </c>
      <c r="V19" s="17" t="str">
        <f t="shared" si="4"/>
        <v>-27,88 (3)</v>
      </c>
      <c r="W19" s="18" t="str">
        <f t="shared" si="4"/>
        <v>-34,03 (1)</v>
      </c>
      <c r="X19" s="19" t="str">
        <f t="shared" si="4"/>
        <v>-9,25 (5)</v>
      </c>
    </row>
    <row r="20" spans="1:24" x14ac:dyDescent="0.3">
      <c r="A20" t="s">
        <v>19</v>
      </c>
      <c r="B20">
        <v>-55.240315503595575</v>
      </c>
      <c r="C20">
        <v>-77.225570379026351</v>
      </c>
      <c r="D20">
        <v>-71.051027091800307</v>
      </c>
      <c r="E20">
        <v>-77.443513883920346</v>
      </c>
      <c r="F20">
        <v>-40.992391458642537</v>
      </c>
      <c r="H20" s="1">
        <f t="shared" si="5"/>
        <v>-55.24</v>
      </c>
      <c r="I20" s="1">
        <f t="shared" si="5"/>
        <v>-77.23</v>
      </c>
      <c r="J20" s="1">
        <f t="shared" si="5"/>
        <v>-71.05</v>
      </c>
      <c r="K20" s="1">
        <f t="shared" si="5"/>
        <v>-77.44</v>
      </c>
      <c r="L20" s="1">
        <f t="shared" si="5"/>
        <v>-40.99</v>
      </c>
      <c r="M20" s="4">
        <f>IF('D30 transponováno'!$D22='D30 do wordu'!B$1,'D30 transponováno'!$J22,IF('D30 transponováno'!$E22='D30 do wordu'!B$1,'D30 transponováno'!$K22,IF('D30 transponováno'!$F22='D30 do wordu'!B$1,'D30 transponováno'!$L22,IF('D30 transponováno'!$G22='D30 do wordu'!B$1,'D30 transponováno'!$M22,IF('D30 transponováno'!$H22='D30 do wordu'!B$1,'D30 transponováno'!$N22)))))</f>
        <v>4</v>
      </c>
      <c r="N20" s="4">
        <f>IF('D30 transponováno'!$D22='D30 do wordu'!C$1,'D30 transponováno'!$J22,IF('D30 transponováno'!$E22='D30 do wordu'!C$1,'D30 transponováno'!$K22,IF('D30 transponováno'!$F22='D30 do wordu'!C$1,'D30 transponováno'!$L22,IF('D30 transponováno'!$G22='D30 do wordu'!C$1,'D30 transponováno'!$M22,IF('D30 transponováno'!$H22='D30 do wordu'!C$1,'D30 transponováno'!$N22)))))</f>
        <v>2</v>
      </c>
      <c r="O20" s="4">
        <f>IF('D30 transponováno'!$D22='D30 do wordu'!D$1,'D30 transponováno'!$J22,IF('D30 transponováno'!$E22='D30 do wordu'!D$1,'D30 transponováno'!$K22,IF('D30 transponováno'!$F22='D30 do wordu'!D$1,'D30 transponováno'!$L22,IF('D30 transponováno'!$G22='D30 do wordu'!D$1,'D30 transponováno'!$M22,IF('D30 transponováno'!$H22='D30 do wordu'!D$1,'D30 transponováno'!$N22)))))</f>
        <v>3</v>
      </c>
      <c r="P20" s="4">
        <f>IF('D30 transponováno'!$D22='D30 do wordu'!E$1,'D30 transponováno'!$J22,IF('D30 transponováno'!$E22='D30 do wordu'!E$1,'D30 transponováno'!$K22,IF('D30 transponováno'!$F22='D30 do wordu'!E$1,'D30 transponováno'!$L22,IF('D30 transponováno'!$G22='D30 do wordu'!E$1,'D30 transponováno'!$M22,IF('D30 transponováno'!$H22='D30 do wordu'!E$1,'D30 transponováno'!$N22)))))</f>
        <v>1</v>
      </c>
      <c r="Q20" s="4">
        <f>IF('D30 transponováno'!$D22='D30 do wordu'!F$1,'D30 transponováno'!$J22,IF('D30 transponováno'!$E22='D30 do wordu'!F$1,'D30 transponováno'!$K22,IF('D30 transponováno'!$F22='D30 do wordu'!F$1,'D30 transponováno'!$L22,IF('D30 transponováno'!$G22='D30 do wordu'!F$1,'D30 transponováno'!$M22,IF('D30 transponováno'!$H22='D30 do wordu'!F$1,'D30 transponováno'!$N22)))))</f>
        <v>5</v>
      </c>
      <c r="S20" s="7" t="str">
        <f t="shared" si="3"/>
        <v>f19</v>
      </c>
      <c r="T20" s="16" t="str">
        <f t="shared" si="4"/>
        <v>-55,24 (4)</v>
      </c>
      <c r="U20" s="17" t="str">
        <f t="shared" si="4"/>
        <v>-77,23 (2)</v>
      </c>
      <c r="V20" s="17" t="str">
        <f t="shared" si="4"/>
        <v>-71,05 (3)</v>
      </c>
      <c r="W20" s="18" t="str">
        <f t="shared" si="4"/>
        <v>-77,44 (1)</v>
      </c>
      <c r="X20" s="19" t="str">
        <f t="shared" si="4"/>
        <v>-40,99 (5)</v>
      </c>
    </row>
    <row r="21" spans="1:24" x14ac:dyDescent="0.3">
      <c r="A21" t="s">
        <v>20</v>
      </c>
      <c r="B21">
        <v>-2536.3684606279844</v>
      </c>
      <c r="C21">
        <v>-2346.0907054215236</v>
      </c>
      <c r="D21">
        <v>-2452.8647047118629</v>
      </c>
      <c r="E21">
        <v>-2077.7718139535041</v>
      </c>
      <c r="F21">
        <v>-1534.7947104417644</v>
      </c>
      <c r="H21" s="1">
        <f t="shared" si="5"/>
        <v>-2536.37</v>
      </c>
      <c r="I21" s="1">
        <f t="shared" si="5"/>
        <v>-2346.09</v>
      </c>
      <c r="J21" s="1">
        <f t="shared" si="5"/>
        <v>-2452.86</v>
      </c>
      <c r="K21" s="1">
        <f t="shared" si="5"/>
        <v>-2077.77</v>
      </c>
      <c r="L21" s="1">
        <f t="shared" si="5"/>
        <v>-1534.79</v>
      </c>
      <c r="M21" s="4">
        <f>IF('D30 transponováno'!$D23='D30 do wordu'!B$1,'D30 transponováno'!$J23,IF('D30 transponováno'!$E23='D30 do wordu'!B$1,'D30 transponováno'!$K23,IF('D30 transponováno'!$F23='D30 do wordu'!B$1,'D30 transponováno'!$L23,IF('D30 transponováno'!$G23='D30 do wordu'!B$1,'D30 transponováno'!$M23,IF('D30 transponováno'!$H23='D30 do wordu'!B$1,'D30 transponováno'!$N23)))))</f>
        <v>1</v>
      </c>
      <c r="N21" s="4">
        <f>IF('D30 transponováno'!$D23='D30 do wordu'!C$1,'D30 transponováno'!$J23,IF('D30 transponováno'!$E23='D30 do wordu'!C$1,'D30 transponováno'!$K23,IF('D30 transponováno'!$F23='D30 do wordu'!C$1,'D30 transponováno'!$L23,IF('D30 transponováno'!$G23='D30 do wordu'!C$1,'D30 transponováno'!$M23,IF('D30 transponováno'!$H23='D30 do wordu'!C$1,'D30 transponováno'!$N23)))))</f>
        <v>3</v>
      </c>
      <c r="O21" s="4">
        <f>IF('D30 transponováno'!$D23='D30 do wordu'!D$1,'D30 transponováno'!$J23,IF('D30 transponováno'!$E23='D30 do wordu'!D$1,'D30 transponováno'!$K23,IF('D30 transponováno'!$F23='D30 do wordu'!D$1,'D30 transponováno'!$L23,IF('D30 transponováno'!$G23='D30 do wordu'!D$1,'D30 transponováno'!$M23,IF('D30 transponováno'!$H23='D30 do wordu'!D$1,'D30 transponováno'!$N23)))))</f>
        <v>2</v>
      </c>
      <c r="P21" s="4">
        <f>IF('D30 transponováno'!$D23='D30 do wordu'!E$1,'D30 transponováno'!$J23,IF('D30 transponováno'!$E23='D30 do wordu'!E$1,'D30 transponováno'!$K23,IF('D30 transponováno'!$F23='D30 do wordu'!E$1,'D30 transponováno'!$L23,IF('D30 transponováno'!$G23='D30 do wordu'!E$1,'D30 transponováno'!$M23,IF('D30 transponováno'!$H23='D30 do wordu'!E$1,'D30 transponováno'!$N23)))))</f>
        <v>4</v>
      </c>
      <c r="Q21" s="4">
        <f>IF('D30 transponováno'!$D23='D30 do wordu'!F$1,'D30 transponováno'!$J23,IF('D30 transponováno'!$E23='D30 do wordu'!F$1,'D30 transponováno'!$K23,IF('D30 transponováno'!$F23='D30 do wordu'!F$1,'D30 transponováno'!$L23,IF('D30 transponováno'!$G23='D30 do wordu'!F$1,'D30 transponováno'!$M23,IF('D30 transponováno'!$H23='D30 do wordu'!F$1,'D30 transponováno'!$N23)))))</f>
        <v>5</v>
      </c>
      <c r="S21" s="7" t="str">
        <f t="shared" si="3"/>
        <v>f20</v>
      </c>
      <c r="T21" s="20" t="str">
        <f t="shared" si="4"/>
        <v>-2536,37 (1)</v>
      </c>
      <c r="U21" s="17" t="str">
        <f t="shared" si="4"/>
        <v>-2346,09 (3)</v>
      </c>
      <c r="V21" s="17" t="str">
        <f t="shared" si="4"/>
        <v>-2452,86 (2)</v>
      </c>
      <c r="W21" s="17" t="str">
        <f t="shared" si="4"/>
        <v>-2077,77 (4)</v>
      </c>
      <c r="X21" s="19" t="str">
        <f t="shared" si="4"/>
        <v>-1534,79 (5)</v>
      </c>
    </row>
    <row r="22" spans="1:24" x14ac:dyDescent="0.3">
      <c r="A22" t="s">
        <v>21</v>
      </c>
      <c r="B22">
        <v>-122.85793728910679</v>
      </c>
      <c r="C22">
        <v>-194.71934161207656</v>
      </c>
      <c r="D22">
        <v>-195.3921694473996</v>
      </c>
      <c r="E22">
        <v>-167.0165340073606</v>
      </c>
      <c r="F22">
        <v>-65.333874888837641</v>
      </c>
      <c r="H22" s="1">
        <f t="shared" si="5"/>
        <v>-122.86</v>
      </c>
      <c r="I22" s="1">
        <f t="shared" si="5"/>
        <v>-194.72</v>
      </c>
      <c r="J22" s="1">
        <f t="shared" si="5"/>
        <v>-195.39</v>
      </c>
      <c r="K22" s="1">
        <f t="shared" si="5"/>
        <v>-167.02</v>
      </c>
      <c r="L22" s="1">
        <f t="shared" si="5"/>
        <v>-65.33</v>
      </c>
      <c r="M22" s="4">
        <f>IF('D30 transponováno'!$D24='D30 do wordu'!B$1,'D30 transponováno'!$J24,IF('D30 transponováno'!$E24='D30 do wordu'!B$1,'D30 transponováno'!$K24,IF('D30 transponováno'!$F24='D30 do wordu'!B$1,'D30 transponováno'!$L24,IF('D30 transponováno'!$G24='D30 do wordu'!B$1,'D30 transponováno'!$M24,IF('D30 transponováno'!$H24='D30 do wordu'!B$1,'D30 transponováno'!$N24)))))</f>
        <v>4</v>
      </c>
      <c r="N22" s="4">
        <f>IF('D30 transponováno'!$D24='D30 do wordu'!C$1,'D30 transponováno'!$J24,IF('D30 transponováno'!$E24='D30 do wordu'!C$1,'D30 transponováno'!$K24,IF('D30 transponováno'!$F24='D30 do wordu'!C$1,'D30 transponováno'!$L24,IF('D30 transponováno'!$G24='D30 do wordu'!C$1,'D30 transponováno'!$M24,IF('D30 transponováno'!$H24='D30 do wordu'!C$1,'D30 transponováno'!$N24)))))</f>
        <v>2</v>
      </c>
      <c r="O22" s="4">
        <f>IF('D30 transponováno'!$D24='D30 do wordu'!D$1,'D30 transponováno'!$J24,IF('D30 transponováno'!$E24='D30 do wordu'!D$1,'D30 transponováno'!$K24,IF('D30 transponováno'!$F24='D30 do wordu'!D$1,'D30 transponováno'!$L24,IF('D30 transponováno'!$G24='D30 do wordu'!D$1,'D30 transponováno'!$M24,IF('D30 transponováno'!$H24='D30 do wordu'!D$1,'D30 transponováno'!$N24)))))</f>
        <v>1</v>
      </c>
      <c r="P22" s="4">
        <f>IF('D30 transponováno'!$D24='D30 do wordu'!E$1,'D30 transponováno'!$J24,IF('D30 transponováno'!$E24='D30 do wordu'!E$1,'D30 transponováno'!$K24,IF('D30 transponováno'!$F24='D30 do wordu'!E$1,'D30 transponováno'!$L24,IF('D30 transponováno'!$G24='D30 do wordu'!E$1,'D30 transponováno'!$M24,IF('D30 transponováno'!$H24='D30 do wordu'!E$1,'D30 transponováno'!$N24)))))</f>
        <v>3</v>
      </c>
      <c r="Q22" s="4">
        <f>IF('D30 transponováno'!$D24='D30 do wordu'!F$1,'D30 transponováno'!$J24,IF('D30 transponováno'!$E24='D30 do wordu'!F$1,'D30 transponováno'!$K24,IF('D30 transponováno'!$F24='D30 do wordu'!F$1,'D30 transponováno'!$L24,IF('D30 transponováno'!$G24='D30 do wordu'!F$1,'D30 transponováno'!$M24,IF('D30 transponováno'!$H24='D30 do wordu'!F$1,'D30 transponováno'!$N24)))))</f>
        <v>5</v>
      </c>
      <c r="S22" s="7" t="str">
        <f t="shared" si="3"/>
        <v>f21</v>
      </c>
      <c r="T22" s="16" t="str">
        <f t="shared" si="4"/>
        <v>-122,86 (4)</v>
      </c>
      <c r="U22" s="17" t="str">
        <f t="shared" si="4"/>
        <v>-194,72 (2)</v>
      </c>
      <c r="V22" s="18" t="str">
        <f t="shared" si="4"/>
        <v>-195,39 (1)</v>
      </c>
      <c r="W22" s="17" t="str">
        <f t="shared" si="4"/>
        <v>-167,02 (3)</v>
      </c>
      <c r="X22" s="19" t="str">
        <f t="shared" si="4"/>
        <v>-65,33 (5)</v>
      </c>
    </row>
    <row r="23" spans="1:24" x14ac:dyDescent="0.3">
      <c r="A23" t="s">
        <v>22</v>
      </c>
      <c r="B23">
        <v>-1941.367456507679</v>
      </c>
      <c r="C23">
        <v>-3522.3203046474819</v>
      </c>
      <c r="D23">
        <v>-2675.9284009255289</v>
      </c>
      <c r="E23">
        <v>-3943.2251370237805</v>
      </c>
      <c r="F23">
        <v>-600.48569471802261</v>
      </c>
      <c r="H23" s="1">
        <f t="shared" si="5"/>
        <v>-1941.37</v>
      </c>
      <c r="I23" s="1">
        <f t="shared" si="5"/>
        <v>-3522.32</v>
      </c>
      <c r="J23" s="1">
        <f t="shared" si="5"/>
        <v>-2675.93</v>
      </c>
      <c r="K23" s="1">
        <f t="shared" si="5"/>
        <v>-3943.23</v>
      </c>
      <c r="L23" s="1">
        <f t="shared" si="5"/>
        <v>-600.49</v>
      </c>
      <c r="M23" s="4">
        <f>IF('D30 transponováno'!$D25='D30 do wordu'!B$1,'D30 transponováno'!$J25,IF('D30 transponováno'!$E25='D30 do wordu'!B$1,'D30 transponováno'!$K25,IF('D30 transponováno'!$F25='D30 do wordu'!B$1,'D30 transponováno'!$L25,IF('D30 transponováno'!$G25='D30 do wordu'!B$1,'D30 transponováno'!$M25,IF('D30 transponováno'!$H25='D30 do wordu'!B$1,'D30 transponováno'!$N25)))))</f>
        <v>4</v>
      </c>
      <c r="N23" s="4">
        <f>IF('D30 transponováno'!$D25='D30 do wordu'!C$1,'D30 transponováno'!$J25,IF('D30 transponováno'!$E25='D30 do wordu'!C$1,'D30 transponováno'!$K25,IF('D30 transponováno'!$F25='D30 do wordu'!C$1,'D30 transponováno'!$L25,IF('D30 transponováno'!$G25='D30 do wordu'!C$1,'D30 transponováno'!$M25,IF('D30 transponováno'!$H25='D30 do wordu'!C$1,'D30 transponováno'!$N25)))))</f>
        <v>2</v>
      </c>
      <c r="O23" s="4">
        <f>IF('D30 transponováno'!$D25='D30 do wordu'!D$1,'D30 transponováno'!$J25,IF('D30 transponováno'!$E25='D30 do wordu'!D$1,'D30 transponováno'!$K25,IF('D30 transponováno'!$F25='D30 do wordu'!D$1,'D30 transponováno'!$L25,IF('D30 transponováno'!$G25='D30 do wordu'!D$1,'D30 transponováno'!$M25,IF('D30 transponováno'!$H25='D30 do wordu'!D$1,'D30 transponováno'!$N25)))))</f>
        <v>3</v>
      </c>
      <c r="P23" s="4">
        <f>IF('D30 transponováno'!$D25='D30 do wordu'!E$1,'D30 transponováno'!$J25,IF('D30 transponováno'!$E25='D30 do wordu'!E$1,'D30 transponováno'!$K25,IF('D30 transponováno'!$F25='D30 do wordu'!E$1,'D30 transponováno'!$L25,IF('D30 transponováno'!$G25='D30 do wordu'!E$1,'D30 transponováno'!$M25,IF('D30 transponováno'!$H25='D30 do wordu'!E$1,'D30 transponováno'!$N25)))))</f>
        <v>1</v>
      </c>
      <c r="Q23" s="4">
        <f>IF('D30 transponováno'!$D25='D30 do wordu'!F$1,'D30 transponováno'!$J25,IF('D30 transponováno'!$E25='D30 do wordu'!F$1,'D30 transponováno'!$K25,IF('D30 transponováno'!$F25='D30 do wordu'!F$1,'D30 transponováno'!$L25,IF('D30 transponováno'!$G25='D30 do wordu'!F$1,'D30 transponováno'!$M25,IF('D30 transponováno'!$H25='D30 do wordu'!F$1,'D30 transponováno'!$N25)))))</f>
        <v>5</v>
      </c>
      <c r="S23" s="7" t="str">
        <f t="shared" si="3"/>
        <v>f22</v>
      </c>
      <c r="T23" s="16" t="str">
        <f t="shared" si="4"/>
        <v>-1941,37 (4)</v>
      </c>
      <c r="U23" s="17" t="str">
        <f t="shared" si="4"/>
        <v>-3522,32 (2)</v>
      </c>
      <c r="V23" s="17" t="str">
        <f t="shared" si="4"/>
        <v>-2675,93 (3)</v>
      </c>
      <c r="W23" s="18" t="str">
        <f t="shared" si="4"/>
        <v>-3943,23 (1)</v>
      </c>
      <c r="X23" s="19" t="str">
        <f t="shared" si="4"/>
        <v>-600,49 (5)</v>
      </c>
    </row>
    <row r="24" spans="1:24" x14ac:dyDescent="0.3">
      <c r="A24" t="s">
        <v>23</v>
      </c>
      <c r="B24">
        <v>-3136.7654328210901</v>
      </c>
      <c r="C24">
        <v>-2794.7281022798265</v>
      </c>
      <c r="D24">
        <v>-2709.082782231083</v>
      </c>
      <c r="E24">
        <v>-2176.5732127017177</v>
      </c>
      <c r="F24">
        <v>-812.73972054232502</v>
      </c>
      <c r="H24" s="1">
        <f t="shared" si="5"/>
        <v>-3136.77</v>
      </c>
      <c r="I24" s="1">
        <f t="shared" si="5"/>
        <v>-2794.73</v>
      </c>
      <c r="J24" s="1">
        <f t="shared" si="5"/>
        <v>-2709.08</v>
      </c>
      <c r="K24" s="1">
        <f t="shared" si="5"/>
        <v>-2176.5700000000002</v>
      </c>
      <c r="L24" s="1">
        <f t="shared" si="5"/>
        <v>-812.74</v>
      </c>
      <c r="M24" s="4">
        <f>IF('D30 transponováno'!$D26='D30 do wordu'!B$1,'D30 transponováno'!$J26,IF('D30 transponováno'!$E26='D30 do wordu'!B$1,'D30 transponováno'!$K26,IF('D30 transponováno'!$F26='D30 do wordu'!B$1,'D30 transponováno'!$L26,IF('D30 transponováno'!$G26='D30 do wordu'!B$1,'D30 transponováno'!$M26,IF('D30 transponováno'!$H26='D30 do wordu'!B$1,'D30 transponováno'!$N26)))))</f>
        <v>1</v>
      </c>
      <c r="N24" s="4">
        <f>IF('D30 transponováno'!$D26='D30 do wordu'!C$1,'D30 transponováno'!$J26,IF('D30 transponováno'!$E26='D30 do wordu'!C$1,'D30 transponováno'!$K26,IF('D30 transponováno'!$F26='D30 do wordu'!C$1,'D30 transponováno'!$L26,IF('D30 transponováno'!$G26='D30 do wordu'!C$1,'D30 transponováno'!$M26,IF('D30 transponováno'!$H26='D30 do wordu'!C$1,'D30 transponováno'!$N26)))))</f>
        <v>2</v>
      </c>
      <c r="O24" s="4">
        <f>IF('D30 transponováno'!$D26='D30 do wordu'!D$1,'D30 transponováno'!$J26,IF('D30 transponováno'!$E26='D30 do wordu'!D$1,'D30 transponováno'!$K26,IF('D30 transponováno'!$F26='D30 do wordu'!D$1,'D30 transponováno'!$L26,IF('D30 transponováno'!$G26='D30 do wordu'!D$1,'D30 transponováno'!$M26,IF('D30 transponováno'!$H26='D30 do wordu'!D$1,'D30 transponováno'!$N26)))))</f>
        <v>3</v>
      </c>
      <c r="P24" s="4">
        <f>IF('D30 transponováno'!$D26='D30 do wordu'!E$1,'D30 transponováno'!$J26,IF('D30 transponováno'!$E26='D30 do wordu'!E$1,'D30 transponováno'!$K26,IF('D30 transponováno'!$F26='D30 do wordu'!E$1,'D30 transponováno'!$L26,IF('D30 transponováno'!$G26='D30 do wordu'!E$1,'D30 transponováno'!$M26,IF('D30 transponováno'!$H26='D30 do wordu'!E$1,'D30 transponováno'!$N26)))))</f>
        <v>4</v>
      </c>
      <c r="Q24" s="4">
        <f>IF('D30 transponováno'!$D26='D30 do wordu'!F$1,'D30 transponováno'!$J26,IF('D30 transponováno'!$E26='D30 do wordu'!F$1,'D30 transponováno'!$K26,IF('D30 transponováno'!$F26='D30 do wordu'!F$1,'D30 transponováno'!$L26,IF('D30 transponováno'!$G26='D30 do wordu'!F$1,'D30 transponováno'!$M26,IF('D30 transponováno'!$H26='D30 do wordu'!F$1,'D30 transponováno'!$N26)))))</f>
        <v>5</v>
      </c>
      <c r="S24" s="7" t="str">
        <f t="shared" si="3"/>
        <v>f23</v>
      </c>
      <c r="T24" s="20" t="str">
        <f t="shared" si="4"/>
        <v>-3136,77 (1)</v>
      </c>
      <c r="U24" s="17" t="str">
        <f t="shared" si="4"/>
        <v>-2794,73 (2)</v>
      </c>
      <c r="V24" s="17" t="str">
        <f t="shared" si="4"/>
        <v>-2709,08 (3)</v>
      </c>
      <c r="W24" s="17" t="str">
        <f t="shared" si="4"/>
        <v>-2176,57 (4)</v>
      </c>
      <c r="X24" s="19" t="str">
        <f t="shared" si="4"/>
        <v>-812,74 (5)</v>
      </c>
    </row>
    <row r="25" spans="1:24" x14ac:dyDescent="0.3">
      <c r="A25" t="s">
        <v>24</v>
      </c>
      <c r="B25">
        <v>-9428.9962906149831</v>
      </c>
      <c r="C25">
        <v>-16783.639690545944</v>
      </c>
      <c r="D25">
        <v>-13346.991589173751</v>
      </c>
      <c r="E25">
        <v>-13486.268139711696</v>
      </c>
      <c r="F25">
        <v>-2940.0088253418935</v>
      </c>
      <c r="H25" s="1">
        <f t="shared" si="5"/>
        <v>-9429</v>
      </c>
      <c r="I25" s="1">
        <f t="shared" si="5"/>
        <v>-16783.64</v>
      </c>
      <c r="J25" s="1">
        <f t="shared" si="5"/>
        <v>-13346.99</v>
      </c>
      <c r="K25" s="1">
        <f t="shared" si="5"/>
        <v>-13486.27</v>
      </c>
      <c r="L25" s="1">
        <f t="shared" si="5"/>
        <v>-2940.01</v>
      </c>
      <c r="M25" s="4">
        <f>IF('D30 transponováno'!$D27='D30 do wordu'!B$1,'D30 transponováno'!$J27,IF('D30 transponováno'!$E27='D30 do wordu'!B$1,'D30 transponováno'!$K27,IF('D30 transponováno'!$F27='D30 do wordu'!B$1,'D30 transponováno'!$L27,IF('D30 transponováno'!$G27='D30 do wordu'!B$1,'D30 transponováno'!$M27,IF('D30 transponováno'!$H27='D30 do wordu'!B$1,'D30 transponováno'!$N27)))))</f>
        <v>4</v>
      </c>
      <c r="N25" s="4">
        <f>IF('D30 transponováno'!$D27='D30 do wordu'!C$1,'D30 transponováno'!$J27,IF('D30 transponováno'!$E27='D30 do wordu'!C$1,'D30 transponováno'!$K27,IF('D30 transponováno'!$F27='D30 do wordu'!C$1,'D30 transponováno'!$L27,IF('D30 transponováno'!$G27='D30 do wordu'!C$1,'D30 transponováno'!$M27,IF('D30 transponováno'!$H27='D30 do wordu'!C$1,'D30 transponováno'!$N27)))))</f>
        <v>1</v>
      </c>
      <c r="O25" s="4">
        <f>IF('D30 transponováno'!$D27='D30 do wordu'!D$1,'D30 transponováno'!$J27,IF('D30 transponováno'!$E27='D30 do wordu'!D$1,'D30 transponováno'!$K27,IF('D30 transponováno'!$F27='D30 do wordu'!D$1,'D30 transponováno'!$L27,IF('D30 transponováno'!$G27='D30 do wordu'!D$1,'D30 transponováno'!$M27,IF('D30 transponováno'!$H27='D30 do wordu'!D$1,'D30 transponováno'!$N27)))))</f>
        <v>3</v>
      </c>
      <c r="P25" s="4">
        <f>IF('D30 transponováno'!$D27='D30 do wordu'!E$1,'D30 transponováno'!$J27,IF('D30 transponováno'!$E27='D30 do wordu'!E$1,'D30 transponováno'!$K27,IF('D30 transponováno'!$F27='D30 do wordu'!E$1,'D30 transponováno'!$L27,IF('D30 transponováno'!$G27='D30 do wordu'!E$1,'D30 transponováno'!$M27,IF('D30 transponováno'!$H27='D30 do wordu'!E$1,'D30 transponováno'!$N27)))))</f>
        <v>2</v>
      </c>
      <c r="Q25" s="4">
        <f>IF('D30 transponováno'!$D27='D30 do wordu'!F$1,'D30 transponováno'!$J27,IF('D30 transponováno'!$E27='D30 do wordu'!F$1,'D30 transponováno'!$K27,IF('D30 transponováno'!$F27='D30 do wordu'!F$1,'D30 transponováno'!$L27,IF('D30 transponováno'!$G27='D30 do wordu'!F$1,'D30 transponováno'!$M27,IF('D30 transponováno'!$H27='D30 do wordu'!F$1,'D30 transponováno'!$N27)))))</f>
        <v>5</v>
      </c>
      <c r="S25" s="7" t="str">
        <f t="shared" si="3"/>
        <v>f24</v>
      </c>
      <c r="T25" s="16" t="str">
        <f t="shared" si="4"/>
        <v>-9429 (4)</v>
      </c>
      <c r="U25" s="18" t="str">
        <f t="shared" si="4"/>
        <v>-16783,64 (1)</v>
      </c>
      <c r="V25" s="17" t="str">
        <f t="shared" si="4"/>
        <v>-13346,99 (3)</v>
      </c>
      <c r="W25" s="17" t="str">
        <f t="shared" si="4"/>
        <v>-13486,27 (2)</v>
      </c>
      <c r="X25" s="19" t="str">
        <f t="shared" si="4"/>
        <v>-2940,01 (5)</v>
      </c>
    </row>
    <row r="26" spans="1:24" ht="15" thickBot="1" x14ac:dyDescent="0.35">
      <c r="A26" t="s">
        <v>25</v>
      </c>
      <c r="B26">
        <v>-51127.236703780523</v>
      </c>
      <c r="C26">
        <v>-89636.473564161948</v>
      </c>
      <c r="D26">
        <v>-69676.867296623721</v>
      </c>
      <c r="E26">
        <v>-71638.259663198973</v>
      </c>
      <c r="F26">
        <v>-24680.86230458564</v>
      </c>
      <c r="H26" s="1">
        <f t="shared" si="5"/>
        <v>-51127.24</v>
      </c>
      <c r="I26" s="1">
        <f t="shared" si="5"/>
        <v>-89636.47</v>
      </c>
      <c r="J26" s="1">
        <f t="shared" si="5"/>
        <v>-69676.87</v>
      </c>
      <c r="K26" s="1">
        <f t="shared" si="5"/>
        <v>-71638.259999999995</v>
      </c>
      <c r="L26" s="1">
        <f t="shared" si="5"/>
        <v>-24680.86</v>
      </c>
      <c r="M26" s="4">
        <f>IF('D30 transponováno'!$D28='D30 do wordu'!B$1,'D30 transponováno'!$J28,IF('D30 transponováno'!$E28='D30 do wordu'!B$1,'D30 transponováno'!$K28,IF('D30 transponováno'!$F28='D30 do wordu'!B$1,'D30 transponováno'!$L28,IF('D30 transponováno'!$G28='D30 do wordu'!B$1,'D30 transponováno'!$M28,IF('D30 transponováno'!$H28='D30 do wordu'!B$1,'D30 transponováno'!$N28)))))</f>
        <v>4</v>
      </c>
      <c r="N26" s="4">
        <f>IF('D30 transponováno'!$D28='D30 do wordu'!C$1,'D30 transponováno'!$J28,IF('D30 transponováno'!$E28='D30 do wordu'!C$1,'D30 transponováno'!$K28,IF('D30 transponováno'!$F28='D30 do wordu'!C$1,'D30 transponováno'!$L28,IF('D30 transponováno'!$G28='D30 do wordu'!C$1,'D30 transponováno'!$M28,IF('D30 transponováno'!$H28='D30 do wordu'!C$1,'D30 transponováno'!$N28)))))</f>
        <v>1</v>
      </c>
      <c r="O26" s="4">
        <f>IF('D30 transponováno'!$D28='D30 do wordu'!D$1,'D30 transponováno'!$J28,IF('D30 transponováno'!$E28='D30 do wordu'!D$1,'D30 transponováno'!$K28,IF('D30 transponováno'!$F28='D30 do wordu'!D$1,'D30 transponováno'!$L28,IF('D30 transponováno'!$G28='D30 do wordu'!D$1,'D30 transponováno'!$M28,IF('D30 transponováno'!$H28='D30 do wordu'!D$1,'D30 transponováno'!$N28)))))</f>
        <v>3</v>
      </c>
      <c r="P26" s="4">
        <f>IF('D30 transponováno'!$D28='D30 do wordu'!E$1,'D30 transponováno'!$J28,IF('D30 transponováno'!$E28='D30 do wordu'!E$1,'D30 transponováno'!$K28,IF('D30 transponováno'!$F28='D30 do wordu'!E$1,'D30 transponováno'!$L28,IF('D30 transponováno'!$G28='D30 do wordu'!E$1,'D30 transponováno'!$M28,IF('D30 transponováno'!$H28='D30 do wordu'!E$1,'D30 transponováno'!$N28)))))</f>
        <v>2</v>
      </c>
      <c r="Q26" s="4">
        <f>IF('D30 transponováno'!$D28='D30 do wordu'!F$1,'D30 transponováno'!$J28,IF('D30 transponováno'!$E28='D30 do wordu'!F$1,'D30 transponováno'!$K28,IF('D30 transponováno'!$F28='D30 do wordu'!F$1,'D30 transponováno'!$L28,IF('D30 transponováno'!$G28='D30 do wordu'!F$1,'D30 transponováno'!$M28,IF('D30 transponováno'!$H28='D30 do wordu'!F$1,'D30 transponováno'!$N28)))))</f>
        <v>5</v>
      </c>
      <c r="S26" s="8" t="str">
        <f t="shared" si="3"/>
        <v>f25</v>
      </c>
      <c r="T26" s="21" t="str">
        <f t="shared" si="4"/>
        <v>-51127,24 (4)</v>
      </c>
      <c r="U26" s="23" t="str">
        <f t="shared" si="4"/>
        <v>-89636,47 (1)</v>
      </c>
      <c r="V26" s="22" t="str">
        <f t="shared" si="4"/>
        <v>-69676,87 (3)</v>
      </c>
      <c r="W26" s="17" t="str">
        <f t="shared" si="4"/>
        <v>-71638,26 (2)</v>
      </c>
      <c r="X26" s="24" t="str">
        <f t="shared" si="4"/>
        <v>-24680,86 (5)</v>
      </c>
    </row>
    <row r="27" spans="1:24" x14ac:dyDescent="0.3">
      <c r="M27">
        <f>COUNTIF(M$2:M$26,1)</f>
        <v>8</v>
      </c>
      <c r="N27">
        <f t="shared" ref="N27:Q27" si="6">COUNTIF(N$2:N$26,1)</f>
        <v>9</v>
      </c>
      <c r="O27">
        <f t="shared" si="6"/>
        <v>5</v>
      </c>
      <c r="P27">
        <f t="shared" si="6"/>
        <v>3</v>
      </c>
      <c r="Q27">
        <f t="shared" si="6"/>
        <v>0</v>
      </c>
    </row>
    <row r="28" spans="1:24" x14ac:dyDescent="0.3">
      <c r="M28">
        <f>COUNTIF(M$2:M$26,2)</f>
        <v>0</v>
      </c>
      <c r="N28">
        <f t="shared" ref="N28:Q28" si="7">COUNTIF(N$2:N$26,2)</f>
        <v>7</v>
      </c>
      <c r="O28">
        <f t="shared" si="7"/>
        <v>9</v>
      </c>
      <c r="P28">
        <f t="shared" si="7"/>
        <v>9</v>
      </c>
      <c r="Q28">
        <f t="shared" si="7"/>
        <v>0</v>
      </c>
    </row>
    <row r="29" spans="1:24" x14ac:dyDescent="0.3">
      <c r="M29">
        <f>COUNTIF(M$2:M$26,3)</f>
        <v>2</v>
      </c>
      <c r="N29">
        <f t="shared" ref="N29:Q29" si="8">COUNTIF(N$2:N$26,3)</f>
        <v>8</v>
      </c>
      <c r="O29">
        <f t="shared" si="8"/>
        <v>11</v>
      </c>
      <c r="P29">
        <f t="shared" si="8"/>
        <v>4</v>
      </c>
      <c r="Q29">
        <f t="shared" si="8"/>
        <v>0</v>
      </c>
    </row>
    <row r="30" spans="1:24" x14ac:dyDescent="0.3">
      <c r="M30">
        <f>COUNTIF(M$2:M$26,4)</f>
        <v>15</v>
      </c>
      <c r="N30">
        <f t="shared" ref="N30:Q30" si="9">COUNTIF(N$2:N$26,4)</f>
        <v>1</v>
      </c>
      <c r="O30">
        <f t="shared" si="9"/>
        <v>0</v>
      </c>
      <c r="P30">
        <f t="shared" si="9"/>
        <v>9</v>
      </c>
      <c r="Q30">
        <f t="shared" si="9"/>
        <v>0</v>
      </c>
    </row>
    <row r="31" spans="1:24" x14ac:dyDescent="0.3">
      <c r="M31">
        <f>COUNTIF(M$2:M$26,5)</f>
        <v>0</v>
      </c>
      <c r="N31">
        <f t="shared" ref="N31:Q31" si="10">COUNTIF(N$2:N$26,5)</f>
        <v>0</v>
      </c>
      <c r="O31">
        <f t="shared" si="10"/>
        <v>0</v>
      </c>
      <c r="P31">
        <f t="shared" si="10"/>
        <v>0</v>
      </c>
      <c r="Q31">
        <f t="shared" si="10"/>
        <v>25</v>
      </c>
    </row>
    <row r="33" spans="13:17" x14ac:dyDescent="0.3">
      <c r="M33" s="1">
        <f>AVERAGE(M2:M26)</f>
        <v>2.96</v>
      </c>
      <c r="N33" s="1">
        <f t="shared" ref="N33:Q33" si="11">AVERAGE(N2:N26)</f>
        <v>2.04</v>
      </c>
      <c r="O33" s="1">
        <f t="shared" si="11"/>
        <v>2.2400000000000002</v>
      </c>
      <c r="P33" s="1">
        <f t="shared" si="11"/>
        <v>2.76</v>
      </c>
      <c r="Q33" s="1">
        <f t="shared" si="11"/>
        <v>5</v>
      </c>
    </row>
  </sheetData>
  <conditionalFormatting sqref="H15:L15">
    <cfRule type="duplicateValues" dxfId="36" priority="11"/>
  </conditionalFormatting>
  <conditionalFormatting sqref="B2:F26">
    <cfRule type="cellIs" dxfId="4" priority="1" operator="equal">
      <formula>"SOMA_all-to-one"</formula>
    </cfRule>
    <cfRule type="cellIs" dxfId="3" priority="2" operator="equal">
      <formula>"PSO"</formula>
    </cfRule>
    <cfRule type="cellIs" dxfId="2" priority="3" operator="equal">
      <formula>"DE_rand_1_bin"</formula>
    </cfRule>
    <cfRule type="cellIs" dxfId="1" priority="4" operator="equal">
      <formula>"DE_best_1_bin"</formula>
    </cfRule>
  </conditionalFormatting>
  <conditionalFormatting sqref="B2:F26">
    <cfRule type="duplicateValues" dxfId="0" priority="5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AA77-B318-4ED9-91B9-357A32175028}">
  <dimension ref="A1:AH26"/>
  <sheetViews>
    <sheetView topLeftCell="L1" workbookViewId="0">
      <selection activeCell="AC21" sqref="AC21"/>
    </sheetView>
  </sheetViews>
  <sheetFormatPr defaultRowHeight="14.4" x14ac:dyDescent="0.3"/>
  <cols>
    <col min="1" max="1" width="3.6640625" bestFit="1" customWidth="1"/>
    <col min="29" max="29" width="13.44140625" bestFit="1" customWidth="1"/>
  </cols>
  <sheetData>
    <row r="1" spans="1:34" x14ac:dyDescent="0.3">
      <c r="A1" t="s">
        <v>30</v>
      </c>
      <c r="B1" t="s">
        <v>0</v>
      </c>
      <c r="C1" t="s">
        <v>26</v>
      </c>
      <c r="D1" t="s">
        <v>27</v>
      </c>
      <c r="E1" t="s">
        <v>33</v>
      </c>
      <c r="F1" t="s">
        <v>34</v>
      </c>
      <c r="H1" t="s">
        <v>0</v>
      </c>
      <c r="I1" t="s">
        <v>26</v>
      </c>
      <c r="J1" t="s">
        <v>27</v>
      </c>
      <c r="K1" t="s">
        <v>33</v>
      </c>
      <c r="L1" t="s">
        <v>34</v>
      </c>
      <c r="N1" t="s">
        <v>0</v>
      </c>
      <c r="O1" t="s">
        <v>26</v>
      </c>
      <c r="P1" t="s">
        <v>27</v>
      </c>
      <c r="Q1" t="s">
        <v>33</v>
      </c>
      <c r="R1" t="s">
        <v>34</v>
      </c>
      <c r="U1" t="s">
        <v>0</v>
      </c>
      <c r="V1" t="s">
        <v>26</v>
      </c>
      <c r="W1" t="s">
        <v>27</v>
      </c>
      <c r="X1" t="s">
        <v>33</v>
      </c>
      <c r="Y1" t="s">
        <v>34</v>
      </c>
      <c r="AC1" t="s">
        <v>0</v>
      </c>
      <c r="AD1" t="s">
        <v>26</v>
      </c>
      <c r="AE1" t="s">
        <v>27</v>
      </c>
      <c r="AF1" t="s">
        <v>33</v>
      </c>
      <c r="AG1" t="s">
        <v>34</v>
      </c>
    </row>
    <row r="2" spans="1:34" x14ac:dyDescent="0.3">
      <c r="A2" t="s">
        <v>1</v>
      </c>
      <c r="B2">
        <v>-196.35181679065792</v>
      </c>
      <c r="C2">
        <v>-135.96305650706034</v>
      </c>
      <c r="D2">
        <v>-197.67842886671821</v>
      </c>
      <c r="E2">
        <v>147.62136286810491</v>
      </c>
      <c r="F2">
        <v>12995.49060299204</v>
      </c>
      <c r="H2" s="3">
        <f>_xlfn.RANK.AVG(B2,$B2:$F2,1)</f>
        <v>2</v>
      </c>
      <c r="I2" s="3">
        <f>_xlfn.RANK.AVG(C2,$B2:$F2,1)</f>
        <v>3</v>
      </c>
      <c r="J2" s="3">
        <f t="shared" ref="J2:L2" si="0">_xlfn.RANK.AVG(D2,$B2:$F2,1)</f>
        <v>1</v>
      </c>
      <c r="K2" s="3">
        <f t="shared" si="0"/>
        <v>4</v>
      </c>
      <c r="L2" s="3">
        <f t="shared" si="0"/>
        <v>5</v>
      </c>
      <c r="N2" s="3">
        <f>COUNTIF($H2:$L2,H2)</f>
        <v>1</v>
      </c>
      <c r="O2">
        <f>IF(COUNTIF($H2:H2,I2)&gt;0,"",COUNTIF(I2:$L2,I2))</f>
        <v>1</v>
      </c>
      <c r="P2">
        <f>IF(COUNTIF($H2:I2,J2)&gt;0,"",COUNTIF(J2:$L2,J2))</f>
        <v>1</v>
      </c>
      <c r="Q2">
        <f>IF(COUNTIF($H2:J2,K2)&gt;0,"",COUNTIF(K2:$L2,K2))</f>
        <v>1</v>
      </c>
      <c r="R2">
        <f>IF(COUNTIF($H2:K2,L2)&gt;0,"",COUNTIF(L2:$L2,L2))</f>
        <v>1</v>
      </c>
      <c r="U2">
        <f>IF(N2="","",(N2*N2*N2)-N2)</f>
        <v>0</v>
      </c>
      <c r="V2">
        <f t="shared" ref="V2:Z2" si="1">IF(O2="","",(O2*O2*O2)-O2)</f>
        <v>0</v>
      </c>
      <c r="W2">
        <f t="shared" si="1"/>
        <v>0</v>
      </c>
      <c r="X2">
        <f t="shared" si="1"/>
        <v>0</v>
      </c>
      <c r="Y2">
        <f t="shared" si="1"/>
        <v>0</v>
      </c>
      <c r="Z2" t="str">
        <f t="shared" si="1"/>
        <v/>
      </c>
      <c r="AB2" t="s">
        <v>35</v>
      </c>
      <c r="AC2" s="3">
        <f>SUM(H2:H26)</f>
        <v>45.5</v>
      </c>
      <c r="AD2" s="3">
        <f>SUM(I2:I26)</f>
        <v>87</v>
      </c>
      <c r="AE2" s="3">
        <f>SUM(J2:J26)</f>
        <v>38.5</v>
      </c>
      <c r="AF2" s="3">
        <f>SUM(K2:K26)</f>
        <v>79</v>
      </c>
      <c r="AG2" s="3">
        <f>SUM(L2:L26)</f>
        <v>125</v>
      </c>
    </row>
    <row r="3" spans="1:34" x14ac:dyDescent="0.3">
      <c r="A3" t="s">
        <v>2</v>
      </c>
      <c r="B3">
        <v>-127.26996390310798</v>
      </c>
      <c r="C3">
        <v>-115.74822335427852</v>
      </c>
      <c r="D3">
        <v>-123.31476173025946</v>
      </c>
      <c r="E3">
        <v>-118.06945824625215</v>
      </c>
      <c r="F3">
        <v>-78.010062781973545</v>
      </c>
      <c r="H3" s="3">
        <f t="shared" ref="H3:H26" si="2">_xlfn.RANK.AVG(B3,$B3:$F3,1)</f>
        <v>1</v>
      </c>
      <c r="I3" s="3">
        <f t="shared" ref="I3:I26" si="3">_xlfn.RANK.AVG(C3,$B3:$F3,1)</f>
        <v>4</v>
      </c>
      <c r="J3" s="3">
        <f t="shared" ref="J3:J26" si="4">_xlfn.RANK.AVG(D3,$B3:$F3,1)</f>
        <v>2</v>
      </c>
      <c r="K3" s="3">
        <f t="shared" ref="K3:K26" si="5">_xlfn.RANK.AVG(E3,$B3:$F3,1)</f>
        <v>3</v>
      </c>
      <c r="L3" s="3">
        <f t="shared" ref="L3:L26" si="6">_xlfn.RANK.AVG(F3,$B3:$F3,1)</f>
        <v>5</v>
      </c>
      <c r="N3" s="3">
        <f t="shared" ref="N3:N26" si="7">COUNTIF($H3:$L3,H3)</f>
        <v>1</v>
      </c>
      <c r="O3">
        <f>IF(COUNTIF($H3:H3,I3)&gt;0,"",COUNTIF(I3:$L3,I3))</f>
        <v>1</v>
      </c>
      <c r="P3">
        <f>IF(COUNTIF($H3:I3,J3)&gt;0,"",COUNTIF(J3:$L3,J3))</f>
        <v>1</v>
      </c>
      <c r="Q3">
        <f>IF(COUNTIF($H3:J3,K3)&gt;0,"",COUNTIF(K3:$L3,K3))</f>
        <v>1</v>
      </c>
      <c r="R3">
        <f>IF(COUNTIF($H3:K3,L3)&gt;0,"",COUNTIF(L3:$L3,L3))</f>
        <v>1</v>
      </c>
      <c r="U3">
        <f t="shared" ref="U3:U26" si="8">IF(N3="","",(N3*N3*N3)-N3)</f>
        <v>0</v>
      </c>
      <c r="V3">
        <f t="shared" ref="V3:V26" si="9">IF(O3="","",(O3*O3*O3)-O3)</f>
        <v>0</v>
      </c>
      <c r="W3">
        <f t="shared" ref="W3:W26" si="10">IF(P3="","",(P3*P3*P3)-P3)</f>
        <v>0</v>
      </c>
      <c r="X3">
        <f t="shared" ref="X3:X26" si="11">IF(Q3="","",(Q3*Q3*Q3)-Q3)</f>
        <v>0</v>
      </c>
      <c r="Y3">
        <f t="shared" ref="Y3:Y26" si="12">IF(R3="","",(R3*R3*R3)-R3)</f>
        <v>0</v>
      </c>
      <c r="Z3" t="str">
        <f t="shared" ref="Z3:Z26" si="13">IF(S3="","",(S3*S3*S3)-S3)</f>
        <v/>
      </c>
      <c r="AB3" t="s">
        <v>36</v>
      </c>
      <c r="AC3">
        <f>AC2*AC2</f>
        <v>2070.25</v>
      </c>
      <c r="AD3">
        <f t="shared" ref="AD3:AG3" si="14">AD2*AD2</f>
        <v>7569</v>
      </c>
      <c r="AE3">
        <f t="shared" si="14"/>
        <v>1482.25</v>
      </c>
      <c r="AF3">
        <f t="shared" si="14"/>
        <v>6241</v>
      </c>
      <c r="AG3">
        <f t="shared" si="14"/>
        <v>15625</v>
      </c>
      <c r="AH3">
        <f>SUM(AC3:AG3)</f>
        <v>32987.5</v>
      </c>
    </row>
    <row r="4" spans="1:34" x14ac:dyDescent="0.3">
      <c r="A4" t="s">
        <v>3</v>
      </c>
      <c r="B4">
        <v>1.8311243939678354E-2</v>
      </c>
      <c r="C4">
        <v>9.1537597670835719E-2</v>
      </c>
      <c r="D4">
        <v>1.9444396966668252E-2</v>
      </c>
      <c r="E4">
        <v>3.5954341450796942E-2</v>
      </c>
      <c r="F4">
        <v>1.1894472403525471</v>
      </c>
      <c r="H4" s="3">
        <f t="shared" si="2"/>
        <v>1</v>
      </c>
      <c r="I4" s="3">
        <f t="shared" si="3"/>
        <v>4</v>
      </c>
      <c r="J4" s="3">
        <f t="shared" si="4"/>
        <v>2</v>
      </c>
      <c r="K4" s="3">
        <f t="shared" si="5"/>
        <v>3</v>
      </c>
      <c r="L4" s="3">
        <f t="shared" si="6"/>
        <v>5</v>
      </c>
      <c r="N4" s="3">
        <f t="shared" si="7"/>
        <v>1</v>
      </c>
      <c r="O4">
        <f>IF(COUNTIF($H4:H4,I4)&gt;0,"",COUNTIF(I4:$L4,I4))</f>
        <v>1</v>
      </c>
      <c r="P4">
        <f>IF(COUNTIF($H4:I4,J4)&gt;0,"",COUNTIF(J4:$L4,J4))</f>
        <v>1</v>
      </c>
      <c r="Q4">
        <f>IF(COUNTIF($H4:J4,K4)&gt;0,"",COUNTIF(K4:$L4,K4))</f>
        <v>1</v>
      </c>
      <c r="R4">
        <f>IF(COUNTIF($H4:K4,L4)&gt;0,"",COUNTIF(L4:$L4,L4))</f>
        <v>1</v>
      </c>
      <c r="U4">
        <f t="shared" si="8"/>
        <v>0</v>
      </c>
      <c r="V4">
        <f t="shared" si="9"/>
        <v>0</v>
      </c>
      <c r="W4">
        <f t="shared" si="10"/>
        <v>0</v>
      </c>
      <c r="X4">
        <f t="shared" si="11"/>
        <v>0</v>
      </c>
      <c r="Y4">
        <f t="shared" si="12"/>
        <v>0</v>
      </c>
      <c r="Z4" t="str">
        <f t="shared" si="13"/>
        <v/>
      </c>
    </row>
    <row r="5" spans="1:34" x14ac:dyDescent="0.3">
      <c r="A5" t="s">
        <v>4</v>
      </c>
      <c r="B5">
        <v>-1.4974361089242119</v>
      </c>
      <c r="C5">
        <v>-1.4739759028724781</v>
      </c>
      <c r="D5">
        <v>-1.4989662693182806</v>
      </c>
      <c r="E5">
        <v>-1.498262475106714</v>
      </c>
      <c r="F5">
        <v>-1.030072245824605</v>
      </c>
      <c r="H5" s="3">
        <f t="shared" si="2"/>
        <v>3</v>
      </c>
      <c r="I5" s="3">
        <f t="shared" si="3"/>
        <v>4</v>
      </c>
      <c r="J5" s="3">
        <f t="shared" si="4"/>
        <v>1</v>
      </c>
      <c r="K5" s="3">
        <f t="shared" si="5"/>
        <v>2</v>
      </c>
      <c r="L5" s="3">
        <f t="shared" si="6"/>
        <v>5</v>
      </c>
      <c r="N5" s="3">
        <f t="shared" si="7"/>
        <v>1</v>
      </c>
      <c r="O5">
        <f>IF(COUNTIF($H5:H5,I5)&gt;0,"",COUNTIF(I5:$L5,I5))</f>
        <v>1</v>
      </c>
      <c r="P5">
        <f>IF(COUNTIF($H5:I5,J5)&gt;0,"",COUNTIF(J5:$L5,J5))</f>
        <v>1</v>
      </c>
      <c r="Q5">
        <f>IF(COUNTIF($H5:J5,K5)&gt;0,"",COUNTIF(K5:$L5,K5))</f>
        <v>1</v>
      </c>
      <c r="R5">
        <f>IF(COUNTIF($H5:K5,L5)&gt;0,"",COUNTIF(L5:$L5,L5))</f>
        <v>1</v>
      </c>
      <c r="U5">
        <f t="shared" si="8"/>
        <v>0</v>
      </c>
      <c r="V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Z5" t="str">
        <f t="shared" si="13"/>
        <v/>
      </c>
    </row>
    <row r="6" spans="1:34" x14ac:dyDescent="0.3">
      <c r="A6" t="s">
        <v>5</v>
      </c>
      <c r="B6">
        <v>1.0001676654417568</v>
      </c>
      <c r="C6">
        <v>1.0004730089535734</v>
      </c>
      <c r="D6">
        <v>1</v>
      </c>
      <c r="E6">
        <v>1.0000018850086101</v>
      </c>
      <c r="F6">
        <v>1.1678023327239251</v>
      </c>
      <c r="H6" s="3">
        <f t="shared" si="2"/>
        <v>3</v>
      </c>
      <c r="I6" s="3">
        <f t="shared" si="3"/>
        <v>4</v>
      </c>
      <c r="J6" s="3">
        <f t="shared" si="4"/>
        <v>1</v>
      </c>
      <c r="K6" s="3">
        <f t="shared" si="5"/>
        <v>2</v>
      </c>
      <c r="L6" s="3">
        <f t="shared" si="6"/>
        <v>5</v>
      </c>
      <c r="N6" s="3">
        <f t="shared" si="7"/>
        <v>1</v>
      </c>
      <c r="O6">
        <f>IF(COUNTIF($H6:H6,I6)&gt;0,"",COUNTIF(I6:$L6,I6))</f>
        <v>1</v>
      </c>
      <c r="P6">
        <f>IF(COUNTIF($H6:I6,J6)&gt;0,"",COUNTIF(J6:$L6,J6))</f>
        <v>1</v>
      </c>
      <c r="Q6">
        <f>IF(COUNTIF($H6:J6,K6)&gt;0,"",COUNTIF(K6:$L6,K6))</f>
        <v>1</v>
      </c>
      <c r="R6">
        <f>IF(COUNTIF($H6:K6,L6)&gt;0,"",COUNTIF(L6:$L6,L6))</f>
        <v>1</v>
      </c>
      <c r="U6">
        <f t="shared" si="8"/>
        <v>0</v>
      </c>
      <c r="V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Z6" t="str">
        <f t="shared" si="13"/>
        <v/>
      </c>
      <c r="AB6" t="s">
        <v>37</v>
      </c>
      <c r="AC6">
        <f>25</f>
        <v>25</v>
      </c>
    </row>
    <row r="7" spans="1:34" x14ac:dyDescent="0.3">
      <c r="A7" t="s">
        <v>6</v>
      </c>
      <c r="B7">
        <v>4.44594098100906</v>
      </c>
      <c r="C7">
        <v>7.3066345676660882</v>
      </c>
      <c r="D7">
        <v>4.4459409810091026</v>
      </c>
      <c r="E7">
        <v>7.74806988162364</v>
      </c>
      <c r="F7">
        <v>22.299150084331359</v>
      </c>
      <c r="H7" s="3">
        <f t="shared" si="2"/>
        <v>1</v>
      </c>
      <c r="I7" s="3">
        <f t="shared" si="3"/>
        <v>3</v>
      </c>
      <c r="J7" s="3">
        <f t="shared" si="4"/>
        <v>2</v>
      </c>
      <c r="K7" s="3">
        <f t="shared" si="5"/>
        <v>4</v>
      </c>
      <c r="L7" s="3">
        <f t="shared" si="6"/>
        <v>5</v>
      </c>
      <c r="N7" s="3">
        <f t="shared" si="7"/>
        <v>1</v>
      </c>
      <c r="O7">
        <f>IF(COUNTIF($H7:H7,I7)&gt;0,"",COUNTIF(I7:$L7,I7))</f>
        <v>1</v>
      </c>
      <c r="P7">
        <f>IF(COUNTIF($H7:I7,J7)&gt;0,"",COUNTIF(J7:$L7,J7))</f>
        <v>1</v>
      </c>
      <c r="Q7">
        <f>IF(COUNTIF($H7:J7,K7)&gt;0,"",COUNTIF(K7:$L7,K7))</f>
        <v>1</v>
      </c>
      <c r="R7">
        <f>IF(COUNTIF($H7:K7,L7)&gt;0,"",COUNTIF(L7:$L7,L7))</f>
        <v>1</v>
      </c>
      <c r="U7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 t="str">
        <f t="shared" si="13"/>
        <v/>
      </c>
      <c r="AB7" t="s">
        <v>38</v>
      </c>
      <c r="AC7">
        <f>5</f>
        <v>5</v>
      </c>
    </row>
    <row r="8" spans="1:34" x14ac:dyDescent="0.3">
      <c r="A8" t="s">
        <v>7</v>
      </c>
      <c r="B8">
        <v>-197.68773403742509</v>
      </c>
      <c r="C8">
        <v>-140.11956860594799</v>
      </c>
      <c r="D8">
        <v>-204.06308390313333</v>
      </c>
      <c r="E8">
        <v>-161.85945280461041</v>
      </c>
      <c r="F8">
        <v>-95.263614844017482</v>
      </c>
      <c r="H8" s="3">
        <f t="shared" si="2"/>
        <v>2</v>
      </c>
      <c r="I8" s="3">
        <f t="shared" si="3"/>
        <v>4</v>
      </c>
      <c r="J8" s="3">
        <f t="shared" si="4"/>
        <v>1</v>
      </c>
      <c r="K8" s="3">
        <f t="shared" si="5"/>
        <v>3</v>
      </c>
      <c r="L8" s="3">
        <f t="shared" si="6"/>
        <v>5</v>
      </c>
      <c r="N8" s="3">
        <f t="shared" si="7"/>
        <v>1</v>
      </c>
      <c r="O8">
        <f>IF(COUNTIF($H8:H8,I8)&gt;0,"",COUNTIF(I8:$L8,I8))</f>
        <v>1</v>
      </c>
      <c r="P8">
        <f>IF(COUNTIF($H8:I8,J8)&gt;0,"",COUNTIF(J8:$L8,J8))</f>
        <v>1</v>
      </c>
      <c r="Q8">
        <f>IF(COUNTIF($H8:J8,K8)&gt;0,"",COUNTIF(K8:$L8,K8))</f>
        <v>1</v>
      </c>
      <c r="R8">
        <f>IF(COUNTIF($H8:K8,L8)&gt;0,"",COUNTIF(L8:$L8,L8))</f>
        <v>1</v>
      </c>
      <c r="U8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 t="str">
        <f t="shared" si="13"/>
        <v/>
      </c>
    </row>
    <row r="9" spans="1:34" x14ac:dyDescent="0.3">
      <c r="A9" t="s">
        <v>8</v>
      </c>
      <c r="B9">
        <v>-95.855440657108105</v>
      </c>
      <c r="C9">
        <v>-86.811729897962067</v>
      </c>
      <c r="D9">
        <v>-96.553875069708582</v>
      </c>
      <c r="E9">
        <v>-85.774583814428311</v>
      </c>
      <c r="F9">
        <v>-57.157294481651363</v>
      </c>
      <c r="H9" s="3">
        <f t="shared" si="2"/>
        <v>2</v>
      </c>
      <c r="I9" s="3">
        <f t="shared" si="3"/>
        <v>3</v>
      </c>
      <c r="J9" s="3">
        <f t="shared" si="4"/>
        <v>1</v>
      </c>
      <c r="K9" s="3">
        <f t="shared" si="5"/>
        <v>4</v>
      </c>
      <c r="L9" s="3">
        <f t="shared" si="6"/>
        <v>5</v>
      </c>
      <c r="N9" s="3">
        <f t="shared" si="7"/>
        <v>1</v>
      </c>
      <c r="O9">
        <f>IF(COUNTIF($H9:H9,I9)&gt;0,"",COUNTIF(I9:$L9,I9))</f>
        <v>1</v>
      </c>
      <c r="P9">
        <f>IF(COUNTIF($H9:I9,J9)&gt;0,"",COUNTIF(J9:$L9,J9))</f>
        <v>1</v>
      </c>
      <c r="Q9">
        <f>IF(COUNTIF($H9:J9,K9)&gt;0,"",COUNTIF(K9:$L9,K9))</f>
        <v>1</v>
      </c>
      <c r="R9">
        <f>IF(COUNTIF($H9:K9,L9)&gt;0,"",COUNTIF(L9:$L9,L9))</f>
        <v>1</v>
      </c>
      <c r="U9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0</v>
      </c>
      <c r="Z9" t="str">
        <f t="shared" si="13"/>
        <v/>
      </c>
    </row>
    <row r="10" spans="1:34" x14ac:dyDescent="0.3">
      <c r="A10" t="s">
        <v>9</v>
      </c>
      <c r="B10">
        <v>-0.99728248017026266</v>
      </c>
      <c r="C10">
        <v>-0.9783502275308068</v>
      </c>
      <c r="D10">
        <v>-0.99944974022196731</v>
      </c>
      <c r="E10">
        <v>-0.99887292005377959</v>
      </c>
      <c r="F10">
        <v>-0.65569114999011258</v>
      </c>
      <c r="H10" s="3">
        <f t="shared" si="2"/>
        <v>3</v>
      </c>
      <c r="I10" s="3">
        <f t="shared" si="3"/>
        <v>4</v>
      </c>
      <c r="J10" s="3">
        <f t="shared" si="4"/>
        <v>1</v>
      </c>
      <c r="K10" s="3">
        <f t="shared" si="5"/>
        <v>2</v>
      </c>
      <c r="L10" s="3">
        <f t="shared" si="6"/>
        <v>5</v>
      </c>
      <c r="N10" s="3">
        <f t="shared" si="7"/>
        <v>1</v>
      </c>
      <c r="O10">
        <f>IF(COUNTIF($H10:H10,I10)&gt;0,"",COUNTIF(I10:$L10,I10))</f>
        <v>1</v>
      </c>
      <c r="P10">
        <f>IF(COUNTIF($H10:I10,J10)&gt;0,"",COUNTIF(J10:$L10,J10))</f>
        <v>1</v>
      </c>
      <c r="Q10">
        <f>IF(COUNTIF($H10:J10,K10)&gt;0,"",COUNTIF(K10:$L10,K10))</f>
        <v>1</v>
      </c>
      <c r="R10">
        <f>IF(COUNTIF($H10:K10,L10)&gt;0,"",COUNTIF(L10:$L10,L10))</f>
        <v>1</v>
      </c>
      <c r="U10">
        <f t="shared" si="8"/>
        <v>0</v>
      </c>
      <c r="V10">
        <f t="shared" si="9"/>
        <v>0</v>
      </c>
      <c r="W10">
        <f t="shared" si="10"/>
        <v>0</v>
      </c>
      <c r="X10">
        <f t="shared" si="11"/>
        <v>0</v>
      </c>
      <c r="Y10">
        <f t="shared" si="12"/>
        <v>0</v>
      </c>
      <c r="Z10" t="str">
        <f t="shared" si="13"/>
        <v/>
      </c>
      <c r="AB10" t="s">
        <v>39</v>
      </c>
      <c r="AC10">
        <f>((12/(AC6*AC7*(AC7+1)))*(AH3))-(3*AC6*(AC7+1))</f>
        <v>77.799999999999955</v>
      </c>
    </row>
    <row r="11" spans="1:34" x14ac:dyDescent="0.3">
      <c r="A11" t="s">
        <v>10</v>
      </c>
      <c r="B11">
        <v>-0.89679897339315595</v>
      </c>
      <c r="C11">
        <v>-0.73296835083361322</v>
      </c>
      <c r="D11">
        <v>-0.92688990233001867</v>
      </c>
      <c r="E11">
        <v>-0.45611259031007056</v>
      </c>
      <c r="F11">
        <v>-8.0830052786507215E-4</v>
      </c>
      <c r="H11" s="3">
        <f t="shared" si="2"/>
        <v>2</v>
      </c>
      <c r="I11" s="3">
        <f t="shared" si="3"/>
        <v>3</v>
      </c>
      <c r="J11" s="3">
        <f t="shared" si="4"/>
        <v>1</v>
      </c>
      <c r="K11" s="3">
        <f t="shared" si="5"/>
        <v>4</v>
      </c>
      <c r="L11" s="3">
        <f t="shared" si="6"/>
        <v>5</v>
      </c>
      <c r="N11" s="3">
        <f t="shared" si="7"/>
        <v>1</v>
      </c>
      <c r="O11">
        <f>IF(COUNTIF($H11:H11,I11)&gt;0,"",COUNTIF(I11:$L11,I11))</f>
        <v>1</v>
      </c>
      <c r="P11">
        <f>IF(COUNTIF($H11:I11,J11)&gt;0,"",COUNTIF(J11:$L11,J11))</f>
        <v>1</v>
      </c>
      <c r="Q11">
        <f>IF(COUNTIF($H11:J11,K11)&gt;0,"",COUNTIF(K11:$L11,K11))</f>
        <v>1</v>
      </c>
      <c r="R11">
        <f>IF(COUNTIF($H11:K11,L11)&gt;0,"",COUNTIF(L11:$L11,L11))</f>
        <v>1</v>
      </c>
      <c r="U1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Z11" t="str">
        <f t="shared" si="13"/>
        <v/>
      </c>
    </row>
    <row r="12" spans="1:34" x14ac:dyDescent="0.3">
      <c r="A12" t="s">
        <v>11</v>
      </c>
      <c r="B12">
        <v>0.67705171532886688</v>
      </c>
      <c r="C12">
        <v>0.49979999076183318</v>
      </c>
      <c r="D12">
        <v>0.76190291221493567</v>
      </c>
      <c r="E12">
        <v>1.1849046506657779</v>
      </c>
      <c r="F12">
        <v>244.16887197071864</v>
      </c>
      <c r="H12" s="3">
        <f t="shared" si="2"/>
        <v>2</v>
      </c>
      <c r="I12" s="3">
        <f t="shared" si="3"/>
        <v>1</v>
      </c>
      <c r="J12" s="3">
        <f t="shared" si="4"/>
        <v>3</v>
      </c>
      <c r="K12" s="3">
        <f t="shared" si="5"/>
        <v>4</v>
      </c>
      <c r="L12" s="3">
        <f t="shared" si="6"/>
        <v>5</v>
      </c>
      <c r="N12" s="3">
        <f t="shared" si="7"/>
        <v>1</v>
      </c>
      <c r="O12">
        <f>IF(COUNTIF($H12:H12,I12)&gt;0,"",COUNTIF(I12:$L12,I12))</f>
        <v>1</v>
      </c>
      <c r="P12">
        <f>IF(COUNTIF($H12:I12,J12)&gt;0,"",COUNTIF(J12:$L12,J12))</f>
        <v>1</v>
      </c>
      <c r="Q12">
        <f>IF(COUNTIF($H12:J12,K12)&gt;0,"",COUNTIF(K12:$L12,K12))</f>
        <v>1</v>
      </c>
      <c r="R12">
        <f>IF(COUNTIF($H12:K12,L12)&gt;0,"",COUNTIF(L12:$L12,L12))</f>
        <v>1</v>
      </c>
      <c r="U12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Z12" t="str">
        <f t="shared" si="13"/>
        <v/>
      </c>
    </row>
    <row r="13" spans="1:34" x14ac:dyDescent="0.3">
      <c r="A13" t="s">
        <v>12</v>
      </c>
      <c r="B13">
        <v>-2.0626118708227286</v>
      </c>
      <c r="C13">
        <v>-1.8909393160663077</v>
      </c>
      <c r="D13">
        <v>-2.0626118708227277</v>
      </c>
      <c r="E13">
        <v>-1.924883851914835</v>
      </c>
      <c r="F13">
        <v>-0.85712199069631501</v>
      </c>
      <c r="H13" s="3">
        <v>1.5</v>
      </c>
      <c r="I13" s="3">
        <f t="shared" si="3"/>
        <v>4</v>
      </c>
      <c r="J13" s="3">
        <v>1.5</v>
      </c>
      <c r="K13" s="3">
        <f t="shared" si="5"/>
        <v>3</v>
      </c>
      <c r="L13" s="3">
        <f t="shared" si="6"/>
        <v>5</v>
      </c>
      <c r="N13" s="3">
        <f t="shared" si="7"/>
        <v>2</v>
      </c>
      <c r="O13">
        <f>IF(COUNTIF($H13:H13,I13)&gt;0,"",COUNTIF(I13:$L13,I13))</f>
        <v>1</v>
      </c>
      <c r="P13" t="str">
        <f>IF(COUNTIF($H13:I13,J13)&gt;0,"",COUNTIF(J13:$L13,J13))</f>
        <v/>
      </c>
      <c r="Q13">
        <f>IF(COUNTIF($H13:J13,K13)&gt;0,"",COUNTIF(K13:$L13,K13))</f>
        <v>1</v>
      </c>
      <c r="R13">
        <f>IF(COUNTIF($H13:K13,L13)&gt;0,"",COUNTIF(L13:$L13,L13))</f>
        <v>1</v>
      </c>
      <c r="U13">
        <f t="shared" si="8"/>
        <v>6</v>
      </c>
      <c r="V13">
        <f t="shared" si="9"/>
        <v>0</v>
      </c>
      <c r="W13" t="str">
        <f t="shared" si="10"/>
        <v/>
      </c>
      <c r="X13">
        <f t="shared" si="11"/>
        <v>0</v>
      </c>
      <c r="Y13">
        <f t="shared" si="12"/>
        <v>0</v>
      </c>
      <c r="Z13" t="str">
        <f t="shared" si="13"/>
        <v/>
      </c>
      <c r="AB13" s="3" t="s">
        <v>35</v>
      </c>
      <c r="AC13">
        <f>SUM(U2:Y26)</f>
        <v>6</v>
      </c>
    </row>
    <row r="14" spans="1:34" x14ac:dyDescent="0.3">
      <c r="A14" t="s">
        <v>13</v>
      </c>
      <c r="B14">
        <v>-69.607989563348767</v>
      </c>
      <c r="C14">
        <v>-62.117902624249318</v>
      </c>
      <c r="D14">
        <v>-69.141516337241541</v>
      </c>
      <c r="E14">
        <v>-66.765383983558564</v>
      </c>
      <c r="F14">
        <v>-36.937156795606249</v>
      </c>
      <c r="H14" s="3">
        <f t="shared" si="2"/>
        <v>1</v>
      </c>
      <c r="I14" s="3">
        <f t="shared" si="3"/>
        <v>4</v>
      </c>
      <c r="J14" s="3">
        <f t="shared" si="4"/>
        <v>2</v>
      </c>
      <c r="K14" s="3">
        <f t="shared" si="5"/>
        <v>3</v>
      </c>
      <c r="L14" s="3">
        <f t="shared" si="6"/>
        <v>5</v>
      </c>
      <c r="N14" s="3">
        <f t="shared" si="7"/>
        <v>1</v>
      </c>
      <c r="O14">
        <f>IF(COUNTIF($H14:H14,I14)&gt;0,"",COUNTIF(I14:$L14,I14))</f>
        <v>1</v>
      </c>
      <c r="P14">
        <f>IF(COUNTIF($H14:I14,J14)&gt;0,"",COUNTIF(J14:$L14,J14))</f>
        <v>1</v>
      </c>
      <c r="Q14">
        <f>IF(COUNTIF($H14:J14,K14)&gt;0,"",COUNTIF(K14:$L14,K14))</f>
        <v>1</v>
      </c>
      <c r="R14">
        <f>IF(COUNTIF($H14:K14,L14)&gt;0,"",COUNTIF(L14:$L14,L14))</f>
        <v>1</v>
      </c>
      <c r="U14">
        <f t="shared" si="8"/>
        <v>0</v>
      </c>
      <c r="V14">
        <f t="shared" si="9"/>
        <v>0</v>
      </c>
      <c r="W14">
        <f t="shared" si="10"/>
        <v>0</v>
      </c>
      <c r="X14">
        <f t="shared" si="11"/>
        <v>0</v>
      </c>
      <c r="Y14">
        <f t="shared" si="12"/>
        <v>0</v>
      </c>
      <c r="Z14" t="str">
        <f t="shared" si="13"/>
        <v/>
      </c>
    </row>
    <row r="15" spans="1:34" x14ac:dyDescent="0.3">
      <c r="A15" t="s">
        <v>14</v>
      </c>
      <c r="B15">
        <v>-8.6238433559374746E+18</v>
      </c>
      <c r="C15">
        <v>-5.8446603238719437E+18</v>
      </c>
      <c r="D15">
        <v>-7.2980464347530025E+18</v>
      </c>
      <c r="E15">
        <v>-1.7639995666742979E+18</v>
      </c>
      <c r="F15">
        <v>-8.3375542458840928E+16</v>
      </c>
      <c r="H15" s="3">
        <f t="shared" si="2"/>
        <v>1</v>
      </c>
      <c r="I15" s="3">
        <f t="shared" si="3"/>
        <v>3</v>
      </c>
      <c r="J15" s="3">
        <f t="shared" si="4"/>
        <v>2</v>
      </c>
      <c r="K15" s="3">
        <f t="shared" si="5"/>
        <v>4</v>
      </c>
      <c r="L15" s="3">
        <f t="shared" si="6"/>
        <v>5</v>
      </c>
      <c r="N15" s="3">
        <f t="shared" si="7"/>
        <v>1</v>
      </c>
      <c r="O15">
        <f>IF(COUNTIF($H15:H15,I15)&gt;0,"",COUNTIF(I15:$L15,I15))</f>
        <v>1</v>
      </c>
      <c r="P15">
        <f>IF(COUNTIF($H15:I15,J15)&gt;0,"",COUNTIF(J15:$L15,J15))</f>
        <v>1</v>
      </c>
      <c r="Q15">
        <f>IF(COUNTIF($H15:J15,K15)&gt;0,"",COUNTIF(K15:$L15,K15))</f>
        <v>1</v>
      </c>
      <c r="R15">
        <f>IF(COUNTIF($H15:K15,L15)&gt;0,"",COUNTIF(L15:$L15,L15))</f>
        <v>1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Z15" t="str">
        <f t="shared" si="13"/>
        <v/>
      </c>
      <c r="AB15" t="s">
        <v>40</v>
      </c>
      <c r="AC15">
        <f>1-(AC13/(AC6*AC7*((AC7*AC7)+1)))</f>
        <v>0.99815384615384617</v>
      </c>
    </row>
    <row r="16" spans="1:34" x14ac:dyDescent="0.3">
      <c r="A16" t="s">
        <v>15</v>
      </c>
      <c r="B16">
        <v>-171.3135283422325</v>
      </c>
      <c r="C16">
        <v>-152.91985941685513</v>
      </c>
      <c r="D16">
        <v>-164.8522209164957</v>
      </c>
      <c r="E16">
        <v>-170.48248662299812</v>
      </c>
      <c r="F16">
        <v>-61.515820963370942</v>
      </c>
      <c r="H16" s="3">
        <f t="shared" si="2"/>
        <v>1</v>
      </c>
      <c r="I16" s="3">
        <f t="shared" si="3"/>
        <v>4</v>
      </c>
      <c r="J16" s="3">
        <f t="shared" si="4"/>
        <v>3</v>
      </c>
      <c r="K16" s="3">
        <f t="shared" si="5"/>
        <v>2</v>
      </c>
      <c r="L16" s="3">
        <f t="shared" si="6"/>
        <v>5</v>
      </c>
      <c r="N16" s="3">
        <f t="shared" si="7"/>
        <v>1</v>
      </c>
      <c r="O16">
        <f>IF(COUNTIF($H16:H16,I16)&gt;0,"",COUNTIF(I16:$L16,I16))</f>
        <v>1</v>
      </c>
      <c r="P16">
        <f>IF(COUNTIF($H16:I16,J16)&gt;0,"",COUNTIF(J16:$L16,J16))</f>
        <v>1</v>
      </c>
      <c r="Q16">
        <f>IF(COUNTIF($H16:J16,K16)&gt;0,"",COUNTIF(K16:$L16,K16))</f>
        <v>1</v>
      </c>
      <c r="R16">
        <f>IF(COUNTIF($H16:K16,L16)&gt;0,"",COUNTIF(L16:$L16,L16))</f>
        <v>1</v>
      </c>
      <c r="U16">
        <f t="shared" si="8"/>
        <v>0</v>
      </c>
      <c r="V16">
        <f t="shared" si="9"/>
        <v>0</v>
      </c>
      <c r="W16">
        <f t="shared" si="10"/>
        <v>0</v>
      </c>
      <c r="X16">
        <f t="shared" si="11"/>
        <v>0</v>
      </c>
      <c r="Y16">
        <f t="shared" si="12"/>
        <v>0</v>
      </c>
      <c r="Z16" t="str">
        <f t="shared" si="13"/>
        <v/>
      </c>
    </row>
    <row r="17" spans="1:30" x14ac:dyDescent="0.3">
      <c r="A17" t="s">
        <v>16</v>
      </c>
      <c r="B17">
        <v>-99.014847185032039</v>
      </c>
      <c r="C17">
        <v>-77.031315818530686</v>
      </c>
      <c r="D17">
        <v>-95.388314141759722</v>
      </c>
      <c r="E17">
        <v>-84.507263068670838</v>
      </c>
      <c r="F17">
        <v>-7.2464840051478863</v>
      </c>
      <c r="H17" s="3">
        <f t="shared" si="2"/>
        <v>1</v>
      </c>
      <c r="I17" s="3">
        <f t="shared" si="3"/>
        <v>4</v>
      </c>
      <c r="J17" s="3">
        <f t="shared" si="4"/>
        <v>2</v>
      </c>
      <c r="K17" s="3">
        <f t="shared" si="5"/>
        <v>3</v>
      </c>
      <c r="L17" s="3">
        <f t="shared" si="6"/>
        <v>5</v>
      </c>
      <c r="N17" s="3">
        <f t="shared" si="7"/>
        <v>1</v>
      </c>
      <c r="O17">
        <f>IF(COUNTIF($H17:H17,I17)&gt;0,"",COUNTIF(I17:$L17,I17))</f>
        <v>1</v>
      </c>
      <c r="P17">
        <f>IF(COUNTIF($H17:I17,J17)&gt;0,"",COUNTIF(J17:$L17,J17))</f>
        <v>1</v>
      </c>
      <c r="Q17">
        <f>IF(COUNTIF($H17:J17,K17)&gt;0,"",COUNTIF(K17:$L17,K17))</f>
        <v>1</v>
      </c>
      <c r="R17">
        <f>IF(COUNTIF($H17:K17,L17)&gt;0,"",COUNTIF(L17:$L17,L17))</f>
        <v>1</v>
      </c>
      <c r="U17">
        <f t="shared" si="8"/>
        <v>0</v>
      </c>
      <c r="V17">
        <f t="shared" si="9"/>
        <v>0</v>
      </c>
      <c r="W17">
        <f t="shared" si="10"/>
        <v>0</v>
      </c>
      <c r="X17">
        <f t="shared" si="11"/>
        <v>0</v>
      </c>
      <c r="Y17">
        <f t="shared" si="12"/>
        <v>0</v>
      </c>
      <c r="Z17" t="str">
        <f t="shared" si="13"/>
        <v/>
      </c>
      <c r="AB17" t="s">
        <v>41</v>
      </c>
      <c r="AC17">
        <f>AC10/AC15</f>
        <v>77.943896424167647</v>
      </c>
    </row>
    <row r="18" spans="1:30" x14ac:dyDescent="0.3">
      <c r="A18" t="s">
        <v>17</v>
      </c>
      <c r="B18">
        <v>-0.73657355590266194</v>
      </c>
      <c r="C18">
        <v>0.26578906654625462</v>
      </c>
      <c r="D18">
        <v>-0.60484676077211585</v>
      </c>
      <c r="E18">
        <v>0.71792147059445444</v>
      </c>
      <c r="F18">
        <v>8.7459087346245123</v>
      </c>
      <c r="H18" s="3">
        <f t="shared" si="2"/>
        <v>1</v>
      </c>
      <c r="I18" s="3">
        <f t="shared" si="3"/>
        <v>3</v>
      </c>
      <c r="J18" s="3">
        <f t="shared" si="4"/>
        <v>2</v>
      </c>
      <c r="K18" s="3">
        <f t="shared" si="5"/>
        <v>4</v>
      </c>
      <c r="L18" s="3">
        <f t="shared" si="6"/>
        <v>5</v>
      </c>
      <c r="N18" s="3">
        <f t="shared" si="7"/>
        <v>1</v>
      </c>
      <c r="O18">
        <f>IF(COUNTIF($H18:H18,I18)&gt;0,"",COUNTIF(I18:$L18,I18))</f>
        <v>1</v>
      </c>
      <c r="P18">
        <f>IF(COUNTIF($H18:I18,J18)&gt;0,"",COUNTIF(J18:$L18,J18))</f>
        <v>1</v>
      </c>
      <c r="Q18">
        <f>IF(COUNTIF($H18:J18,K18)&gt;0,"",COUNTIF(K18:$L18,K18))</f>
        <v>1</v>
      </c>
      <c r="R18">
        <f>IF(COUNTIF($H18:K18,L18)&gt;0,"",COUNTIF(L18:$L18,L18))</f>
        <v>1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  <c r="Y18">
        <f t="shared" si="12"/>
        <v>0</v>
      </c>
      <c r="Z18" t="str">
        <f t="shared" si="13"/>
        <v/>
      </c>
    </row>
    <row r="19" spans="1:30" x14ac:dyDescent="0.3">
      <c r="A19" t="s">
        <v>18</v>
      </c>
      <c r="B19">
        <v>-1.9275396895219865</v>
      </c>
      <c r="C19">
        <v>-1.7577483827973808</v>
      </c>
      <c r="D19">
        <v>-1.9778394692314512</v>
      </c>
      <c r="E19">
        <v>-1.95741899705745</v>
      </c>
      <c r="F19">
        <v>-1.1072542514860619</v>
      </c>
      <c r="H19" s="3">
        <f t="shared" si="2"/>
        <v>3</v>
      </c>
      <c r="I19" s="3">
        <f t="shared" si="3"/>
        <v>4</v>
      </c>
      <c r="J19" s="3">
        <f t="shared" si="4"/>
        <v>1</v>
      </c>
      <c r="K19" s="3">
        <f t="shared" si="5"/>
        <v>2</v>
      </c>
      <c r="L19" s="3">
        <f t="shared" si="6"/>
        <v>5</v>
      </c>
      <c r="N19" s="3">
        <f t="shared" si="7"/>
        <v>1</v>
      </c>
      <c r="O19">
        <f>IF(COUNTIF($H19:H19,I19)&gt;0,"",COUNTIF(I19:$L19,I19))</f>
        <v>1</v>
      </c>
      <c r="P19">
        <f>IF(COUNTIF($H19:I19,J19)&gt;0,"",COUNTIF(J19:$L19,J19))</f>
        <v>1</v>
      </c>
      <c r="Q19">
        <f>IF(COUNTIF($H19:J19,K19)&gt;0,"",COUNTIF(K19:$L19,K19))</f>
        <v>1</v>
      </c>
      <c r="R19">
        <f>IF(COUNTIF($H19:K19,L19)&gt;0,"",COUNTIF(L19:$L19,L19))</f>
        <v>1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Z19" t="str">
        <f t="shared" si="13"/>
        <v/>
      </c>
      <c r="AB19" t="s">
        <v>42</v>
      </c>
      <c r="AC19">
        <f>AC7-1</f>
        <v>4</v>
      </c>
    </row>
    <row r="20" spans="1:30" x14ac:dyDescent="0.3">
      <c r="A20" t="s">
        <v>19</v>
      </c>
      <c r="B20">
        <v>-3.4977342112988432</v>
      </c>
      <c r="C20">
        <v>-3.2813975250141167</v>
      </c>
      <c r="D20">
        <v>-3.6261324049786046</v>
      </c>
      <c r="E20">
        <v>-3.5979917628785798</v>
      </c>
      <c r="F20">
        <v>-2.1003756299945913</v>
      </c>
      <c r="H20" s="3">
        <f t="shared" si="2"/>
        <v>3</v>
      </c>
      <c r="I20" s="3">
        <f t="shared" si="3"/>
        <v>4</v>
      </c>
      <c r="J20" s="3">
        <f t="shared" si="4"/>
        <v>1</v>
      </c>
      <c r="K20" s="3">
        <f t="shared" si="5"/>
        <v>2</v>
      </c>
      <c r="L20" s="3">
        <f t="shared" si="6"/>
        <v>5</v>
      </c>
      <c r="N20" s="3">
        <f t="shared" si="7"/>
        <v>1</v>
      </c>
      <c r="O20">
        <f>IF(COUNTIF($H20:H20,I20)&gt;0,"",COUNTIF(I20:$L20,I20))</f>
        <v>1</v>
      </c>
      <c r="P20">
        <f>IF(COUNTIF($H20:I20,J20)&gt;0,"",COUNTIF(J20:$L20,J20))</f>
        <v>1</v>
      </c>
      <c r="Q20">
        <f>IF(COUNTIF($H20:J20,K20)&gt;0,"",COUNTIF(K20:$L20,K20))</f>
        <v>1</v>
      </c>
      <c r="R20">
        <f>IF(COUNTIF($H20:K20,L20)&gt;0,"",COUNTIF(L20:$L20,L20))</f>
        <v>1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  <c r="Y20">
        <f t="shared" si="12"/>
        <v>0</v>
      </c>
      <c r="Z20" t="str">
        <f t="shared" si="13"/>
        <v/>
      </c>
    </row>
    <row r="21" spans="1:30" x14ac:dyDescent="0.3">
      <c r="A21" t="s">
        <v>20</v>
      </c>
      <c r="B21">
        <v>-147.49713637373017</v>
      </c>
      <c r="C21">
        <v>-142.41748771099611</v>
      </c>
      <c r="D21">
        <v>-146.98202571555333</v>
      </c>
      <c r="E21">
        <v>-120.45261327822752</v>
      </c>
      <c r="F21">
        <v>-101.74706100012787</v>
      </c>
      <c r="H21" s="3">
        <f t="shared" si="2"/>
        <v>1</v>
      </c>
      <c r="I21" s="3">
        <f t="shared" si="3"/>
        <v>3</v>
      </c>
      <c r="J21" s="3">
        <f t="shared" si="4"/>
        <v>2</v>
      </c>
      <c r="K21" s="3">
        <f t="shared" si="5"/>
        <v>4</v>
      </c>
      <c r="L21" s="3">
        <f t="shared" si="6"/>
        <v>5</v>
      </c>
      <c r="N21" s="3">
        <f t="shared" si="7"/>
        <v>1</v>
      </c>
      <c r="O21">
        <f>IF(COUNTIF($H21:H21,I21)&gt;0,"",COUNTIF(I21:$L21,I21))</f>
        <v>1</v>
      </c>
      <c r="P21">
        <f>IF(COUNTIF($H21:I21,J21)&gt;0,"",COUNTIF(J21:$L21,J21))</f>
        <v>1</v>
      </c>
      <c r="Q21">
        <f>IF(COUNTIF($H21:J21,K21)&gt;0,"",COUNTIF(K21:$L21,K21))</f>
        <v>1</v>
      </c>
      <c r="R21">
        <f>IF(COUNTIF($H21:K21,L21)&gt;0,"",COUNTIF(L21:$L21,L21))</f>
        <v>1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  <c r="Z21" t="str">
        <f t="shared" si="13"/>
        <v/>
      </c>
      <c r="AB21" t="s">
        <v>43</v>
      </c>
      <c r="AC21">
        <f>_xlfn.CHISQ.DIST.RT(AC17,AC19)</f>
        <v>4.7473719403381866E-16</v>
      </c>
      <c r="AD21" t="s">
        <v>44</v>
      </c>
    </row>
    <row r="22" spans="1:30" x14ac:dyDescent="0.3">
      <c r="A22" t="s">
        <v>21</v>
      </c>
      <c r="B22">
        <v>-9.8574913481152908</v>
      </c>
      <c r="C22">
        <v>-9.4536360419613015</v>
      </c>
      <c r="D22">
        <v>-9.9385210971395637</v>
      </c>
      <c r="E22">
        <v>-9.9254531702243689</v>
      </c>
      <c r="F22">
        <v>-7.048231997163561</v>
      </c>
      <c r="H22" s="3">
        <f t="shared" si="2"/>
        <v>3</v>
      </c>
      <c r="I22" s="3">
        <f t="shared" si="3"/>
        <v>4</v>
      </c>
      <c r="J22" s="3">
        <f t="shared" si="4"/>
        <v>1</v>
      </c>
      <c r="K22" s="3">
        <f t="shared" si="5"/>
        <v>2</v>
      </c>
      <c r="L22" s="3">
        <f t="shared" si="6"/>
        <v>5</v>
      </c>
      <c r="N22" s="3">
        <f t="shared" si="7"/>
        <v>1</v>
      </c>
      <c r="O22">
        <f>IF(COUNTIF($H22:H22,I22)&gt;0,"",COUNTIF(I22:$L22,I22))</f>
        <v>1</v>
      </c>
      <c r="P22">
        <f>IF(COUNTIF($H22:I22,J22)&gt;0,"",COUNTIF(J22:$L22,J22))</f>
        <v>1</v>
      </c>
      <c r="Q22">
        <f>IF(COUNTIF($H22:J22,K22)&gt;0,"",COUNTIF(K22:$L22,K22))</f>
        <v>1</v>
      </c>
      <c r="R22">
        <f>IF(COUNTIF($H22:K22,L22)&gt;0,"",COUNTIF(L22:$L22,L22))</f>
        <v>1</v>
      </c>
      <c r="U22">
        <f t="shared" si="8"/>
        <v>0</v>
      </c>
      <c r="V22">
        <f t="shared" si="9"/>
        <v>0</v>
      </c>
      <c r="W22">
        <f t="shared" si="10"/>
        <v>0</v>
      </c>
      <c r="X22">
        <f t="shared" si="11"/>
        <v>0</v>
      </c>
      <c r="Y22">
        <f t="shared" si="12"/>
        <v>0</v>
      </c>
      <c r="Z22" t="str">
        <f t="shared" si="13"/>
        <v/>
      </c>
      <c r="AC22">
        <f>1-_xlfn.CHISQ.DIST(AC17,AC19,TRUE)</f>
        <v>0</v>
      </c>
    </row>
    <row r="23" spans="1:30" x14ac:dyDescent="0.3">
      <c r="A23" t="s">
        <v>22</v>
      </c>
      <c r="B23">
        <v>-982.1976604116619</v>
      </c>
      <c r="C23">
        <v>-735.39638839026168</v>
      </c>
      <c r="D23">
        <v>-983.29623870100181</v>
      </c>
      <c r="E23">
        <v>-884.45638011740152</v>
      </c>
      <c r="F23">
        <v>-45.018339072516554</v>
      </c>
      <c r="H23" s="3">
        <f t="shared" si="2"/>
        <v>2</v>
      </c>
      <c r="I23" s="3">
        <f t="shared" si="3"/>
        <v>4</v>
      </c>
      <c r="J23" s="3">
        <f t="shared" si="4"/>
        <v>1</v>
      </c>
      <c r="K23" s="3">
        <f t="shared" si="5"/>
        <v>3</v>
      </c>
      <c r="L23" s="3">
        <f t="shared" si="6"/>
        <v>5</v>
      </c>
      <c r="N23" s="3">
        <f t="shared" si="7"/>
        <v>1</v>
      </c>
      <c r="O23">
        <f>IF(COUNTIF($H23:H23,I23)&gt;0,"",COUNTIF(I23:$L23,I23))</f>
        <v>1</v>
      </c>
      <c r="P23">
        <f>IF(COUNTIF($H23:I23,J23)&gt;0,"",COUNTIF(J23:$L23,J23))</f>
        <v>1</v>
      </c>
      <c r="Q23">
        <f>IF(COUNTIF($H23:J23,K23)&gt;0,"",COUNTIF(K23:$L23,K23))</f>
        <v>1</v>
      </c>
      <c r="R23">
        <f>IF(COUNTIF($H23:K23,L23)&gt;0,"",COUNTIF(L23:$L23,L23))</f>
        <v>1</v>
      </c>
      <c r="U23">
        <f t="shared" si="8"/>
        <v>0</v>
      </c>
      <c r="V23">
        <f t="shared" si="9"/>
        <v>0</v>
      </c>
      <c r="W23">
        <f t="shared" si="10"/>
        <v>0</v>
      </c>
      <c r="X23">
        <f t="shared" si="11"/>
        <v>0</v>
      </c>
      <c r="Y23">
        <f t="shared" si="12"/>
        <v>0</v>
      </c>
      <c r="Z23" t="str">
        <f t="shared" si="13"/>
        <v/>
      </c>
    </row>
    <row r="24" spans="1:30" x14ac:dyDescent="0.3">
      <c r="A24" t="s">
        <v>23</v>
      </c>
      <c r="B24">
        <v>-197.4297971866151</v>
      </c>
      <c r="C24">
        <v>-187.08698044690485</v>
      </c>
      <c r="D24">
        <v>-196.70294769191398</v>
      </c>
      <c r="E24">
        <v>-162.04612283658207</v>
      </c>
      <c r="F24">
        <v>-105.75751953726146</v>
      </c>
      <c r="H24" s="3">
        <f t="shared" si="2"/>
        <v>1</v>
      </c>
      <c r="I24" s="3">
        <f t="shared" si="3"/>
        <v>3</v>
      </c>
      <c r="J24" s="3">
        <f t="shared" si="4"/>
        <v>2</v>
      </c>
      <c r="K24" s="3">
        <f t="shared" si="5"/>
        <v>4</v>
      </c>
      <c r="L24" s="3">
        <f t="shared" si="6"/>
        <v>5</v>
      </c>
      <c r="N24" s="3">
        <f t="shared" si="7"/>
        <v>1</v>
      </c>
      <c r="O24">
        <f>IF(COUNTIF($H24:H24,I24)&gt;0,"",COUNTIF(I24:$L24,I24))</f>
        <v>1</v>
      </c>
      <c r="P24">
        <f>IF(COUNTIF($H24:I24,J24)&gt;0,"",COUNTIF(J24:$L24,J24))</f>
        <v>1</v>
      </c>
      <c r="Q24">
        <f>IF(COUNTIF($H24:J24,K24)&gt;0,"",COUNTIF(K24:$L24,K24))</f>
        <v>1</v>
      </c>
      <c r="R24">
        <f>IF(COUNTIF($H24:K24,L24)&gt;0,"",COUNTIF(L24:$L24,L24))</f>
        <v>1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Y24">
        <f t="shared" si="12"/>
        <v>0</v>
      </c>
      <c r="Z24" t="str">
        <f t="shared" si="13"/>
        <v/>
      </c>
    </row>
    <row r="25" spans="1:30" x14ac:dyDescent="0.3">
      <c r="A25" t="s">
        <v>24</v>
      </c>
      <c r="B25">
        <v>-1841.8126612915571</v>
      </c>
      <c r="C25">
        <v>-1553.1988659025521</v>
      </c>
      <c r="D25">
        <v>-1887.1000682974607</v>
      </c>
      <c r="E25">
        <v>-1279.6437326783666</v>
      </c>
      <c r="F25">
        <v>-231.46775298923387</v>
      </c>
      <c r="H25" s="3">
        <f t="shared" si="2"/>
        <v>2</v>
      </c>
      <c r="I25" s="3">
        <f t="shared" si="3"/>
        <v>3</v>
      </c>
      <c r="J25" s="3">
        <f t="shared" si="4"/>
        <v>1</v>
      </c>
      <c r="K25" s="3">
        <f t="shared" si="5"/>
        <v>4</v>
      </c>
      <c r="L25" s="3">
        <f t="shared" si="6"/>
        <v>5</v>
      </c>
      <c r="N25" s="3">
        <f t="shared" si="7"/>
        <v>1</v>
      </c>
      <c r="O25">
        <f>IF(COUNTIF($H25:H25,I25)&gt;0,"",COUNTIF(I25:$L25,I25))</f>
        <v>1</v>
      </c>
      <c r="P25">
        <f>IF(COUNTIF($H25:I25,J25)&gt;0,"",COUNTIF(J25:$L25,J25))</f>
        <v>1</v>
      </c>
      <c r="Q25">
        <f>IF(COUNTIF($H25:J25,K25)&gt;0,"",COUNTIF(K25:$L25,K25))</f>
        <v>1</v>
      </c>
      <c r="R25">
        <f>IF(COUNTIF($H25:K25,L25)&gt;0,"",COUNTIF(L25:$L25,L25))</f>
        <v>1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0</v>
      </c>
      <c r="Y25">
        <f t="shared" si="12"/>
        <v>0</v>
      </c>
      <c r="Z25" t="str">
        <f t="shared" si="13"/>
        <v/>
      </c>
    </row>
    <row r="26" spans="1:30" x14ac:dyDescent="0.3">
      <c r="A26" t="s">
        <v>25</v>
      </c>
      <c r="B26">
        <v>-6199.3039735581278</v>
      </c>
      <c r="C26">
        <v>-5902.9421241876762</v>
      </c>
      <c r="D26">
        <v>-6383.5714122907802</v>
      </c>
      <c r="E26">
        <v>-5751.874993642642</v>
      </c>
      <c r="F26">
        <v>-2614.6534550594006</v>
      </c>
      <c r="H26" s="3">
        <f t="shared" si="2"/>
        <v>2</v>
      </c>
      <c r="I26" s="3">
        <f t="shared" si="3"/>
        <v>3</v>
      </c>
      <c r="J26" s="3">
        <f t="shared" si="4"/>
        <v>1</v>
      </c>
      <c r="K26" s="3">
        <f t="shared" si="5"/>
        <v>4</v>
      </c>
      <c r="L26" s="3">
        <f t="shared" si="6"/>
        <v>5</v>
      </c>
      <c r="N26" s="3">
        <f t="shared" si="7"/>
        <v>1</v>
      </c>
      <c r="O26">
        <f>IF(COUNTIF($H26:H26,I26)&gt;0,"",COUNTIF(I26:$L26,I26))</f>
        <v>1</v>
      </c>
      <c r="P26">
        <f>IF(COUNTIF($H26:I26,J26)&gt;0,"",COUNTIF(J26:$L26,J26))</f>
        <v>1</v>
      </c>
      <c r="Q26">
        <f>IF(COUNTIF($H26:J26,K26)&gt;0,"",COUNTIF(K26:$L26,K26))</f>
        <v>1</v>
      </c>
      <c r="R26">
        <f>IF(COUNTIF($H26:K26,L26)&gt;0,"",COUNTIF(L26:$L26,L26))</f>
        <v>1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0</v>
      </c>
      <c r="Y26">
        <f t="shared" si="12"/>
        <v>0</v>
      </c>
      <c r="Z26" t="str">
        <f t="shared" si="13"/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8423-9268-4803-B2B7-83166B17207E}">
  <dimension ref="A1:AH26"/>
  <sheetViews>
    <sheetView topLeftCell="L6" workbookViewId="0">
      <selection activeCell="B2" sqref="B2:F26"/>
    </sheetView>
  </sheetViews>
  <sheetFormatPr defaultRowHeight="14.4" x14ac:dyDescent="0.3"/>
  <cols>
    <col min="1" max="1" width="3.6640625" bestFit="1" customWidth="1"/>
    <col min="29" max="29" width="12" bestFit="1" customWidth="1"/>
  </cols>
  <sheetData>
    <row r="1" spans="1:34" x14ac:dyDescent="0.3">
      <c r="A1" t="s">
        <v>30</v>
      </c>
      <c r="B1" t="s">
        <v>0</v>
      </c>
      <c r="C1" t="s">
        <v>26</v>
      </c>
      <c r="D1" t="s">
        <v>27</v>
      </c>
      <c r="E1" t="s">
        <v>33</v>
      </c>
      <c r="F1" t="s">
        <v>34</v>
      </c>
      <c r="H1" t="s">
        <v>0</v>
      </c>
      <c r="I1" t="s">
        <v>26</v>
      </c>
      <c r="J1" t="s">
        <v>27</v>
      </c>
      <c r="K1" t="s">
        <v>33</v>
      </c>
      <c r="L1" t="s">
        <v>34</v>
      </c>
      <c r="N1" t="s">
        <v>0</v>
      </c>
      <c r="O1" t="s">
        <v>26</v>
      </c>
      <c r="P1" t="s">
        <v>27</v>
      </c>
      <c r="Q1" t="s">
        <v>33</v>
      </c>
      <c r="R1" t="s">
        <v>34</v>
      </c>
      <c r="U1" t="s">
        <v>0</v>
      </c>
      <c r="V1" t="s">
        <v>26</v>
      </c>
      <c r="W1" t="s">
        <v>27</v>
      </c>
      <c r="X1" t="s">
        <v>33</v>
      </c>
      <c r="Y1" t="s">
        <v>34</v>
      </c>
      <c r="AC1" t="s">
        <v>0</v>
      </c>
      <c r="AD1" t="s">
        <v>26</v>
      </c>
      <c r="AE1" t="s">
        <v>27</v>
      </c>
      <c r="AF1" t="s">
        <v>33</v>
      </c>
      <c r="AG1" t="s">
        <v>34</v>
      </c>
    </row>
    <row r="2" spans="1:34" x14ac:dyDescent="0.3">
      <c r="A2" t="s">
        <v>1</v>
      </c>
      <c r="B2">
        <v>-859.83273282047298</v>
      </c>
      <c r="C2">
        <v>8801.4582434899912</v>
      </c>
      <c r="D2">
        <v>2760.153330842194</v>
      </c>
      <c r="E2">
        <v>21001.536491557436</v>
      </c>
      <c r="F2">
        <v>170961.33499438345</v>
      </c>
      <c r="H2" s="3">
        <f>_xlfn.RANK.AVG(B2,$B2:$F2,1)</f>
        <v>1</v>
      </c>
      <c r="I2" s="3">
        <f>_xlfn.RANK.AVG(C2,$B2:$F2,1)</f>
        <v>3</v>
      </c>
      <c r="J2" s="3">
        <f t="shared" ref="J2:L17" si="0">_xlfn.RANK.AVG(D2,$B2:$F2,1)</f>
        <v>2</v>
      </c>
      <c r="K2" s="3">
        <f t="shared" si="0"/>
        <v>4</v>
      </c>
      <c r="L2" s="3">
        <f t="shared" si="0"/>
        <v>5</v>
      </c>
      <c r="N2" s="3">
        <f>COUNTIF($H2:$L2,H2)</f>
        <v>1</v>
      </c>
      <c r="O2">
        <f>IF(COUNTIF($H2:H2,I2)&gt;0,"",COUNTIF(I2:$L2,I2))</f>
        <v>1</v>
      </c>
      <c r="P2">
        <f>IF(COUNTIF($H2:I2,J2)&gt;0,"",COUNTIF(J2:$L2,J2))</f>
        <v>1</v>
      </c>
      <c r="Q2">
        <f>IF(COUNTIF($H2:J2,K2)&gt;0,"",COUNTIF(K2:$L2,K2))</f>
        <v>1</v>
      </c>
      <c r="R2">
        <f>IF(COUNTIF($H2:K2,L2)&gt;0,"",COUNTIF(L2:$L2,L2))</f>
        <v>1</v>
      </c>
      <c r="U2">
        <f>IF(N2="","",(N2*N2*N2)-N2)</f>
        <v>0</v>
      </c>
      <c r="V2">
        <f t="shared" ref="V2:Z17" si="1">IF(O2="","",(O2*O2*O2)-O2)</f>
        <v>0</v>
      </c>
      <c r="W2">
        <f t="shared" si="1"/>
        <v>0</v>
      </c>
      <c r="X2">
        <f t="shared" si="1"/>
        <v>0</v>
      </c>
      <c r="Y2">
        <f t="shared" si="1"/>
        <v>0</v>
      </c>
      <c r="Z2" t="str">
        <f t="shared" si="1"/>
        <v/>
      </c>
      <c r="AB2" t="s">
        <v>35</v>
      </c>
      <c r="AC2" s="3">
        <f>SUM(H2:H26)</f>
        <v>37</v>
      </c>
      <c r="AD2" s="3">
        <f>SUM(I2:I26)</f>
        <v>80</v>
      </c>
      <c r="AE2" s="3">
        <f>SUM(J2:J26)</f>
        <v>61</v>
      </c>
      <c r="AF2" s="3">
        <f>SUM(K2:K26)</f>
        <v>72</v>
      </c>
      <c r="AG2" s="3">
        <f>SUM(L2:L26)</f>
        <v>125</v>
      </c>
    </row>
    <row r="3" spans="1:34" x14ac:dyDescent="0.3">
      <c r="A3" t="s">
        <v>2</v>
      </c>
      <c r="B3">
        <v>-636.34981951554425</v>
      </c>
      <c r="C3">
        <v>-486.70584201832094</v>
      </c>
      <c r="D3">
        <v>-550.97016662137435</v>
      </c>
      <c r="E3">
        <v>-437.89973168183104</v>
      </c>
      <c r="F3">
        <v>-190.77515212190031</v>
      </c>
      <c r="H3" s="3">
        <f t="shared" ref="H3:L26" si="2">_xlfn.RANK.AVG(B3,$B3:$F3,1)</f>
        <v>1</v>
      </c>
      <c r="I3" s="3">
        <f t="shared" si="2"/>
        <v>3</v>
      </c>
      <c r="J3" s="3">
        <f t="shared" si="0"/>
        <v>2</v>
      </c>
      <c r="K3" s="3">
        <f t="shared" si="0"/>
        <v>4</v>
      </c>
      <c r="L3" s="3">
        <f t="shared" si="0"/>
        <v>5</v>
      </c>
      <c r="N3" s="3">
        <f t="shared" ref="N3:N26" si="3">COUNTIF($H3:$L3,H3)</f>
        <v>1</v>
      </c>
      <c r="O3">
        <f>IF(COUNTIF($H3:H3,I3)&gt;0,"",COUNTIF(I3:$L3,I3))</f>
        <v>1</v>
      </c>
      <c r="P3">
        <f>IF(COUNTIF($H3:I3,J3)&gt;0,"",COUNTIF(J3:$L3,J3))</f>
        <v>1</v>
      </c>
      <c r="Q3">
        <f>IF(COUNTIF($H3:J3,K3)&gt;0,"",COUNTIF(K3:$L3,K3))</f>
        <v>1</v>
      </c>
      <c r="R3">
        <f>IF(COUNTIF($H3:K3,L3)&gt;0,"",COUNTIF(L3:$L3,L3))</f>
        <v>1</v>
      </c>
      <c r="U3">
        <f t="shared" ref="U3:Z26" si="4">IF(N3="","",(N3*N3*N3)-N3)</f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 t="str">
        <f t="shared" si="1"/>
        <v/>
      </c>
      <c r="AB3" t="s">
        <v>36</v>
      </c>
      <c r="AC3">
        <f>AC2*AC2</f>
        <v>1369</v>
      </c>
      <c r="AD3">
        <f t="shared" ref="AD3:AG3" si="5">AD2*AD2</f>
        <v>6400</v>
      </c>
      <c r="AE3">
        <f t="shared" si="5"/>
        <v>3721</v>
      </c>
      <c r="AF3">
        <f t="shared" si="5"/>
        <v>5184</v>
      </c>
      <c r="AG3">
        <f t="shared" si="5"/>
        <v>15625</v>
      </c>
      <c r="AH3">
        <f>SUM(AC3:AG3)</f>
        <v>32299</v>
      </c>
    </row>
    <row r="4" spans="1:34" x14ac:dyDescent="0.3">
      <c r="A4" t="s">
        <v>3</v>
      </c>
      <c r="B4">
        <v>0.2239735693363161</v>
      </c>
      <c r="C4">
        <v>0.79870962471866103</v>
      </c>
      <c r="D4">
        <v>0.59188263189923684</v>
      </c>
      <c r="E4">
        <v>1.2896371832630722</v>
      </c>
      <c r="F4">
        <v>5.2804252036215837</v>
      </c>
      <c r="H4" s="3">
        <f t="shared" si="2"/>
        <v>1</v>
      </c>
      <c r="I4" s="3">
        <f t="shared" si="2"/>
        <v>3</v>
      </c>
      <c r="J4" s="3">
        <f t="shared" si="0"/>
        <v>2</v>
      </c>
      <c r="K4" s="3">
        <f t="shared" si="0"/>
        <v>4</v>
      </c>
      <c r="L4" s="3">
        <f t="shared" si="0"/>
        <v>5</v>
      </c>
      <c r="N4" s="3">
        <f t="shared" si="3"/>
        <v>1</v>
      </c>
      <c r="O4">
        <f>IF(COUNTIF($H4:H4,I4)&gt;0,"",COUNTIF(I4:$L4,I4))</f>
        <v>1</v>
      </c>
      <c r="P4">
        <f>IF(COUNTIF($H4:I4,J4)&gt;0,"",COUNTIF(J4:$L4,J4))</f>
        <v>1</v>
      </c>
      <c r="Q4">
        <f>IF(COUNTIF($H4:J4,K4)&gt;0,"",COUNTIF(K4:$L4,K4))</f>
        <v>1</v>
      </c>
      <c r="R4">
        <f>IF(COUNTIF($H4:K4,L4)&gt;0,"",COUNTIF(L4:$L4,L4))</f>
        <v>1</v>
      </c>
      <c r="U4">
        <f t="shared" si="4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t="str">
        <f t="shared" si="1"/>
        <v/>
      </c>
    </row>
    <row r="5" spans="1:34" x14ac:dyDescent="0.3">
      <c r="A5" t="s">
        <v>4</v>
      </c>
      <c r="B5">
        <v>-12.093006868521886</v>
      </c>
      <c r="C5">
        <v>-10.752755485319396</v>
      </c>
      <c r="D5">
        <v>-11.582848997746538</v>
      </c>
      <c r="E5">
        <v>-12.078937521200269</v>
      </c>
      <c r="F5">
        <v>-7.5753574546454043</v>
      </c>
      <c r="H5" s="3">
        <f t="shared" si="2"/>
        <v>1</v>
      </c>
      <c r="I5" s="3">
        <f t="shared" si="2"/>
        <v>4</v>
      </c>
      <c r="J5" s="3">
        <f t="shared" si="0"/>
        <v>3</v>
      </c>
      <c r="K5" s="3">
        <f t="shared" si="0"/>
        <v>2</v>
      </c>
      <c r="L5" s="3">
        <f t="shared" si="0"/>
        <v>5</v>
      </c>
      <c r="N5" s="3">
        <f t="shared" si="3"/>
        <v>1</v>
      </c>
      <c r="O5">
        <f>IF(COUNTIF($H5:H5,I5)&gt;0,"",COUNTIF(I5:$L5,I5))</f>
        <v>1</v>
      </c>
      <c r="P5">
        <f>IF(COUNTIF($H5:I5,J5)&gt;0,"",COUNTIF(J5:$L5,J5))</f>
        <v>1</v>
      </c>
      <c r="Q5">
        <f>IF(COUNTIF($H5:J5,K5)&gt;0,"",COUNTIF(K5:$L5,K5))</f>
        <v>1</v>
      </c>
      <c r="R5">
        <f>IF(COUNTIF($H5:K5,L5)&gt;0,"",COUNTIF(L5:$L5,L5))</f>
        <v>1</v>
      </c>
      <c r="U5">
        <f t="shared" si="4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 t="str">
        <f t="shared" si="1"/>
        <v/>
      </c>
    </row>
    <row r="6" spans="1:34" x14ac:dyDescent="0.3">
      <c r="A6" t="s">
        <v>5</v>
      </c>
      <c r="B6">
        <v>11.780598532615212</v>
      </c>
      <c r="C6">
        <v>10.738852557453004</v>
      </c>
      <c r="D6">
        <v>9.9835879736625053</v>
      </c>
      <c r="E6">
        <v>9.8726040740380938</v>
      </c>
      <c r="F6">
        <v>29.311415895302925</v>
      </c>
      <c r="H6" s="3">
        <f t="shared" si="2"/>
        <v>4</v>
      </c>
      <c r="I6" s="3">
        <f t="shared" si="2"/>
        <v>3</v>
      </c>
      <c r="J6" s="3">
        <f t="shared" si="0"/>
        <v>2</v>
      </c>
      <c r="K6" s="3">
        <f t="shared" si="0"/>
        <v>1</v>
      </c>
      <c r="L6" s="3">
        <f t="shared" si="0"/>
        <v>5</v>
      </c>
      <c r="N6" s="3">
        <f t="shared" si="3"/>
        <v>1</v>
      </c>
      <c r="O6">
        <f>IF(COUNTIF($H6:H6,I6)&gt;0,"",COUNTIF(I6:$L6,I6))</f>
        <v>1</v>
      </c>
      <c r="P6">
        <f>IF(COUNTIF($H6:I6,J6)&gt;0,"",COUNTIF(J6:$L6,J6))</f>
        <v>1</v>
      </c>
      <c r="Q6">
        <f>IF(COUNTIF($H6:J6,K6)&gt;0,"",COUNTIF(K6:$L6,K6))</f>
        <v>1</v>
      </c>
      <c r="R6">
        <f>IF(COUNTIF($H6:K6,L6)&gt;0,"",COUNTIF(L6:$L6,L6))</f>
        <v>1</v>
      </c>
      <c r="U6">
        <f t="shared" si="4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 t="str">
        <f t="shared" si="1"/>
        <v/>
      </c>
      <c r="AB6" t="s">
        <v>37</v>
      </c>
      <c r="AC6">
        <f>25</f>
        <v>25</v>
      </c>
    </row>
    <row r="7" spans="1:34" x14ac:dyDescent="0.3">
      <c r="A7" t="s">
        <v>6</v>
      </c>
      <c r="B7">
        <v>40.309180969621465</v>
      </c>
      <c r="C7">
        <v>142.10648023402101</v>
      </c>
      <c r="D7">
        <v>125.88093312220309</v>
      </c>
      <c r="E7">
        <v>143.21296084970749</v>
      </c>
      <c r="F7">
        <v>203.24053938248599</v>
      </c>
      <c r="H7" s="3">
        <f t="shared" si="2"/>
        <v>1</v>
      </c>
      <c r="I7" s="3">
        <f t="shared" si="2"/>
        <v>3</v>
      </c>
      <c r="J7" s="3">
        <f t="shared" si="0"/>
        <v>2</v>
      </c>
      <c r="K7" s="3">
        <f t="shared" si="0"/>
        <v>4</v>
      </c>
      <c r="L7" s="3">
        <f t="shared" si="0"/>
        <v>5</v>
      </c>
      <c r="N7" s="3">
        <f t="shared" si="3"/>
        <v>1</v>
      </c>
      <c r="O7">
        <f>IF(COUNTIF($H7:H7,I7)&gt;0,"",COUNTIF(I7:$L7,I7))</f>
        <v>1</v>
      </c>
      <c r="P7">
        <f>IF(COUNTIF($H7:I7,J7)&gt;0,"",COUNTIF(J7:$L7,J7))</f>
        <v>1</v>
      </c>
      <c r="Q7">
        <f>IF(COUNTIF($H7:J7,K7)&gt;0,"",COUNTIF(K7:$L7,K7))</f>
        <v>1</v>
      </c>
      <c r="R7">
        <f>IF(COUNTIF($H7:K7,L7)&gt;0,"",COUNTIF(L7:$L7,L7))</f>
        <v>1</v>
      </c>
      <c r="U7">
        <f t="shared" si="4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 t="str">
        <f t="shared" si="1"/>
        <v/>
      </c>
      <c r="AB7" t="s">
        <v>38</v>
      </c>
      <c r="AC7">
        <f>5</f>
        <v>5</v>
      </c>
    </row>
    <row r="8" spans="1:34" x14ac:dyDescent="0.3">
      <c r="A8" t="s">
        <v>7</v>
      </c>
      <c r="B8">
        <v>-1416.4792446220295</v>
      </c>
      <c r="C8">
        <v>-854.24932778192715</v>
      </c>
      <c r="D8">
        <v>-1026.1205976728256</v>
      </c>
      <c r="E8">
        <v>-728.22153281589954</v>
      </c>
      <c r="F8">
        <v>-301.17950281812506</v>
      </c>
      <c r="H8" s="3">
        <f t="shared" si="2"/>
        <v>1</v>
      </c>
      <c r="I8" s="3">
        <f t="shared" si="2"/>
        <v>3</v>
      </c>
      <c r="J8" s="3">
        <f t="shared" si="0"/>
        <v>2</v>
      </c>
      <c r="K8" s="3">
        <f t="shared" si="0"/>
        <v>4</v>
      </c>
      <c r="L8" s="3">
        <f t="shared" si="0"/>
        <v>5</v>
      </c>
      <c r="N8" s="3">
        <f t="shared" si="3"/>
        <v>1</v>
      </c>
      <c r="O8">
        <f>IF(COUNTIF($H8:H8,I8)&gt;0,"",COUNTIF(I8:$L8,I8))</f>
        <v>1</v>
      </c>
      <c r="P8">
        <f>IF(COUNTIF($H8:I8,J8)&gt;0,"",COUNTIF(J8:$L8,J8))</f>
        <v>1</v>
      </c>
      <c r="Q8">
        <f>IF(COUNTIF($H8:J8,K8)&gt;0,"",COUNTIF(K8:$L8,K8))</f>
        <v>1</v>
      </c>
      <c r="R8">
        <f>IF(COUNTIF($H8:K8,L8)&gt;0,"",COUNTIF(L8:$L8,L8))</f>
        <v>1</v>
      </c>
      <c r="U8">
        <f t="shared" si="4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 t="str">
        <f t="shared" si="1"/>
        <v/>
      </c>
    </row>
    <row r="9" spans="1:34" x14ac:dyDescent="0.3">
      <c r="A9" t="s">
        <v>8</v>
      </c>
      <c r="B9">
        <v>-724.0330528513739</v>
      </c>
      <c r="C9">
        <v>-582.74383271669728</v>
      </c>
      <c r="D9">
        <v>-597.60510855497137</v>
      </c>
      <c r="E9">
        <v>-547.39164014290191</v>
      </c>
      <c r="F9">
        <v>-214.75487394990654</v>
      </c>
      <c r="H9" s="3">
        <f t="shared" si="2"/>
        <v>1</v>
      </c>
      <c r="I9" s="3">
        <f t="shared" si="2"/>
        <v>3</v>
      </c>
      <c r="J9" s="3">
        <f t="shared" si="0"/>
        <v>2</v>
      </c>
      <c r="K9" s="3">
        <f t="shared" si="0"/>
        <v>4</v>
      </c>
      <c r="L9" s="3">
        <f t="shared" si="0"/>
        <v>5</v>
      </c>
      <c r="N9" s="3">
        <f t="shared" si="3"/>
        <v>1</v>
      </c>
      <c r="O9">
        <f>IF(COUNTIF($H9:H9,I9)&gt;0,"",COUNTIF(I9:$L9,I9))</f>
        <v>1</v>
      </c>
      <c r="P9">
        <f>IF(COUNTIF($H9:I9,J9)&gt;0,"",COUNTIF(J9:$L9,J9))</f>
        <v>1</v>
      </c>
      <c r="Q9">
        <f>IF(COUNTIF($H9:J9,K9)&gt;0,"",COUNTIF(K9:$L9,K9))</f>
        <v>1</v>
      </c>
      <c r="R9">
        <f>IF(COUNTIF($H9:K9,L9)&gt;0,"",COUNTIF(L9:$L9,L9))</f>
        <v>1</v>
      </c>
      <c r="U9">
        <f t="shared" si="4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 t="str">
        <f t="shared" si="1"/>
        <v/>
      </c>
    </row>
    <row r="10" spans="1:34" x14ac:dyDescent="0.3">
      <c r="A10" t="s">
        <v>9</v>
      </c>
      <c r="B10">
        <v>-7.3859886578567604</v>
      </c>
      <c r="C10">
        <v>-6.9174953747280927</v>
      </c>
      <c r="D10">
        <v>-7.0114652708399818</v>
      </c>
      <c r="E10">
        <v>-8.5179450220652502</v>
      </c>
      <c r="F10">
        <v>-2.0530560820971995</v>
      </c>
      <c r="H10" s="3">
        <f t="shared" si="2"/>
        <v>2</v>
      </c>
      <c r="I10" s="3">
        <f t="shared" si="2"/>
        <v>4</v>
      </c>
      <c r="J10" s="3">
        <f t="shared" si="0"/>
        <v>3</v>
      </c>
      <c r="K10" s="3">
        <f t="shared" si="0"/>
        <v>1</v>
      </c>
      <c r="L10" s="3">
        <f t="shared" si="0"/>
        <v>5</v>
      </c>
      <c r="N10" s="3">
        <f t="shared" si="3"/>
        <v>1</v>
      </c>
      <c r="O10">
        <f>IF(COUNTIF($H10:H10,I10)&gt;0,"",COUNTIF(I10:$L10,I10))</f>
        <v>1</v>
      </c>
      <c r="P10">
        <f>IF(COUNTIF($H10:I10,J10)&gt;0,"",COUNTIF(J10:$L10,J10))</f>
        <v>1</v>
      </c>
      <c r="Q10">
        <f>IF(COUNTIF($H10:J10,K10)&gt;0,"",COUNTIF(K10:$L10,K10))</f>
        <v>1</v>
      </c>
      <c r="R10">
        <f>IF(COUNTIF($H10:K10,L10)&gt;0,"",COUNTIF(L10:$L10,L10))</f>
        <v>1</v>
      </c>
      <c r="U10">
        <f t="shared" si="4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 t="str">
        <f t="shared" si="1"/>
        <v/>
      </c>
      <c r="AB10" t="s">
        <v>39</v>
      </c>
      <c r="AC10">
        <f>((12/(AC6*AC7*(AC7+1)))*(AH3))-(3*AC6*(AC7+1))</f>
        <v>66.783999999999992</v>
      </c>
    </row>
    <row r="11" spans="1:34" x14ac:dyDescent="0.3">
      <c r="A11" t="s">
        <v>10</v>
      </c>
      <c r="B11">
        <v>-7.9024186555624567</v>
      </c>
      <c r="C11">
        <v>-1.8447043730171351</v>
      </c>
      <c r="D11">
        <v>-2.1755773388847834</v>
      </c>
      <c r="E11">
        <v>-1.8918621506950333</v>
      </c>
      <c r="F11">
        <v>-1.4105965494507645E-2</v>
      </c>
      <c r="H11" s="3">
        <f t="shared" si="2"/>
        <v>1</v>
      </c>
      <c r="I11" s="3">
        <f t="shared" si="2"/>
        <v>4</v>
      </c>
      <c r="J11" s="3">
        <f t="shared" si="0"/>
        <v>2</v>
      </c>
      <c r="K11" s="3">
        <f t="shared" si="0"/>
        <v>3</v>
      </c>
      <c r="L11" s="3">
        <f t="shared" si="0"/>
        <v>5</v>
      </c>
      <c r="N11" s="3">
        <f t="shared" si="3"/>
        <v>1</v>
      </c>
      <c r="O11">
        <f>IF(COUNTIF($H11:H11,I11)&gt;0,"",COUNTIF(I11:$L11,I11))</f>
        <v>1</v>
      </c>
      <c r="P11">
        <f>IF(COUNTIF($H11:I11,J11)&gt;0,"",COUNTIF(J11:$L11,J11))</f>
        <v>1</v>
      </c>
      <c r="Q11">
        <f>IF(COUNTIF($H11:J11,K11)&gt;0,"",COUNTIF(K11:$L11,K11))</f>
        <v>1</v>
      </c>
      <c r="R11">
        <f>IF(COUNTIF($H11:K11,L11)&gt;0,"",COUNTIF(L11:$L11,L11))</f>
        <v>1</v>
      </c>
      <c r="U11">
        <f t="shared" si="4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 t="str">
        <f t="shared" si="1"/>
        <v/>
      </c>
    </row>
    <row r="12" spans="1:34" x14ac:dyDescent="0.3">
      <c r="A12" t="s">
        <v>11</v>
      </c>
      <c r="B12">
        <v>6.9459503078905787</v>
      </c>
      <c r="C12">
        <v>1622.3845156552618</v>
      </c>
      <c r="D12">
        <v>1415.3659835125666</v>
      </c>
      <c r="E12">
        <v>2184.4238544781015</v>
      </c>
      <c r="F12">
        <v>4758.8495883277328</v>
      </c>
      <c r="H12" s="3">
        <f t="shared" si="2"/>
        <v>1</v>
      </c>
      <c r="I12" s="3">
        <f t="shared" si="2"/>
        <v>3</v>
      </c>
      <c r="J12" s="3">
        <f t="shared" si="0"/>
        <v>2</v>
      </c>
      <c r="K12" s="3">
        <f t="shared" si="0"/>
        <v>4</v>
      </c>
      <c r="L12" s="3">
        <f t="shared" si="0"/>
        <v>5</v>
      </c>
      <c r="N12" s="3">
        <f t="shared" si="3"/>
        <v>1</v>
      </c>
      <c r="O12">
        <f>IF(COUNTIF($H12:H12,I12)&gt;0,"",COUNTIF(I12:$L12,I12))</f>
        <v>1</v>
      </c>
      <c r="P12">
        <f>IF(COUNTIF($H12:I12,J12)&gt;0,"",COUNTIF(J12:$L12,J12))</f>
        <v>1</v>
      </c>
      <c r="Q12">
        <f>IF(COUNTIF($H12:J12,K12)&gt;0,"",COUNTIF(K12:$L12,K12))</f>
        <v>1</v>
      </c>
      <c r="R12">
        <f>IF(COUNTIF($H12:K12,L12)&gt;0,"",COUNTIF(L12:$L12,L12))</f>
        <v>1</v>
      </c>
      <c r="U12">
        <f t="shared" si="4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 t="str">
        <f t="shared" si="1"/>
        <v/>
      </c>
    </row>
    <row r="13" spans="1:34" x14ac:dyDescent="0.3">
      <c r="A13" t="s">
        <v>12</v>
      </c>
      <c r="B13">
        <v>-18.551440947642853</v>
      </c>
      <c r="C13">
        <v>-13.544644094056487</v>
      </c>
      <c r="D13">
        <v>-14.96429243417032</v>
      </c>
      <c r="E13">
        <v>-12.32297862880157</v>
      </c>
      <c r="F13">
        <v>-4.7449496348541738</v>
      </c>
      <c r="H13" s="3">
        <f t="shared" si="2"/>
        <v>1</v>
      </c>
      <c r="I13" s="3">
        <f t="shared" si="2"/>
        <v>3</v>
      </c>
      <c r="J13" s="3">
        <f t="shared" si="0"/>
        <v>2</v>
      </c>
      <c r="K13" s="3">
        <f t="shared" si="0"/>
        <v>4</v>
      </c>
      <c r="L13" s="3">
        <f t="shared" si="0"/>
        <v>5</v>
      </c>
      <c r="N13" s="3">
        <f t="shared" si="3"/>
        <v>1</v>
      </c>
      <c r="O13">
        <f>IF(COUNTIF($H13:H13,I13)&gt;0,"",COUNTIF(I13:$L13,I13))</f>
        <v>1</v>
      </c>
      <c r="P13">
        <f>IF(COUNTIF($H13:I13,J13)&gt;0,"",COUNTIF(J13:$L13,J13))</f>
        <v>1</v>
      </c>
      <c r="Q13">
        <f>IF(COUNTIF($H13:J13,K13)&gt;0,"",COUNTIF(K13:$L13,K13))</f>
        <v>1</v>
      </c>
      <c r="R13">
        <f>IF(COUNTIF($H13:K13,L13)&gt;0,"",COUNTIF(L13:$L13,L13))</f>
        <v>1</v>
      </c>
      <c r="U13">
        <f t="shared" si="4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 t="str">
        <f t="shared" si="1"/>
        <v/>
      </c>
      <c r="AB13" s="3" t="s">
        <v>35</v>
      </c>
      <c r="AC13">
        <f>SUM(U2:Y26)</f>
        <v>0</v>
      </c>
    </row>
    <row r="14" spans="1:34" x14ac:dyDescent="0.3">
      <c r="A14" t="s">
        <v>13</v>
      </c>
      <c r="B14">
        <v>-281.68183831662594</v>
      </c>
      <c r="C14">
        <v>-239.12829012983087</v>
      </c>
      <c r="D14">
        <v>-236.86794742199916</v>
      </c>
      <c r="E14">
        <v>-249.23281000488035</v>
      </c>
      <c r="F14">
        <v>-84.899526063522586</v>
      </c>
      <c r="H14" s="3">
        <f t="shared" si="2"/>
        <v>1</v>
      </c>
      <c r="I14" s="3">
        <f t="shared" si="2"/>
        <v>3</v>
      </c>
      <c r="J14" s="3">
        <f t="shared" si="0"/>
        <v>4</v>
      </c>
      <c r="K14" s="3">
        <f t="shared" si="0"/>
        <v>2</v>
      </c>
      <c r="L14" s="3">
        <f t="shared" si="0"/>
        <v>5</v>
      </c>
      <c r="N14" s="3">
        <f t="shared" si="3"/>
        <v>1</v>
      </c>
      <c r="O14">
        <f>IF(COUNTIF($H14:H14,I14)&gt;0,"",COUNTIF(I14:$L14,I14))</f>
        <v>1</v>
      </c>
      <c r="P14">
        <f>IF(COUNTIF($H14:I14,J14)&gt;0,"",COUNTIF(J14:$L14,J14))</f>
        <v>1</v>
      </c>
      <c r="Q14">
        <f>IF(COUNTIF($H14:J14,K14)&gt;0,"",COUNTIF(K14:$L14,K14))</f>
        <v>1</v>
      </c>
      <c r="R14">
        <f>IF(COUNTIF($H14:K14,L14)&gt;0,"",COUNTIF(L14:$L14,L14))</f>
        <v>1</v>
      </c>
      <c r="U14">
        <f t="shared" si="4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 t="str">
        <f t="shared" si="1"/>
        <v/>
      </c>
    </row>
    <row r="15" spans="1:34" x14ac:dyDescent="0.3">
      <c r="A15" t="s">
        <v>14</v>
      </c>
      <c r="B15">
        <v>-5.6826118572138775E+19</v>
      </c>
      <c r="C15">
        <v>-1.8135859392679414E+19</v>
      </c>
      <c r="D15">
        <v>-1.7578137946734162E+19</v>
      </c>
      <c r="E15">
        <v>-8.8955470209994701E+18</v>
      </c>
      <c r="F15">
        <v>-1.0084601300762066E+18</v>
      </c>
      <c r="H15" s="3">
        <f t="shared" si="2"/>
        <v>1</v>
      </c>
      <c r="I15" s="3">
        <f t="shared" si="2"/>
        <v>2</v>
      </c>
      <c r="J15" s="3">
        <f t="shared" si="0"/>
        <v>3</v>
      </c>
      <c r="K15" s="3">
        <f t="shared" si="0"/>
        <v>4</v>
      </c>
      <c r="L15" s="3">
        <f t="shared" si="0"/>
        <v>5</v>
      </c>
      <c r="N15" s="3">
        <f t="shared" si="3"/>
        <v>1</v>
      </c>
      <c r="O15">
        <f>IF(COUNTIF($H15:H15,I15)&gt;0,"",COUNTIF(I15:$L15,I15))</f>
        <v>1</v>
      </c>
      <c r="P15">
        <f>IF(COUNTIF($H15:I15,J15)&gt;0,"",COUNTIF(J15:$L15,J15))</f>
        <v>1</v>
      </c>
      <c r="Q15">
        <f>IF(COUNTIF($H15:J15,K15)&gt;0,"",COUNTIF(K15:$L15,K15))</f>
        <v>1</v>
      </c>
      <c r="R15">
        <f>IF(COUNTIF($H15:K15,L15)&gt;0,"",COUNTIF(L15:$L15,L15))</f>
        <v>1</v>
      </c>
      <c r="U15">
        <f t="shared" si="4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 t="str">
        <f t="shared" si="1"/>
        <v/>
      </c>
      <c r="AB15" t="s">
        <v>40</v>
      </c>
      <c r="AC15">
        <f>1-(AC13/(AC6*AC7*((AC7*AC7)+1)))</f>
        <v>1</v>
      </c>
    </row>
    <row r="16" spans="1:34" x14ac:dyDescent="0.3">
      <c r="A16" t="s">
        <v>15</v>
      </c>
      <c r="B16">
        <v>-592.52723076597874</v>
      </c>
      <c r="C16">
        <v>-525.82408470300572</v>
      </c>
      <c r="D16">
        <v>-470.71758612280451</v>
      </c>
      <c r="E16">
        <v>-669.49612490888592</v>
      </c>
      <c r="F16">
        <v>-194.36196906982042</v>
      </c>
      <c r="H16" s="3">
        <f t="shared" si="2"/>
        <v>2</v>
      </c>
      <c r="I16" s="3">
        <f t="shared" si="2"/>
        <v>3</v>
      </c>
      <c r="J16" s="3">
        <f t="shared" si="0"/>
        <v>4</v>
      </c>
      <c r="K16" s="3">
        <f t="shared" si="0"/>
        <v>1</v>
      </c>
      <c r="L16" s="3">
        <f t="shared" si="0"/>
        <v>5</v>
      </c>
      <c r="N16" s="3">
        <f t="shared" si="3"/>
        <v>1</v>
      </c>
      <c r="O16">
        <f>IF(COUNTIF($H16:H16,I16)&gt;0,"",COUNTIF(I16:$L16,I16))</f>
        <v>1</v>
      </c>
      <c r="P16">
        <f>IF(COUNTIF($H16:I16,J16)&gt;0,"",COUNTIF(J16:$L16,J16))</f>
        <v>1</v>
      </c>
      <c r="Q16">
        <f>IF(COUNTIF($H16:J16,K16)&gt;0,"",COUNTIF(K16:$L16,K16))</f>
        <v>1</v>
      </c>
      <c r="R16">
        <f>IF(COUNTIF($H16:K16,L16)&gt;0,"",COUNTIF(L16:$L16,L16))</f>
        <v>1</v>
      </c>
      <c r="U16">
        <f t="shared" si="4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 t="str">
        <f t="shared" si="1"/>
        <v/>
      </c>
    </row>
    <row r="17" spans="1:30" x14ac:dyDescent="0.3">
      <c r="A17" t="s">
        <v>16</v>
      </c>
      <c r="B17">
        <v>-304.58207060284275</v>
      </c>
      <c r="C17">
        <v>-203.52856412132448</v>
      </c>
      <c r="D17">
        <v>-192.91600121233054</v>
      </c>
      <c r="E17">
        <v>-219.98566856124773</v>
      </c>
      <c r="F17">
        <v>-36.895122314066086</v>
      </c>
      <c r="H17" s="3">
        <f t="shared" si="2"/>
        <v>1</v>
      </c>
      <c r="I17" s="3">
        <f t="shared" si="2"/>
        <v>3</v>
      </c>
      <c r="J17" s="3">
        <f t="shared" si="0"/>
        <v>4</v>
      </c>
      <c r="K17" s="3">
        <f t="shared" si="0"/>
        <v>2</v>
      </c>
      <c r="L17" s="3">
        <f t="shared" si="0"/>
        <v>5</v>
      </c>
      <c r="N17" s="3">
        <f t="shared" si="3"/>
        <v>1</v>
      </c>
      <c r="O17">
        <f>IF(COUNTIF($H17:H17,I17)&gt;0,"",COUNTIF(I17:$L17,I17))</f>
        <v>1</v>
      </c>
      <c r="P17">
        <f>IF(COUNTIF($H17:I17,J17)&gt;0,"",COUNTIF(J17:$L17,J17))</f>
        <v>1</v>
      </c>
      <c r="Q17">
        <f>IF(COUNTIF($H17:J17,K17)&gt;0,"",COUNTIF(K17:$L17,K17))</f>
        <v>1</v>
      </c>
      <c r="R17">
        <f>IF(COUNTIF($H17:K17,L17)&gt;0,"",COUNTIF(L17:$L17,L17))</f>
        <v>1</v>
      </c>
      <c r="U17">
        <f t="shared" si="4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 t="str">
        <f t="shared" si="1"/>
        <v/>
      </c>
      <c r="AB17" t="s">
        <v>41</v>
      </c>
      <c r="AC17">
        <f>AC10/AC15</f>
        <v>66.783999999999992</v>
      </c>
    </row>
    <row r="18" spans="1:30" x14ac:dyDescent="0.3">
      <c r="A18" t="s">
        <v>17</v>
      </c>
      <c r="B18">
        <v>6.7893901097258152E-2</v>
      </c>
      <c r="C18">
        <v>59.130908284440302</v>
      </c>
      <c r="D18">
        <v>35.662494657200753</v>
      </c>
      <c r="E18">
        <v>83.412571384208434</v>
      </c>
      <c r="F18">
        <v>287.2742501696726</v>
      </c>
      <c r="H18" s="3">
        <f t="shared" si="2"/>
        <v>1</v>
      </c>
      <c r="I18" s="3">
        <f t="shared" si="2"/>
        <v>3</v>
      </c>
      <c r="J18" s="3">
        <f t="shared" si="2"/>
        <v>2</v>
      </c>
      <c r="K18" s="3">
        <f t="shared" si="2"/>
        <v>4</v>
      </c>
      <c r="L18" s="3">
        <f t="shared" si="2"/>
        <v>5</v>
      </c>
      <c r="N18" s="3">
        <f t="shared" si="3"/>
        <v>1</v>
      </c>
      <c r="O18">
        <f>IF(COUNTIF($H18:H18,I18)&gt;0,"",COUNTIF(I18:$L18,I18))</f>
        <v>1</v>
      </c>
      <c r="P18">
        <f>IF(COUNTIF($H18:I18,J18)&gt;0,"",COUNTIF(J18:$L18,J18))</f>
        <v>1</v>
      </c>
      <c r="Q18">
        <f>IF(COUNTIF($H18:J18,K18)&gt;0,"",COUNTIF(K18:$L18,K18))</f>
        <v>1</v>
      </c>
      <c r="R18">
        <f>IF(COUNTIF($H18:K18,L18)&gt;0,"",COUNTIF(L18:$L18,L18))</f>
        <v>1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 t="str">
        <f t="shared" si="4"/>
        <v/>
      </c>
    </row>
    <row r="19" spans="1:30" x14ac:dyDescent="0.3">
      <c r="A19" t="s">
        <v>18</v>
      </c>
      <c r="B19">
        <v>-10.133123873998878</v>
      </c>
      <c r="C19">
        <v>-9.9290931715390673</v>
      </c>
      <c r="D19">
        <v>-11.312144192885198</v>
      </c>
      <c r="E19">
        <v>-12.432406182360038</v>
      </c>
      <c r="F19">
        <v>-3.7034948468056124</v>
      </c>
      <c r="H19" s="3">
        <f t="shared" si="2"/>
        <v>3</v>
      </c>
      <c r="I19" s="3">
        <f t="shared" si="2"/>
        <v>4</v>
      </c>
      <c r="J19" s="3">
        <f t="shared" si="2"/>
        <v>2</v>
      </c>
      <c r="K19" s="3">
        <f t="shared" si="2"/>
        <v>1</v>
      </c>
      <c r="L19" s="3">
        <f t="shared" si="2"/>
        <v>5</v>
      </c>
      <c r="N19" s="3">
        <f t="shared" si="3"/>
        <v>1</v>
      </c>
      <c r="O19">
        <f>IF(COUNTIF($H19:H19,I19)&gt;0,"",COUNTIF(I19:$L19,I19))</f>
        <v>1</v>
      </c>
      <c r="P19">
        <f>IF(COUNTIF($H19:I19,J19)&gt;0,"",COUNTIF(J19:$L19,J19))</f>
        <v>1</v>
      </c>
      <c r="Q19">
        <f>IF(COUNTIF($H19:J19,K19)&gt;0,"",COUNTIF(K19:$L19,K19))</f>
        <v>1</v>
      </c>
      <c r="R19">
        <f>IF(COUNTIF($H19:K19,L19)&gt;0,"",COUNTIF(L19:$L19,L19))</f>
        <v>1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 t="str">
        <f t="shared" si="4"/>
        <v/>
      </c>
      <c r="AB19" t="s">
        <v>42</v>
      </c>
      <c r="AC19">
        <f>AC7-1</f>
        <v>4</v>
      </c>
    </row>
    <row r="20" spans="1:30" x14ac:dyDescent="0.3">
      <c r="A20" t="s">
        <v>19</v>
      </c>
      <c r="B20">
        <v>-24.378879510683696</v>
      </c>
      <c r="C20">
        <v>-24.849036208732148</v>
      </c>
      <c r="D20">
        <v>-25.085583042020037</v>
      </c>
      <c r="E20">
        <v>-27.858747273974959</v>
      </c>
      <c r="F20">
        <v>-14.666635940125499</v>
      </c>
      <c r="H20" s="3">
        <f t="shared" si="2"/>
        <v>4</v>
      </c>
      <c r="I20" s="3">
        <f t="shared" si="2"/>
        <v>3</v>
      </c>
      <c r="J20" s="3">
        <f t="shared" si="2"/>
        <v>2</v>
      </c>
      <c r="K20" s="3">
        <f t="shared" si="2"/>
        <v>1</v>
      </c>
      <c r="L20" s="3">
        <f t="shared" si="2"/>
        <v>5</v>
      </c>
      <c r="N20" s="3">
        <f t="shared" si="3"/>
        <v>1</v>
      </c>
      <c r="O20">
        <f>IF(COUNTIF($H20:H20,I20)&gt;0,"",COUNTIF(I20:$L20,I20))</f>
        <v>1</v>
      </c>
      <c r="P20">
        <f>IF(COUNTIF($H20:I20,J20)&gt;0,"",COUNTIF(J20:$L20,J20))</f>
        <v>1</v>
      </c>
      <c r="Q20">
        <f>IF(COUNTIF($H20:J20,K20)&gt;0,"",COUNTIF(K20:$L20,K20))</f>
        <v>1</v>
      </c>
      <c r="R20">
        <f>IF(COUNTIF($H20:K20,L20)&gt;0,"",COUNTIF(L20:$L20,L20))</f>
        <v>1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 t="str">
        <f t="shared" si="4"/>
        <v/>
      </c>
    </row>
    <row r="21" spans="1:30" x14ac:dyDescent="0.3">
      <c r="A21" t="s">
        <v>20</v>
      </c>
      <c r="B21">
        <v>-1302.8837654376225</v>
      </c>
      <c r="C21">
        <v>-818.02489219622714</v>
      </c>
      <c r="D21">
        <v>-937.91348314578579</v>
      </c>
      <c r="E21">
        <v>-780.40157945642511</v>
      </c>
      <c r="F21">
        <v>-539.26450510089614</v>
      </c>
      <c r="H21" s="3">
        <f t="shared" si="2"/>
        <v>1</v>
      </c>
      <c r="I21" s="3">
        <f t="shared" si="2"/>
        <v>3</v>
      </c>
      <c r="J21" s="3">
        <f t="shared" si="2"/>
        <v>2</v>
      </c>
      <c r="K21" s="3">
        <f t="shared" si="2"/>
        <v>4</v>
      </c>
      <c r="L21" s="3">
        <f t="shared" si="2"/>
        <v>5</v>
      </c>
      <c r="N21" s="3">
        <f t="shared" si="3"/>
        <v>1</v>
      </c>
      <c r="O21">
        <f>IF(COUNTIF($H21:H21,I21)&gt;0,"",COUNTIF(I21:$L21,I21))</f>
        <v>1</v>
      </c>
      <c r="P21">
        <f>IF(COUNTIF($H21:I21,J21)&gt;0,"",COUNTIF(J21:$L21,J21))</f>
        <v>1</v>
      </c>
      <c r="Q21">
        <f>IF(COUNTIF($H21:J21,K21)&gt;0,"",COUNTIF(K21:$L21,K21))</f>
        <v>1</v>
      </c>
      <c r="R21">
        <f>IF(COUNTIF($H21:K21,L21)&gt;0,"",COUNTIF(L21:$L21,L21))</f>
        <v>1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 t="str">
        <f t="shared" si="4"/>
        <v/>
      </c>
      <c r="AB21" t="s">
        <v>43</v>
      </c>
      <c r="AC21">
        <f>_xlfn.CHISQ.DIST.RT(AC17,AC19)</f>
        <v>1.0826699736610877E-13</v>
      </c>
      <c r="AD21" t="s">
        <v>44</v>
      </c>
    </row>
    <row r="22" spans="1:30" x14ac:dyDescent="0.3">
      <c r="A22" t="s">
        <v>21</v>
      </c>
      <c r="B22">
        <v>-66.070711263036031</v>
      </c>
      <c r="C22">
        <v>-63.299839807961469</v>
      </c>
      <c r="D22">
        <v>-72.403674672647043</v>
      </c>
      <c r="E22">
        <v>-66.746158414029225</v>
      </c>
      <c r="F22">
        <v>-29.333185874418859</v>
      </c>
      <c r="H22" s="3">
        <f t="shared" si="2"/>
        <v>3</v>
      </c>
      <c r="I22" s="3">
        <f t="shared" si="2"/>
        <v>4</v>
      </c>
      <c r="J22" s="3">
        <f t="shared" si="2"/>
        <v>1</v>
      </c>
      <c r="K22" s="3">
        <f t="shared" si="2"/>
        <v>2</v>
      </c>
      <c r="L22" s="3">
        <f t="shared" si="2"/>
        <v>5</v>
      </c>
      <c r="N22" s="3">
        <f t="shared" si="3"/>
        <v>1</v>
      </c>
      <c r="O22">
        <f>IF(COUNTIF($H22:H22,I22)&gt;0,"",COUNTIF(I22:$L22,I22))</f>
        <v>1</v>
      </c>
      <c r="P22">
        <f>IF(COUNTIF($H22:I22,J22)&gt;0,"",COUNTIF(J22:$L22,J22))</f>
        <v>1</v>
      </c>
      <c r="Q22">
        <f>IF(COUNTIF($H22:J22,K22)&gt;0,"",COUNTIF(K22:$L22,K22))</f>
        <v>1</v>
      </c>
      <c r="R22">
        <f>IF(COUNTIF($H22:K22,L22)&gt;0,"",COUNTIF(L22:$L22,L22))</f>
        <v>1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 t="str">
        <f t="shared" si="4"/>
        <v/>
      </c>
      <c r="AC22">
        <f>1-_xlfn.CHISQ.DIST(AC17,AC19,TRUE)</f>
        <v>1.0824674490095276E-13</v>
      </c>
    </row>
    <row r="23" spans="1:30" x14ac:dyDescent="0.3">
      <c r="A23" t="s">
        <v>22</v>
      </c>
      <c r="B23">
        <v>-2293.0682274080636</v>
      </c>
      <c r="C23">
        <v>-1651.5316161631354</v>
      </c>
      <c r="D23">
        <v>-1671.0054218092735</v>
      </c>
      <c r="E23">
        <v>-2284.3855429158284</v>
      </c>
      <c r="F23">
        <v>-288.10307965173121</v>
      </c>
      <c r="H23" s="3">
        <f t="shared" si="2"/>
        <v>1</v>
      </c>
      <c r="I23" s="3">
        <f t="shared" si="2"/>
        <v>4</v>
      </c>
      <c r="J23" s="3">
        <f t="shared" si="2"/>
        <v>3</v>
      </c>
      <c r="K23" s="3">
        <f t="shared" si="2"/>
        <v>2</v>
      </c>
      <c r="L23" s="3">
        <f t="shared" si="2"/>
        <v>5</v>
      </c>
      <c r="N23" s="3">
        <f t="shared" si="3"/>
        <v>1</v>
      </c>
      <c r="O23">
        <f>IF(COUNTIF($H23:H23,I23)&gt;0,"",COUNTIF(I23:$L23,I23))</f>
        <v>1</v>
      </c>
      <c r="P23">
        <f>IF(COUNTIF($H23:I23,J23)&gt;0,"",COUNTIF(J23:$L23,J23))</f>
        <v>1</v>
      </c>
      <c r="Q23">
        <f>IF(COUNTIF($H23:J23,K23)&gt;0,"",COUNTIF(K23:$L23,K23))</f>
        <v>1</v>
      </c>
      <c r="R23">
        <f>IF(COUNTIF($H23:K23,L23)&gt;0,"",COUNTIF(L23:$L23,L23))</f>
        <v>1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 t="str">
        <f t="shared" si="4"/>
        <v/>
      </c>
    </row>
    <row r="24" spans="1:30" x14ac:dyDescent="0.3">
      <c r="A24" t="s">
        <v>23</v>
      </c>
      <c r="B24">
        <v>-1612.8061331417005</v>
      </c>
      <c r="C24">
        <v>-1035.3964192208721</v>
      </c>
      <c r="D24">
        <v>-1237.0012305824496</v>
      </c>
      <c r="E24">
        <v>-1025.3942598695007</v>
      </c>
      <c r="F24">
        <v>-371.17901641632983</v>
      </c>
      <c r="H24" s="3">
        <f t="shared" si="2"/>
        <v>1</v>
      </c>
      <c r="I24" s="3">
        <f t="shared" si="2"/>
        <v>3</v>
      </c>
      <c r="J24" s="3">
        <f t="shared" si="2"/>
        <v>2</v>
      </c>
      <c r="K24" s="3">
        <f t="shared" si="2"/>
        <v>4</v>
      </c>
      <c r="L24" s="3">
        <f t="shared" si="2"/>
        <v>5</v>
      </c>
      <c r="N24" s="3">
        <f t="shared" si="3"/>
        <v>1</v>
      </c>
      <c r="O24">
        <f>IF(COUNTIF($H24:H24,I24)&gt;0,"",COUNTIF(I24:$L24,I24))</f>
        <v>1</v>
      </c>
      <c r="P24">
        <f>IF(COUNTIF($H24:I24,J24)&gt;0,"",COUNTIF(J24:$L24,J24))</f>
        <v>1</v>
      </c>
      <c r="Q24">
        <f>IF(COUNTIF($H24:J24,K24)&gt;0,"",COUNTIF(K24:$L24,K24))</f>
        <v>1</v>
      </c>
      <c r="R24">
        <f>IF(COUNTIF($H24:K24,L24)&gt;0,"",COUNTIF(L24:$L24,L24))</f>
        <v>1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Z24" t="str">
        <f t="shared" si="4"/>
        <v/>
      </c>
    </row>
    <row r="25" spans="1:30" x14ac:dyDescent="0.3">
      <c r="A25" t="s">
        <v>24</v>
      </c>
      <c r="B25">
        <v>-11466.601042627524</v>
      </c>
      <c r="C25">
        <v>-6952.8843988513672</v>
      </c>
      <c r="D25">
        <v>-7427.2370234872587</v>
      </c>
      <c r="E25">
        <v>-6895.1531186242055</v>
      </c>
      <c r="F25">
        <v>-1334.1504602484151</v>
      </c>
      <c r="H25" s="3">
        <f t="shared" si="2"/>
        <v>1</v>
      </c>
      <c r="I25" s="3">
        <f t="shared" si="2"/>
        <v>3</v>
      </c>
      <c r="J25" s="3">
        <f t="shared" si="2"/>
        <v>2</v>
      </c>
      <c r="K25" s="3">
        <f t="shared" si="2"/>
        <v>4</v>
      </c>
      <c r="L25" s="3">
        <f t="shared" si="2"/>
        <v>5</v>
      </c>
      <c r="N25" s="3">
        <f t="shared" si="3"/>
        <v>1</v>
      </c>
      <c r="O25">
        <f>IF(COUNTIF($H25:H25,I25)&gt;0,"",COUNTIF(I25:$L25,I25))</f>
        <v>1</v>
      </c>
      <c r="P25">
        <f>IF(COUNTIF($H25:I25,J25)&gt;0,"",COUNTIF(J25:$L25,J25))</f>
        <v>1</v>
      </c>
      <c r="Q25">
        <f>IF(COUNTIF($H25:J25,K25)&gt;0,"",COUNTIF(K25:$L25,K25))</f>
        <v>1</v>
      </c>
      <c r="R25">
        <f>IF(COUNTIF($H25:K25,L25)&gt;0,"",COUNTIF(L25:$L25,L25))</f>
        <v>1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 t="str">
        <f t="shared" si="4"/>
        <v/>
      </c>
    </row>
    <row r="26" spans="1:30" x14ac:dyDescent="0.3">
      <c r="A26" t="s">
        <v>25</v>
      </c>
      <c r="B26">
        <v>-38491.473415601686</v>
      </c>
      <c r="C26">
        <v>-32735.337968612388</v>
      </c>
      <c r="D26">
        <v>-31705.848549892085</v>
      </c>
      <c r="E26">
        <v>-35200.358941086233</v>
      </c>
      <c r="F26">
        <v>-10202.726516972207</v>
      </c>
      <c r="H26" s="3">
        <f t="shared" si="2"/>
        <v>1</v>
      </c>
      <c r="I26" s="3">
        <f t="shared" si="2"/>
        <v>3</v>
      </c>
      <c r="J26" s="3">
        <f t="shared" si="2"/>
        <v>4</v>
      </c>
      <c r="K26" s="3">
        <f t="shared" si="2"/>
        <v>2</v>
      </c>
      <c r="L26" s="3">
        <f t="shared" si="2"/>
        <v>5</v>
      </c>
      <c r="N26" s="3">
        <f t="shared" si="3"/>
        <v>1</v>
      </c>
      <c r="O26">
        <f>IF(COUNTIF($H26:H26,I26)&gt;0,"",COUNTIF(I26:$L26,I26))</f>
        <v>1</v>
      </c>
      <c r="P26">
        <f>IF(COUNTIF($H26:I26,J26)&gt;0,"",COUNTIF(J26:$L26,J26))</f>
        <v>1</v>
      </c>
      <c r="Q26">
        <f>IF(COUNTIF($H26:J26,K26)&gt;0,"",COUNTIF(K26:$L26,K26))</f>
        <v>1</v>
      </c>
      <c r="R26">
        <f>IF(COUNTIF($H26:K26,L26)&gt;0,"",COUNTIF(L26:$L26,L26))</f>
        <v>1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 t="str">
        <f t="shared" si="4"/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B2C5-D53C-4BCB-9AA1-6FEB815CBB0B}">
  <dimension ref="A1:AH26"/>
  <sheetViews>
    <sheetView topLeftCell="L1" workbookViewId="0">
      <selection activeCell="B2" sqref="B2:F26"/>
    </sheetView>
  </sheetViews>
  <sheetFormatPr defaultRowHeight="14.4" x14ac:dyDescent="0.3"/>
  <cols>
    <col min="1" max="1" width="3.6640625" bestFit="1" customWidth="1"/>
    <col min="29" max="29" width="12" bestFit="1" customWidth="1"/>
  </cols>
  <sheetData>
    <row r="1" spans="1:34" x14ac:dyDescent="0.3">
      <c r="A1" t="s">
        <v>30</v>
      </c>
      <c r="B1" t="s">
        <v>0</v>
      </c>
      <c r="C1" t="s">
        <v>26</v>
      </c>
      <c r="D1" t="s">
        <v>27</v>
      </c>
      <c r="E1" t="s">
        <v>33</v>
      </c>
      <c r="F1" t="s">
        <v>34</v>
      </c>
      <c r="H1" t="s">
        <v>0</v>
      </c>
      <c r="I1" t="s">
        <v>26</v>
      </c>
      <c r="J1" t="s">
        <v>27</v>
      </c>
      <c r="K1" t="s">
        <v>33</v>
      </c>
      <c r="L1" t="s">
        <v>34</v>
      </c>
      <c r="N1" t="s">
        <v>0</v>
      </c>
      <c r="O1" t="s">
        <v>26</v>
      </c>
      <c r="P1" t="s">
        <v>27</v>
      </c>
      <c r="Q1" t="s">
        <v>33</v>
      </c>
      <c r="R1" t="s">
        <v>34</v>
      </c>
      <c r="U1" t="s">
        <v>0</v>
      </c>
      <c r="V1" t="s">
        <v>26</v>
      </c>
      <c r="W1" t="s">
        <v>27</v>
      </c>
      <c r="X1" t="s">
        <v>33</v>
      </c>
      <c r="Y1" t="s">
        <v>34</v>
      </c>
      <c r="AC1" t="s">
        <v>0</v>
      </c>
      <c r="AD1" t="s">
        <v>26</v>
      </c>
      <c r="AE1" t="s">
        <v>27</v>
      </c>
      <c r="AF1" t="s">
        <v>33</v>
      </c>
      <c r="AG1" t="s">
        <v>34</v>
      </c>
    </row>
    <row r="2" spans="1:34" x14ac:dyDescent="0.3">
      <c r="A2" t="s">
        <v>1</v>
      </c>
      <c r="B2">
        <v>2862.5205798587381</v>
      </c>
      <c r="C2">
        <v>59571.58569108988</v>
      </c>
      <c r="D2">
        <v>27099.764760659127</v>
      </c>
      <c r="E2">
        <v>124471.75043672352</v>
      </c>
      <c r="F2">
        <v>643628.84491383471</v>
      </c>
      <c r="H2" s="3">
        <f>_xlfn.RANK.AVG(B2,$B2:$F2,1)</f>
        <v>1</v>
      </c>
      <c r="I2" s="3">
        <f>_xlfn.RANK.AVG(C2,$B2:$F2,1)</f>
        <v>3</v>
      </c>
      <c r="J2" s="3">
        <f t="shared" ref="J2:L17" si="0">_xlfn.RANK.AVG(D2,$B2:$F2,1)</f>
        <v>2</v>
      </c>
      <c r="K2" s="3">
        <f t="shared" si="0"/>
        <v>4</v>
      </c>
      <c r="L2" s="3">
        <f t="shared" si="0"/>
        <v>5</v>
      </c>
      <c r="N2" s="3">
        <f>COUNTIF($H2:$L2,H2)</f>
        <v>1</v>
      </c>
      <c r="O2">
        <f>IF(COUNTIF($H2:H2,I2)&gt;0,"",COUNTIF(I2:$L2,I2))</f>
        <v>1</v>
      </c>
      <c r="P2">
        <f>IF(COUNTIF($H2:I2,J2)&gt;0,"",COUNTIF(J2:$L2,J2))</f>
        <v>1</v>
      </c>
      <c r="Q2">
        <f>IF(COUNTIF($H2:J2,K2)&gt;0,"",COUNTIF(K2:$L2,K2))</f>
        <v>1</v>
      </c>
      <c r="R2">
        <f>IF(COUNTIF($H2:K2,L2)&gt;0,"",COUNTIF(L2:$L2,L2))</f>
        <v>1</v>
      </c>
      <c r="U2">
        <f>IF(N2="","",(N2*N2*N2)-N2)</f>
        <v>0</v>
      </c>
      <c r="V2">
        <f t="shared" ref="V2:Z17" si="1">IF(O2="","",(O2*O2*O2)-O2)</f>
        <v>0</v>
      </c>
      <c r="W2">
        <f t="shared" si="1"/>
        <v>0</v>
      </c>
      <c r="X2">
        <f t="shared" si="1"/>
        <v>0</v>
      </c>
      <c r="Y2">
        <f t="shared" si="1"/>
        <v>0</v>
      </c>
      <c r="Z2" t="str">
        <f t="shared" si="1"/>
        <v/>
      </c>
      <c r="AB2" t="s">
        <v>35</v>
      </c>
      <c r="AC2" s="3">
        <f>SUM(H2:H26)</f>
        <v>74</v>
      </c>
      <c r="AD2" s="3">
        <f>SUM(I2:I26)</f>
        <v>51</v>
      </c>
      <c r="AE2" s="3">
        <f>SUM(J2:J26)</f>
        <v>56</v>
      </c>
      <c r="AF2" s="3">
        <f>SUM(K2:K26)</f>
        <v>69</v>
      </c>
      <c r="AG2" s="3">
        <f>SUM(L2:L26)</f>
        <v>125</v>
      </c>
    </row>
    <row r="3" spans="1:34" x14ac:dyDescent="0.3">
      <c r="A3" t="s">
        <v>2</v>
      </c>
      <c r="B3">
        <v>-1631.7138834632303</v>
      </c>
      <c r="C3">
        <v>-1322.3339084033639</v>
      </c>
      <c r="D3">
        <v>-1384.8421213508884</v>
      </c>
      <c r="E3">
        <v>-960.47856225455064</v>
      </c>
      <c r="F3">
        <v>-426.01576418530829</v>
      </c>
      <c r="H3" s="3">
        <f t="shared" ref="H3:L26" si="2">_xlfn.RANK.AVG(B3,$B3:$F3,1)</f>
        <v>1</v>
      </c>
      <c r="I3" s="3">
        <f t="shared" si="2"/>
        <v>3</v>
      </c>
      <c r="J3" s="3">
        <f t="shared" si="0"/>
        <v>2</v>
      </c>
      <c r="K3" s="3">
        <f t="shared" si="0"/>
        <v>4</v>
      </c>
      <c r="L3" s="3">
        <f t="shared" si="0"/>
        <v>5</v>
      </c>
      <c r="N3" s="3">
        <f t="shared" ref="N3:N26" si="3">COUNTIF($H3:$L3,H3)</f>
        <v>1</v>
      </c>
      <c r="O3">
        <f>IF(COUNTIF($H3:H3,I3)&gt;0,"",COUNTIF(I3:$L3,I3))</f>
        <v>1</v>
      </c>
      <c r="P3">
        <f>IF(COUNTIF($H3:I3,J3)&gt;0,"",COUNTIF(J3:$L3,J3))</f>
        <v>1</v>
      </c>
      <c r="Q3">
        <f>IF(COUNTIF($H3:J3,K3)&gt;0,"",COUNTIF(K3:$L3,K3))</f>
        <v>1</v>
      </c>
      <c r="R3">
        <f>IF(COUNTIF($H3:K3,L3)&gt;0,"",COUNTIF(L3:$L3,L3))</f>
        <v>1</v>
      </c>
      <c r="U3">
        <f t="shared" ref="U3:Z26" si="4">IF(N3="","",(N3*N3*N3)-N3)</f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 t="str">
        <f t="shared" si="1"/>
        <v/>
      </c>
      <c r="AB3" t="s">
        <v>36</v>
      </c>
      <c r="AC3">
        <f>AC2*AC2</f>
        <v>5476</v>
      </c>
      <c r="AD3">
        <f t="shared" ref="AD3:AG3" si="5">AD2*AD2</f>
        <v>2601</v>
      </c>
      <c r="AE3">
        <f t="shared" si="5"/>
        <v>3136</v>
      </c>
      <c r="AF3">
        <f t="shared" si="5"/>
        <v>4761</v>
      </c>
      <c r="AG3">
        <f t="shared" si="5"/>
        <v>15625</v>
      </c>
      <c r="AH3">
        <f>SUM(AC3:AG3)</f>
        <v>31599</v>
      </c>
    </row>
    <row r="4" spans="1:34" x14ac:dyDescent="0.3">
      <c r="A4" t="s">
        <v>3</v>
      </c>
      <c r="B4">
        <v>1.0641990679285951</v>
      </c>
      <c r="C4">
        <v>2.2011945130060462</v>
      </c>
      <c r="D4">
        <v>1.4520627729191873</v>
      </c>
      <c r="E4">
        <v>4.3674060681962539</v>
      </c>
      <c r="F4">
        <v>17.219235353426143</v>
      </c>
      <c r="H4" s="3">
        <f t="shared" si="2"/>
        <v>1</v>
      </c>
      <c r="I4" s="3">
        <f t="shared" si="2"/>
        <v>3</v>
      </c>
      <c r="J4" s="3">
        <f t="shared" si="0"/>
        <v>2</v>
      </c>
      <c r="K4" s="3">
        <f t="shared" si="0"/>
        <v>4</v>
      </c>
      <c r="L4" s="3">
        <f t="shared" si="0"/>
        <v>5</v>
      </c>
      <c r="N4" s="3">
        <f t="shared" si="3"/>
        <v>1</v>
      </c>
      <c r="O4">
        <f>IF(COUNTIF($H4:H4,I4)&gt;0,"",COUNTIF(I4:$L4,I4))</f>
        <v>1</v>
      </c>
      <c r="P4">
        <f>IF(COUNTIF($H4:I4,J4)&gt;0,"",COUNTIF(J4:$L4,J4))</f>
        <v>1</v>
      </c>
      <c r="Q4">
        <f>IF(COUNTIF($H4:J4,K4)&gt;0,"",COUNTIF(K4:$L4,K4))</f>
        <v>1</v>
      </c>
      <c r="R4">
        <f>IF(COUNTIF($H4:K4,L4)&gt;0,"",COUNTIF(L4:$L4,L4))</f>
        <v>1</v>
      </c>
      <c r="U4">
        <f t="shared" si="4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t="str">
        <f t="shared" si="1"/>
        <v/>
      </c>
    </row>
    <row r="5" spans="1:34" x14ac:dyDescent="0.3">
      <c r="A5" t="s">
        <v>4</v>
      </c>
      <c r="B5">
        <v>-28.03508652857241</v>
      </c>
      <c r="C5">
        <v>-32.710411478764946</v>
      </c>
      <c r="D5">
        <v>-34.066539158499417</v>
      </c>
      <c r="E5">
        <v>-33.386162347987728</v>
      </c>
      <c r="F5">
        <v>-23.256717417844754</v>
      </c>
      <c r="H5" s="3">
        <f t="shared" si="2"/>
        <v>4</v>
      </c>
      <c r="I5" s="3">
        <f t="shared" si="2"/>
        <v>3</v>
      </c>
      <c r="J5" s="3">
        <f t="shared" si="0"/>
        <v>1</v>
      </c>
      <c r="K5" s="3">
        <f t="shared" si="0"/>
        <v>2</v>
      </c>
      <c r="L5" s="3">
        <f t="shared" si="0"/>
        <v>5</v>
      </c>
      <c r="N5" s="3">
        <f t="shared" si="3"/>
        <v>1</v>
      </c>
      <c r="O5">
        <f>IF(COUNTIF($H5:H5,I5)&gt;0,"",COUNTIF(I5:$L5,I5))</f>
        <v>1</v>
      </c>
      <c r="P5">
        <f>IF(COUNTIF($H5:I5,J5)&gt;0,"",COUNTIF(J5:$L5,J5))</f>
        <v>1</v>
      </c>
      <c r="Q5">
        <f>IF(COUNTIF($H5:J5,K5)&gt;0,"",COUNTIF(K5:$L5,K5))</f>
        <v>1</v>
      </c>
      <c r="R5">
        <f>IF(COUNTIF($H5:K5,L5)&gt;0,"",COUNTIF(L5:$L5,L5))</f>
        <v>1</v>
      </c>
      <c r="U5">
        <f t="shared" si="4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 t="str">
        <f t="shared" si="1"/>
        <v/>
      </c>
    </row>
    <row r="6" spans="1:34" x14ac:dyDescent="0.3">
      <c r="A6" t="s">
        <v>5</v>
      </c>
      <c r="B6">
        <v>78.627595517968672</v>
      </c>
      <c r="C6">
        <v>39.265620087095485</v>
      </c>
      <c r="D6">
        <v>45.777982726901413</v>
      </c>
      <c r="E6">
        <v>43.962899129819817</v>
      </c>
      <c r="F6">
        <v>115.62277889635531</v>
      </c>
      <c r="H6" s="3">
        <f t="shared" si="2"/>
        <v>4</v>
      </c>
      <c r="I6" s="3">
        <f t="shared" si="2"/>
        <v>1</v>
      </c>
      <c r="J6" s="3">
        <f t="shared" si="0"/>
        <v>3</v>
      </c>
      <c r="K6" s="3">
        <f t="shared" si="0"/>
        <v>2</v>
      </c>
      <c r="L6" s="3">
        <f t="shared" si="0"/>
        <v>5</v>
      </c>
      <c r="N6" s="3">
        <f t="shared" si="3"/>
        <v>1</v>
      </c>
      <c r="O6">
        <f>IF(COUNTIF($H6:H6,I6)&gt;0,"",COUNTIF(I6:$L6,I6))</f>
        <v>1</v>
      </c>
      <c r="P6">
        <f>IF(COUNTIF($H6:I6,J6)&gt;0,"",COUNTIF(J6:$L6,J6))</f>
        <v>1</v>
      </c>
      <c r="Q6">
        <f>IF(COUNTIF($H6:J6,K6)&gt;0,"",COUNTIF(K6:$L6,K6))</f>
        <v>1</v>
      </c>
      <c r="R6">
        <f>IF(COUNTIF($H6:K6,L6)&gt;0,"",COUNTIF(L6:$L6,L6))</f>
        <v>1</v>
      </c>
      <c r="U6">
        <f t="shared" si="4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 t="str">
        <f t="shared" si="1"/>
        <v/>
      </c>
      <c r="AB6" t="s">
        <v>37</v>
      </c>
      <c r="AC6">
        <f>25</f>
        <v>25</v>
      </c>
    </row>
    <row r="7" spans="1:34" x14ac:dyDescent="0.3">
      <c r="A7" t="s">
        <v>6</v>
      </c>
      <c r="B7">
        <v>563.78993971702266</v>
      </c>
      <c r="C7">
        <v>513.29546305885935</v>
      </c>
      <c r="D7">
        <v>504.9196946961323</v>
      </c>
      <c r="E7">
        <v>560.58430706106378</v>
      </c>
      <c r="F7">
        <v>669.70469216703816</v>
      </c>
      <c r="H7" s="3">
        <f t="shared" si="2"/>
        <v>4</v>
      </c>
      <c r="I7" s="3">
        <f t="shared" si="2"/>
        <v>2</v>
      </c>
      <c r="J7" s="3">
        <f t="shared" si="0"/>
        <v>1</v>
      </c>
      <c r="K7" s="3">
        <f t="shared" si="0"/>
        <v>3</v>
      </c>
      <c r="L7" s="3">
        <f t="shared" si="0"/>
        <v>5</v>
      </c>
      <c r="N7" s="3">
        <f t="shared" si="3"/>
        <v>1</v>
      </c>
      <c r="O7">
        <f>IF(COUNTIF($H7:H7,I7)&gt;0,"",COUNTIF(I7:$L7,I7))</f>
        <v>1</v>
      </c>
      <c r="P7">
        <f>IF(COUNTIF($H7:I7,J7)&gt;0,"",COUNTIF(J7:$L7,J7))</f>
        <v>1</v>
      </c>
      <c r="Q7">
        <f>IF(COUNTIF($H7:J7,K7)&gt;0,"",COUNTIF(K7:$L7,K7))</f>
        <v>1</v>
      </c>
      <c r="R7">
        <f>IF(COUNTIF($H7:K7,L7)&gt;0,"",COUNTIF(L7:$L7,L7))</f>
        <v>1</v>
      </c>
      <c r="U7">
        <f t="shared" si="4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 t="str">
        <f t="shared" si="1"/>
        <v/>
      </c>
      <c r="AB7" t="s">
        <v>38</v>
      </c>
      <c r="AC7">
        <f>5</f>
        <v>5</v>
      </c>
    </row>
    <row r="8" spans="1:34" x14ac:dyDescent="0.3">
      <c r="A8" t="s">
        <v>7</v>
      </c>
      <c r="B8">
        <v>-1771.6359629816995</v>
      </c>
      <c r="C8">
        <v>-2454.5178970452985</v>
      </c>
      <c r="D8">
        <v>-2305.8748846441504</v>
      </c>
      <c r="E8">
        <v>-1659.2024705949084</v>
      </c>
      <c r="F8">
        <v>-541.66163980087106</v>
      </c>
      <c r="H8" s="3">
        <f t="shared" si="2"/>
        <v>3</v>
      </c>
      <c r="I8" s="3">
        <f t="shared" si="2"/>
        <v>1</v>
      </c>
      <c r="J8" s="3">
        <f t="shared" si="0"/>
        <v>2</v>
      </c>
      <c r="K8" s="3">
        <f t="shared" si="0"/>
        <v>4</v>
      </c>
      <c r="L8" s="3">
        <f t="shared" si="0"/>
        <v>5</v>
      </c>
      <c r="N8" s="3">
        <f t="shared" si="3"/>
        <v>1</v>
      </c>
      <c r="O8">
        <f>IF(COUNTIF($H8:H8,I8)&gt;0,"",COUNTIF(I8:$L8,I8))</f>
        <v>1</v>
      </c>
      <c r="P8">
        <f>IF(COUNTIF($H8:I8,J8)&gt;0,"",COUNTIF(J8:$L8,J8))</f>
        <v>1</v>
      </c>
      <c r="Q8">
        <f>IF(COUNTIF($H8:J8,K8)&gt;0,"",COUNTIF(K8:$L8,K8))</f>
        <v>1</v>
      </c>
      <c r="R8">
        <f>IF(COUNTIF($H8:K8,L8)&gt;0,"",COUNTIF(L8:$L8,L8))</f>
        <v>1</v>
      </c>
      <c r="U8">
        <f t="shared" si="4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 t="str">
        <f t="shared" si="1"/>
        <v/>
      </c>
    </row>
    <row r="9" spans="1:34" x14ac:dyDescent="0.3">
      <c r="A9" t="s">
        <v>8</v>
      </c>
      <c r="B9">
        <v>-984.63721396940571</v>
      </c>
      <c r="C9">
        <v>-1546.9454127412996</v>
      </c>
      <c r="D9">
        <v>-1400.3369062355316</v>
      </c>
      <c r="E9">
        <v>-1231.295027564677</v>
      </c>
      <c r="F9">
        <v>-517.41902030312167</v>
      </c>
      <c r="H9" s="3">
        <f t="shared" si="2"/>
        <v>4</v>
      </c>
      <c r="I9" s="3">
        <f t="shared" si="2"/>
        <v>1</v>
      </c>
      <c r="J9" s="3">
        <f t="shared" si="0"/>
        <v>2</v>
      </c>
      <c r="K9" s="3">
        <f t="shared" si="0"/>
        <v>3</v>
      </c>
      <c r="L9" s="3">
        <f t="shared" si="0"/>
        <v>5</v>
      </c>
      <c r="N9" s="3">
        <f t="shared" si="3"/>
        <v>1</v>
      </c>
      <c r="O9">
        <f>IF(COUNTIF($H9:H9,I9)&gt;0,"",COUNTIF(I9:$L9,I9))</f>
        <v>1</v>
      </c>
      <c r="P9">
        <f>IF(COUNTIF($H9:I9,J9)&gt;0,"",COUNTIF(J9:$L9,J9))</f>
        <v>1</v>
      </c>
      <c r="Q9">
        <f>IF(COUNTIF($H9:J9,K9)&gt;0,"",COUNTIF(K9:$L9,K9))</f>
        <v>1</v>
      </c>
      <c r="R9">
        <f>IF(COUNTIF($H9:K9,L9)&gt;0,"",COUNTIF(L9:$L9,L9))</f>
        <v>1</v>
      </c>
      <c r="U9">
        <f t="shared" si="4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 t="str">
        <f t="shared" si="1"/>
        <v/>
      </c>
    </row>
    <row r="10" spans="1:34" x14ac:dyDescent="0.3">
      <c r="A10" t="s">
        <v>9</v>
      </c>
      <c r="B10">
        <v>-10.369919103365653</v>
      </c>
      <c r="C10">
        <v>-22.274995303793485</v>
      </c>
      <c r="D10">
        <v>-16.34529794514755</v>
      </c>
      <c r="E10">
        <v>-21.863331850499872</v>
      </c>
      <c r="F10">
        <v>-4.6642540003585617</v>
      </c>
      <c r="H10" s="3">
        <f t="shared" si="2"/>
        <v>4</v>
      </c>
      <c r="I10" s="3">
        <f t="shared" si="2"/>
        <v>1</v>
      </c>
      <c r="J10" s="3">
        <f t="shared" si="0"/>
        <v>3</v>
      </c>
      <c r="K10" s="3">
        <f t="shared" si="0"/>
        <v>2</v>
      </c>
      <c r="L10" s="3">
        <f t="shared" si="0"/>
        <v>5</v>
      </c>
      <c r="N10" s="3">
        <f t="shared" si="3"/>
        <v>1</v>
      </c>
      <c r="O10">
        <f>IF(COUNTIF($H10:H10,I10)&gt;0,"",COUNTIF(I10:$L10,I10))</f>
        <v>1</v>
      </c>
      <c r="P10">
        <f>IF(COUNTIF($H10:I10,J10)&gt;0,"",COUNTIF(J10:$L10,J10))</f>
        <v>1</v>
      </c>
      <c r="Q10">
        <f>IF(COUNTIF($H10:J10,K10)&gt;0,"",COUNTIF(K10:$L10,K10))</f>
        <v>1</v>
      </c>
      <c r="R10">
        <f>IF(COUNTIF($H10:K10,L10)&gt;0,"",COUNTIF(L10:$L10,L10))</f>
        <v>1</v>
      </c>
      <c r="U10">
        <f t="shared" si="4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 t="str">
        <f t="shared" si="1"/>
        <v/>
      </c>
      <c r="AB10" t="s">
        <v>39</v>
      </c>
      <c r="AC10">
        <f>((12/(AC6*AC7*(AC7+1)))*(AH3))-(3*AC6*(AC7+1))</f>
        <v>55.584000000000003</v>
      </c>
    </row>
    <row r="11" spans="1:34" x14ac:dyDescent="0.3">
      <c r="A11" t="s">
        <v>10</v>
      </c>
      <c r="B11">
        <v>-3.4755085795208558</v>
      </c>
      <c r="C11">
        <v>-2.9351390288544752</v>
      </c>
      <c r="D11">
        <v>-4.233683376609088</v>
      </c>
      <c r="E11">
        <v>-3.5203615225884795</v>
      </c>
      <c r="F11">
        <v>-0.18719158850202494</v>
      </c>
      <c r="H11" s="3">
        <f t="shared" si="2"/>
        <v>3</v>
      </c>
      <c r="I11" s="3">
        <f t="shared" si="2"/>
        <v>4</v>
      </c>
      <c r="J11" s="3">
        <f t="shared" si="0"/>
        <v>1</v>
      </c>
      <c r="K11" s="3">
        <f t="shared" si="0"/>
        <v>2</v>
      </c>
      <c r="L11" s="3">
        <f t="shared" si="0"/>
        <v>5</v>
      </c>
      <c r="N11" s="3">
        <f t="shared" si="3"/>
        <v>1</v>
      </c>
      <c r="O11">
        <f>IF(COUNTIF($H11:H11,I11)&gt;0,"",COUNTIF(I11:$L11,I11))</f>
        <v>1</v>
      </c>
      <c r="P11">
        <f>IF(COUNTIF($H11:I11,J11)&gt;0,"",COUNTIF(J11:$L11,J11))</f>
        <v>1</v>
      </c>
      <c r="Q11">
        <f>IF(COUNTIF($H11:J11,K11)&gt;0,"",COUNTIF(K11:$L11,K11))</f>
        <v>1</v>
      </c>
      <c r="R11">
        <f>IF(COUNTIF($H11:K11,L11)&gt;0,"",COUNTIF(L11:$L11,L11))</f>
        <v>1</v>
      </c>
      <c r="U11">
        <f t="shared" si="4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 t="str">
        <f t="shared" si="1"/>
        <v/>
      </c>
    </row>
    <row r="12" spans="1:34" x14ac:dyDescent="0.3">
      <c r="A12" t="s">
        <v>11</v>
      </c>
      <c r="B12">
        <v>6314.9336056698176</v>
      </c>
      <c r="C12">
        <v>8020.4162837574822</v>
      </c>
      <c r="D12">
        <v>6970.5914365659473</v>
      </c>
      <c r="E12">
        <v>9942.9937094144098</v>
      </c>
      <c r="F12">
        <v>16852.32142979715</v>
      </c>
      <c r="H12" s="3">
        <f t="shared" si="2"/>
        <v>1</v>
      </c>
      <c r="I12" s="3">
        <f t="shared" si="2"/>
        <v>3</v>
      </c>
      <c r="J12" s="3">
        <f t="shared" si="0"/>
        <v>2</v>
      </c>
      <c r="K12" s="3">
        <f t="shared" si="0"/>
        <v>4</v>
      </c>
      <c r="L12" s="3">
        <f t="shared" si="0"/>
        <v>5</v>
      </c>
      <c r="N12" s="3">
        <f t="shared" si="3"/>
        <v>1</v>
      </c>
      <c r="O12">
        <f>IF(COUNTIF($H12:H12,I12)&gt;0,"",COUNTIF(I12:$L12,I12))</f>
        <v>1</v>
      </c>
      <c r="P12">
        <f>IF(COUNTIF($H12:I12,J12)&gt;0,"",COUNTIF(J12:$L12,J12))</f>
        <v>1</v>
      </c>
      <c r="Q12">
        <f>IF(COUNTIF($H12:J12,K12)&gt;0,"",COUNTIF(K12:$L12,K12))</f>
        <v>1</v>
      </c>
      <c r="R12">
        <f>IF(COUNTIF($H12:K12,L12)&gt;0,"",COUNTIF(L12:$L12,L12))</f>
        <v>1</v>
      </c>
      <c r="U12">
        <f t="shared" si="4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 t="str">
        <f t="shared" si="1"/>
        <v/>
      </c>
    </row>
    <row r="13" spans="1:34" x14ac:dyDescent="0.3">
      <c r="A13" t="s">
        <v>12</v>
      </c>
      <c r="B13">
        <v>-47.453596713602728</v>
      </c>
      <c r="C13">
        <v>-34.991415677728078</v>
      </c>
      <c r="D13">
        <v>-41.025767280983018</v>
      </c>
      <c r="E13">
        <v>-30.810485647095657</v>
      </c>
      <c r="F13">
        <v>-12.797168388150746</v>
      </c>
      <c r="H13" s="3">
        <f t="shared" si="2"/>
        <v>1</v>
      </c>
      <c r="I13" s="3">
        <f t="shared" si="2"/>
        <v>3</v>
      </c>
      <c r="J13" s="3">
        <f t="shared" si="0"/>
        <v>2</v>
      </c>
      <c r="K13" s="3">
        <f t="shared" si="0"/>
        <v>4</v>
      </c>
      <c r="L13" s="3">
        <f t="shared" si="0"/>
        <v>5</v>
      </c>
      <c r="N13" s="3">
        <f t="shared" si="3"/>
        <v>1</v>
      </c>
      <c r="O13">
        <f>IF(COUNTIF($H13:H13,I13)&gt;0,"",COUNTIF(I13:$L13,I13))</f>
        <v>1</v>
      </c>
      <c r="P13">
        <f>IF(COUNTIF($H13:I13,J13)&gt;0,"",COUNTIF(J13:$L13,J13))</f>
        <v>1</v>
      </c>
      <c r="Q13">
        <f>IF(COUNTIF($H13:J13,K13)&gt;0,"",COUNTIF(K13:$L13,K13))</f>
        <v>1</v>
      </c>
      <c r="R13">
        <f>IF(COUNTIF($H13:K13,L13)&gt;0,"",COUNTIF(L13:$L13,L13))</f>
        <v>1</v>
      </c>
      <c r="U13">
        <f t="shared" si="4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 t="str">
        <f t="shared" si="1"/>
        <v/>
      </c>
      <c r="AB13" s="3" t="s">
        <v>35</v>
      </c>
      <c r="AC13">
        <f>SUM(U2:Y26)</f>
        <v>0</v>
      </c>
    </row>
    <row r="14" spans="1:34" x14ac:dyDescent="0.3">
      <c r="A14" t="s">
        <v>13</v>
      </c>
      <c r="B14">
        <v>-399.61291937389166</v>
      </c>
      <c r="C14">
        <v>-664.45382809063631</v>
      </c>
      <c r="D14">
        <v>-527.68660652153687</v>
      </c>
      <c r="E14">
        <v>-553.66165255194153</v>
      </c>
      <c r="F14">
        <v>-180.23647564447782</v>
      </c>
      <c r="H14" s="3">
        <f t="shared" si="2"/>
        <v>4</v>
      </c>
      <c r="I14" s="3">
        <f t="shared" si="2"/>
        <v>1</v>
      </c>
      <c r="J14" s="3">
        <f t="shared" si="0"/>
        <v>3</v>
      </c>
      <c r="K14" s="3">
        <f t="shared" si="0"/>
        <v>2</v>
      </c>
      <c r="L14" s="3">
        <f t="shared" si="0"/>
        <v>5</v>
      </c>
      <c r="N14" s="3">
        <f t="shared" si="3"/>
        <v>1</v>
      </c>
      <c r="O14">
        <f>IF(COUNTIF($H14:H14,I14)&gt;0,"",COUNTIF(I14:$L14,I14))</f>
        <v>1</v>
      </c>
      <c r="P14">
        <f>IF(COUNTIF($H14:I14,J14)&gt;0,"",COUNTIF(J14:$L14,J14))</f>
        <v>1</v>
      </c>
      <c r="Q14">
        <f>IF(COUNTIF($H14:J14,K14)&gt;0,"",COUNTIF(K14:$L14,K14))</f>
        <v>1</v>
      </c>
      <c r="R14">
        <f>IF(COUNTIF($H14:K14,L14)&gt;0,"",COUNTIF(L14:$L14,L14))</f>
        <v>1</v>
      </c>
      <c r="U14">
        <f t="shared" si="4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 t="str">
        <f t="shared" si="1"/>
        <v/>
      </c>
    </row>
    <row r="15" spans="1:34" x14ac:dyDescent="0.3">
      <c r="A15" t="s">
        <v>14</v>
      </c>
      <c r="B15">
        <v>-2.1814812102170042E+19</v>
      </c>
      <c r="C15">
        <v>-3.8368225531904606E+19</v>
      </c>
      <c r="D15">
        <v>-5.5097070707117056E+19</v>
      </c>
      <c r="E15">
        <v>-2.1971533607098016E+19</v>
      </c>
      <c r="F15">
        <v>-4.4085297278539479E+18</v>
      </c>
      <c r="H15" s="3">
        <f t="shared" si="2"/>
        <v>4</v>
      </c>
      <c r="I15" s="3">
        <f t="shared" si="2"/>
        <v>2</v>
      </c>
      <c r="J15" s="3">
        <f t="shared" si="0"/>
        <v>1</v>
      </c>
      <c r="K15" s="3">
        <f t="shared" si="0"/>
        <v>3</v>
      </c>
      <c r="L15" s="3">
        <f t="shared" si="0"/>
        <v>5</v>
      </c>
      <c r="N15" s="3">
        <f t="shared" si="3"/>
        <v>1</v>
      </c>
      <c r="O15">
        <f>IF(COUNTIF($H15:H15,I15)&gt;0,"",COUNTIF(I15:$L15,I15))</f>
        <v>1</v>
      </c>
      <c r="P15">
        <f>IF(COUNTIF($H15:I15,J15)&gt;0,"",COUNTIF(J15:$L15,J15))</f>
        <v>1</v>
      </c>
      <c r="Q15">
        <f>IF(COUNTIF($H15:J15,K15)&gt;0,"",COUNTIF(K15:$L15,K15))</f>
        <v>1</v>
      </c>
      <c r="R15">
        <f>IF(COUNTIF($H15:K15,L15)&gt;0,"",COUNTIF(L15:$L15,L15))</f>
        <v>1</v>
      </c>
      <c r="U15">
        <f t="shared" si="4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 t="str">
        <f t="shared" si="1"/>
        <v/>
      </c>
      <c r="AB15" t="s">
        <v>40</v>
      </c>
      <c r="AC15">
        <f>1-(AC13/(AC6*AC7*((AC7*AC7)+1)))</f>
        <v>1</v>
      </c>
    </row>
    <row r="16" spans="1:34" x14ac:dyDescent="0.3">
      <c r="A16" t="s">
        <v>15</v>
      </c>
      <c r="B16">
        <v>-842.35199168563997</v>
      </c>
      <c r="C16">
        <v>-1392.2447935769774</v>
      </c>
      <c r="D16">
        <v>-1109.2324335138353</v>
      </c>
      <c r="E16">
        <v>-1373.7148461135939</v>
      </c>
      <c r="F16">
        <v>-394.50472537606771</v>
      </c>
      <c r="H16" s="3">
        <f t="shared" si="2"/>
        <v>4</v>
      </c>
      <c r="I16" s="3">
        <f t="shared" si="2"/>
        <v>1</v>
      </c>
      <c r="J16" s="3">
        <f t="shared" si="0"/>
        <v>3</v>
      </c>
      <c r="K16" s="3">
        <f t="shared" si="0"/>
        <v>2</v>
      </c>
      <c r="L16" s="3">
        <f t="shared" si="0"/>
        <v>5</v>
      </c>
      <c r="N16" s="3">
        <f t="shared" si="3"/>
        <v>1</v>
      </c>
      <c r="O16">
        <f>IF(COUNTIF($H16:H16,I16)&gt;0,"",COUNTIF(I16:$L16,I16))</f>
        <v>1</v>
      </c>
      <c r="P16">
        <f>IF(COUNTIF($H16:I16,J16)&gt;0,"",COUNTIF(J16:$L16,J16))</f>
        <v>1</v>
      </c>
      <c r="Q16">
        <f>IF(COUNTIF($H16:J16,K16)&gt;0,"",COUNTIF(K16:$L16,K16))</f>
        <v>1</v>
      </c>
      <c r="R16">
        <f>IF(COUNTIF($H16:K16,L16)&gt;0,"",COUNTIF(L16:$L16,L16))</f>
        <v>1</v>
      </c>
      <c r="U16">
        <f t="shared" si="4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 t="str">
        <f t="shared" si="1"/>
        <v/>
      </c>
    </row>
    <row r="17" spans="1:30" x14ac:dyDescent="0.3">
      <c r="A17" t="s">
        <v>16</v>
      </c>
      <c r="B17">
        <v>-218.04134893712441</v>
      </c>
      <c r="C17">
        <v>-445.18460600690679</v>
      </c>
      <c r="D17">
        <v>-327.48375293498185</v>
      </c>
      <c r="E17">
        <v>-408.23743218978245</v>
      </c>
      <c r="F17">
        <v>-95.383284659119809</v>
      </c>
      <c r="H17" s="3">
        <f t="shared" si="2"/>
        <v>4</v>
      </c>
      <c r="I17" s="3">
        <f t="shared" si="2"/>
        <v>1</v>
      </c>
      <c r="J17" s="3">
        <f t="shared" si="0"/>
        <v>3</v>
      </c>
      <c r="K17" s="3">
        <f t="shared" si="0"/>
        <v>2</v>
      </c>
      <c r="L17" s="3">
        <f t="shared" si="0"/>
        <v>5</v>
      </c>
      <c r="N17" s="3">
        <f t="shared" si="3"/>
        <v>1</v>
      </c>
      <c r="O17">
        <f>IF(COUNTIF($H17:H17,I17)&gt;0,"",COUNTIF(I17:$L17,I17))</f>
        <v>1</v>
      </c>
      <c r="P17">
        <f>IF(COUNTIF($H17:I17,J17)&gt;0,"",COUNTIF(J17:$L17,J17))</f>
        <v>1</v>
      </c>
      <c r="Q17">
        <f>IF(COUNTIF($H17:J17,K17)&gt;0,"",COUNTIF(K17:$L17,K17))</f>
        <v>1</v>
      </c>
      <c r="R17">
        <f>IF(COUNTIF($H17:K17,L17)&gt;0,"",COUNTIF(L17:$L17,L17))</f>
        <v>1</v>
      </c>
      <c r="U17">
        <f t="shared" si="4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 t="str">
        <f t="shared" si="1"/>
        <v/>
      </c>
      <c r="AB17" t="s">
        <v>41</v>
      </c>
      <c r="AC17">
        <f>AC10/AC15</f>
        <v>55.584000000000003</v>
      </c>
    </row>
    <row r="18" spans="1:30" x14ac:dyDescent="0.3">
      <c r="A18" t="s">
        <v>17</v>
      </c>
      <c r="B18">
        <v>66.340507906535677</v>
      </c>
      <c r="C18">
        <v>318.0104975994538</v>
      </c>
      <c r="D18">
        <v>210.0805786361785</v>
      </c>
      <c r="E18">
        <v>459.13558930273695</v>
      </c>
      <c r="F18">
        <v>1134.8141435168179</v>
      </c>
      <c r="H18" s="3">
        <f t="shared" si="2"/>
        <v>1</v>
      </c>
      <c r="I18" s="3">
        <f t="shared" si="2"/>
        <v>3</v>
      </c>
      <c r="J18" s="3">
        <f t="shared" si="2"/>
        <v>2</v>
      </c>
      <c r="K18" s="3">
        <f t="shared" si="2"/>
        <v>4</v>
      </c>
      <c r="L18" s="3">
        <f t="shared" si="2"/>
        <v>5</v>
      </c>
      <c r="N18" s="3">
        <f t="shared" si="3"/>
        <v>1</v>
      </c>
      <c r="O18">
        <f>IF(COUNTIF($H18:H18,I18)&gt;0,"",COUNTIF(I18:$L18,I18))</f>
        <v>1</v>
      </c>
      <c r="P18">
        <f>IF(COUNTIF($H18:I18,J18)&gt;0,"",COUNTIF(J18:$L18,J18))</f>
        <v>1</v>
      </c>
      <c r="Q18">
        <f>IF(COUNTIF($H18:J18,K18)&gt;0,"",COUNTIF(K18:$L18,K18))</f>
        <v>1</v>
      </c>
      <c r="R18">
        <f>IF(COUNTIF($H18:K18,L18)&gt;0,"",COUNTIF(L18:$L18,L18))</f>
        <v>1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 t="str">
        <f t="shared" si="4"/>
        <v/>
      </c>
    </row>
    <row r="19" spans="1:30" x14ac:dyDescent="0.3">
      <c r="A19" t="s">
        <v>18</v>
      </c>
      <c r="B19">
        <v>-17.184396497991244</v>
      </c>
      <c r="C19">
        <v>-31.004906231698978</v>
      </c>
      <c r="D19">
        <v>-27.883055222226783</v>
      </c>
      <c r="E19">
        <v>-34.029147995453648</v>
      </c>
      <c r="F19">
        <v>-9.2531603806149558</v>
      </c>
      <c r="H19" s="3">
        <f t="shared" si="2"/>
        <v>4</v>
      </c>
      <c r="I19" s="3">
        <f t="shared" si="2"/>
        <v>2</v>
      </c>
      <c r="J19" s="3">
        <f t="shared" si="2"/>
        <v>3</v>
      </c>
      <c r="K19" s="3">
        <f t="shared" si="2"/>
        <v>1</v>
      </c>
      <c r="L19" s="3">
        <f t="shared" si="2"/>
        <v>5</v>
      </c>
      <c r="N19" s="3">
        <f t="shared" si="3"/>
        <v>1</v>
      </c>
      <c r="O19">
        <f>IF(COUNTIF($H19:H19,I19)&gt;0,"",COUNTIF(I19:$L19,I19))</f>
        <v>1</v>
      </c>
      <c r="P19">
        <f>IF(COUNTIF($H19:I19,J19)&gt;0,"",COUNTIF(J19:$L19,J19))</f>
        <v>1</v>
      </c>
      <c r="Q19">
        <f>IF(COUNTIF($H19:J19,K19)&gt;0,"",COUNTIF(K19:$L19,K19))</f>
        <v>1</v>
      </c>
      <c r="R19">
        <f>IF(COUNTIF($H19:K19,L19)&gt;0,"",COUNTIF(L19:$L19,L19))</f>
        <v>1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 t="str">
        <f t="shared" si="4"/>
        <v/>
      </c>
      <c r="AB19" t="s">
        <v>42</v>
      </c>
      <c r="AC19">
        <f>AC7-1</f>
        <v>4</v>
      </c>
    </row>
    <row r="20" spans="1:30" x14ac:dyDescent="0.3">
      <c r="A20" t="s">
        <v>19</v>
      </c>
      <c r="B20">
        <v>-55.240315503595575</v>
      </c>
      <c r="C20">
        <v>-77.225570379026351</v>
      </c>
      <c r="D20">
        <v>-71.051027091800307</v>
      </c>
      <c r="E20">
        <v>-77.443513883920346</v>
      </c>
      <c r="F20">
        <v>-40.992391458642537</v>
      </c>
      <c r="H20" s="3">
        <f t="shared" si="2"/>
        <v>4</v>
      </c>
      <c r="I20" s="3">
        <f t="shared" si="2"/>
        <v>2</v>
      </c>
      <c r="J20" s="3">
        <f t="shared" si="2"/>
        <v>3</v>
      </c>
      <c r="K20" s="3">
        <f t="shared" si="2"/>
        <v>1</v>
      </c>
      <c r="L20" s="3">
        <f t="shared" si="2"/>
        <v>5</v>
      </c>
      <c r="N20" s="3">
        <f t="shared" si="3"/>
        <v>1</v>
      </c>
      <c r="O20">
        <f>IF(COUNTIF($H20:H20,I20)&gt;0,"",COUNTIF(I20:$L20,I20))</f>
        <v>1</v>
      </c>
      <c r="P20">
        <f>IF(COUNTIF($H20:I20,J20)&gt;0,"",COUNTIF(J20:$L20,J20))</f>
        <v>1</v>
      </c>
      <c r="Q20">
        <f>IF(COUNTIF($H20:J20,K20)&gt;0,"",COUNTIF(K20:$L20,K20))</f>
        <v>1</v>
      </c>
      <c r="R20">
        <f>IF(COUNTIF($H20:K20,L20)&gt;0,"",COUNTIF(L20:$L20,L20))</f>
        <v>1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 t="str">
        <f t="shared" si="4"/>
        <v/>
      </c>
    </row>
    <row r="21" spans="1:30" x14ac:dyDescent="0.3">
      <c r="A21" t="s">
        <v>20</v>
      </c>
      <c r="B21">
        <v>-2536.3684606279844</v>
      </c>
      <c r="C21">
        <v>-2346.0907054215236</v>
      </c>
      <c r="D21">
        <v>-2452.8647047118629</v>
      </c>
      <c r="E21">
        <v>-2077.7718139535041</v>
      </c>
      <c r="F21">
        <v>-1534.7947104417644</v>
      </c>
      <c r="H21" s="3">
        <f t="shared" si="2"/>
        <v>1</v>
      </c>
      <c r="I21" s="3">
        <f t="shared" si="2"/>
        <v>3</v>
      </c>
      <c r="J21" s="3">
        <f t="shared" si="2"/>
        <v>2</v>
      </c>
      <c r="K21" s="3">
        <f t="shared" si="2"/>
        <v>4</v>
      </c>
      <c r="L21" s="3">
        <f t="shared" si="2"/>
        <v>5</v>
      </c>
      <c r="N21" s="3">
        <f t="shared" si="3"/>
        <v>1</v>
      </c>
      <c r="O21">
        <f>IF(COUNTIF($H21:H21,I21)&gt;0,"",COUNTIF(I21:$L21,I21))</f>
        <v>1</v>
      </c>
      <c r="P21">
        <f>IF(COUNTIF($H21:I21,J21)&gt;0,"",COUNTIF(J21:$L21,J21))</f>
        <v>1</v>
      </c>
      <c r="Q21">
        <f>IF(COUNTIF($H21:J21,K21)&gt;0,"",COUNTIF(K21:$L21,K21))</f>
        <v>1</v>
      </c>
      <c r="R21">
        <f>IF(COUNTIF($H21:K21,L21)&gt;0,"",COUNTIF(L21:$L21,L21))</f>
        <v>1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 t="str">
        <f t="shared" si="4"/>
        <v/>
      </c>
      <c r="AB21" t="s">
        <v>43</v>
      </c>
      <c r="AC21">
        <f>_xlfn.CHISQ.DIST.RT(AC17,AC19)</f>
        <v>2.4510918876664251E-11</v>
      </c>
      <c r="AD21" t="s">
        <v>44</v>
      </c>
    </row>
    <row r="22" spans="1:30" x14ac:dyDescent="0.3">
      <c r="A22" t="s">
        <v>21</v>
      </c>
      <c r="B22">
        <v>-122.85793728910679</v>
      </c>
      <c r="C22">
        <v>-194.71934161207656</v>
      </c>
      <c r="D22">
        <v>-195.3921694473996</v>
      </c>
      <c r="E22">
        <v>-167.0165340073606</v>
      </c>
      <c r="F22">
        <v>-65.333874888837641</v>
      </c>
      <c r="H22" s="3">
        <f t="shared" si="2"/>
        <v>4</v>
      </c>
      <c r="I22" s="3">
        <f t="shared" si="2"/>
        <v>2</v>
      </c>
      <c r="J22" s="3">
        <f t="shared" si="2"/>
        <v>1</v>
      </c>
      <c r="K22" s="3">
        <f t="shared" si="2"/>
        <v>3</v>
      </c>
      <c r="L22" s="3">
        <f t="shared" si="2"/>
        <v>5</v>
      </c>
      <c r="N22" s="3">
        <f t="shared" si="3"/>
        <v>1</v>
      </c>
      <c r="O22">
        <f>IF(COUNTIF($H22:H22,I22)&gt;0,"",COUNTIF(I22:$L22,I22))</f>
        <v>1</v>
      </c>
      <c r="P22">
        <f>IF(COUNTIF($H22:I22,J22)&gt;0,"",COUNTIF(J22:$L22,J22))</f>
        <v>1</v>
      </c>
      <c r="Q22">
        <f>IF(COUNTIF($H22:J22,K22)&gt;0,"",COUNTIF(K22:$L22,K22))</f>
        <v>1</v>
      </c>
      <c r="R22">
        <f>IF(COUNTIF($H22:K22,L22)&gt;0,"",COUNTIF(L22:$L22,L22))</f>
        <v>1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 t="str">
        <f t="shared" si="4"/>
        <v/>
      </c>
      <c r="AC22">
        <f>1-_xlfn.CHISQ.DIST(AC17,AC19,TRUE)</f>
        <v>2.4510837803859431E-11</v>
      </c>
    </row>
    <row r="23" spans="1:30" x14ac:dyDescent="0.3">
      <c r="A23" t="s">
        <v>22</v>
      </c>
      <c r="B23">
        <v>-1941.367456507679</v>
      </c>
      <c r="C23">
        <v>-3522.3203046474819</v>
      </c>
      <c r="D23">
        <v>-2675.9284009255289</v>
      </c>
      <c r="E23">
        <v>-3943.2251370237805</v>
      </c>
      <c r="F23">
        <v>-600.48569471802261</v>
      </c>
      <c r="H23" s="3">
        <f t="shared" si="2"/>
        <v>4</v>
      </c>
      <c r="I23" s="3">
        <f t="shared" si="2"/>
        <v>2</v>
      </c>
      <c r="J23" s="3">
        <f t="shared" si="2"/>
        <v>3</v>
      </c>
      <c r="K23" s="3">
        <f t="shared" si="2"/>
        <v>1</v>
      </c>
      <c r="L23" s="3">
        <f t="shared" si="2"/>
        <v>5</v>
      </c>
      <c r="N23" s="3">
        <f t="shared" si="3"/>
        <v>1</v>
      </c>
      <c r="O23">
        <f>IF(COUNTIF($H23:H23,I23)&gt;0,"",COUNTIF(I23:$L23,I23))</f>
        <v>1</v>
      </c>
      <c r="P23">
        <f>IF(COUNTIF($H23:I23,J23)&gt;0,"",COUNTIF(J23:$L23,J23))</f>
        <v>1</v>
      </c>
      <c r="Q23">
        <f>IF(COUNTIF($H23:J23,K23)&gt;0,"",COUNTIF(K23:$L23,K23))</f>
        <v>1</v>
      </c>
      <c r="R23">
        <f>IF(COUNTIF($H23:K23,L23)&gt;0,"",COUNTIF(L23:$L23,L23))</f>
        <v>1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 t="str">
        <f t="shared" si="4"/>
        <v/>
      </c>
    </row>
    <row r="24" spans="1:30" x14ac:dyDescent="0.3">
      <c r="A24" t="s">
        <v>23</v>
      </c>
      <c r="B24">
        <v>-3136.7654328210901</v>
      </c>
      <c r="C24">
        <v>-2794.7281022798265</v>
      </c>
      <c r="D24">
        <v>-2709.082782231083</v>
      </c>
      <c r="E24">
        <v>-2176.5732127017177</v>
      </c>
      <c r="F24">
        <v>-812.73972054232502</v>
      </c>
      <c r="H24" s="3">
        <f t="shared" si="2"/>
        <v>1</v>
      </c>
      <c r="I24" s="3">
        <f t="shared" si="2"/>
        <v>2</v>
      </c>
      <c r="J24" s="3">
        <f t="shared" si="2"/>
        <v>3</v>
      </c>
      <c r="K24" s="3">
        <f t="shared" si="2"/>
        <v>4</v>
      </c>
      <c r="L24" s="3">
        <f t="shared" si="2"/>
        <v>5</v>
      </c>
      <c r="N24" s="3">
        <f t="shared" si="3"/>
        <v>1</v>
      </c>
      <c r="O24">
        <f>IF(COUNTIF($H24:H24,I24)&gt;0,"",COUNTIF(I24:$L24,I24))</f>
        <v>1</v>
      </c>
      <c r="P24">
        <f>IF(COUNTIF($H24:I24,J24)&gt;0,"",COUNTIF(J24:$L24,J24))</f>
        <v>1</v>
      </c>
      <c r="Q24">
        <f>IF(COUNTIF($H24:J24,K24)&gt;0,"",COUNTIF(K24:$L24,K24))</f>
        <v>1</v>
      </c>
      <c r="R24">
        <f>IF(COUNTIF($H24:K24,L24)&gt;0,"",COUNTIF(L24:$L24,L24))</f>
        <v>1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4"/>
        <v>0</v>
      </c>
      <c r="Z24" t="str">
        <f t="shared" si="4"/>
        <v/>
      </c>
    </row>
    <row r="25" spans="1:30" x14ac:dyDescent="0.3">
      <c r="A25" t="s">
        <v>24</v>
      </c>
      <c r="B25">
        <v>-9428.9962906149831</v>
      </c>
      <c r="C25">
        <v>-16783.639690545944</v>
      </c>
      <c r="D25">
        <v>-13346.991589173751</v>
      </c>
      <c r="E25">
        <v>-13486.268139711696</v>
      </c>
      <c r="F25">
        <v>-2940.0088253418935</v>
      </c>
      <c r="H25" s="3">
        <f t="shared" si="2"/>
        <v>4</v>
      </c>
      <c r="I25" s="3">
        <f t="shared" si="2"/>
        <v>1</v>
      </c>
      <c r="J25" s="3">
        <f t="shared" si="2"/>
        <v>3</v>
      </c>
      <c r="K25" s="3">
        <f t="shared" si="2"/>
        <v>2</v>
      </c>
      <c r="L25" s="3">
        <f t="shared" si="2"/>
        <v>5</v>
      </c>
      <c r="N25" s="3">
        <f t="shared" si="3"/>
        <v>1</v>
      </c>
      <c r="O25">
        <f>IF(COUNTIF($H25:H25,I25)&gt;0,"",COUNTIF(I25:$L25,I25))</f>
        <v>1</v>
      </c>
      <c r="P25">
        <f>IF(COUNTIF($H25:I25,J25)&gt;0,"",COUNTIF(J25:$L25,J25))</f>
        <v>1</v>
      </c>
      <c r="Q25">
        <f>IF(COUNTIF($H25:J25,K25)&gt;0,"",COUNTIF(K25:$L25,K25))</f>
        <v>1</v>
      </c>
      <c r="R25">
        <f>IF(COUNTIF($H25:K25,L25)&gt;0,"",COUNTIF(L25:$L25,L25))</f>
        <v>1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 t="str">
        <f t="shared" si="4"/>
        <v/>
      </c>
    </row>
    <row r="26" spans="1:30" x14ac:dyDescent="0.3">
      <c r="A26" t="s">
        <v>25</v>
      </c>
      <c r="B26">
        <v>-51127.236703780523</v>
      </c>
      <c r="C26">
        <v>-89636.473564161948</v>
      </c>
      <c r="D26">
        <v>-69676.867296623721</v>
      </c>
      <c r="E26">
        <v>-71638.259663198973</v>
      </c>
      <c r="F26">
        <v>-24680.86230458564</v>
      </c>
      <c r="H26" s="3">
        <f t="shared" si="2"/>
        <v>4</v>
      </c>
      <c r="I26" s="3">
        <f t="shared" si="2"/>
        <v>1</v>
      </c>
      <c r="J26" s="3">
        <f t="shared" si="2"/>
        <v>3</v>
      </c>
      <c r="K26" s="3">
        <f t="shared" si="2"/>
        <v>2</v>
      </c>
      <c r="L26" s="3">
        <f t="shared" si="2"/>
        <v>5</v>
      </c>
      <c r="N26" s="3">
        <f t="shared" si="3"/>
        <v>1</v>
      </c>
      <c r="O26">
        <f>IF(COUNTIF($H26:H26,I26)&gt;0,"",COUNTIF(I26:$L26,I26))</f>
        <v>1</v>
      </c>
      <c r="P26">
        <f>IF(COUNTIF($H26:I26,J26)&gt;0,"",COUNTIF(J26:$L26,J26))</f>
        <v>1</v>
      </c>
      <c r="Q26">
        <f>IF(COUNTIF($H26:J26,K26)&gt;0,"",COUNTIF(K26:$L26,K26))</f>
        <v>1</v>
      </c>
      <c r="R26">
        <f>IF(COUNTIF($H26:K26,L26)&gt;0,"",COUNTIF(L26:$L26,L26))</f>
        <v>1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 t="str">
        <f t="shared" si="4"/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AA7A-E864-4952-A3AF-FE2CDEE354B9}">
  <dimension ref="C3:T80"/>
  <sheetViews>
    <sheetView topLeftCell="A7" workbookViewId="0">
      <pane xSplit="3" topLeftCell="L1" activePane="topRight" state="frozen"/>
      <selection pane="topRight" activeCell="A13" sqref="A13:XFD13"/>
    </sheetView>
  </sheetViews>
  <sheetFormatPr defaultRowHeight="14.4" x14ac:dyDescent="0.3"/>
  <cols>
    <col min="4" max="7" width="15.33203125" bestFit="1" customWidth="1"/>
    <col min="8" max="8" width="14" bestFit="1" customWidth="1"/>
  </cols>
  <sheetData>
    <row r="3" spans="3:20" x14ac:dyDescent="0.3">
      <c r="P3">
        <v>1</v>
      </c>
      <c r="Q3">
        <v>2</v>
      </c>
      <c r="R3">
        <v>3</v>
      </c>
      <c r="S3">
        <v>4</v>
      </c>
      <c r="T3">
        <v>5</v>
      </c>
    </row>
    <row r="4" spans="3:20" x14ac:dyDescent="0.3">
      <c r="C4" t="s">
        <v>1</v>
      </c>
      <c r="D4" t="s">
        <v>0</v>
      </c>
      <c r="E4" t="s">
        <v>27</v>
      </c>
      <c r="F4" t="s">
        <v>26</v>
      </c>
      <c r="G4" t="s">
        <v>28</v>
      </c>
      <c r="H4" t="s">
        <v>29</v>
      </c>
      <c r="J4">
        <v>1</v>
      </c>
      <c r="K4">
        <v>2</v>
      </c>
      <c r="L4">
        <v>3</v>
      </c>
      <c r="M4">
        <v>4</v>
      </c>
      <c r="N4">
        <v>5</v>
      </c>
      <c r="P4" t="s">
        <v>0</v>
      </c>
      <c r="Q4" t="s">
        <v>27</v>
      </c>
      <c r="R4" t="s">
        <v>26</v>
      </c>
      <c r="S4" t="s">
        <v>28</v>
      </c>
      <c r="T4" t="s">
        <v>29</v>
      </c>
    </row>
    <row r="5" spans="3:20" x14ac:dyDescent="0.3">
      <c r="C5" t="s">
        <v>2</v>
      </c>
      <c r="D5" t="s">
        <v>0</v>
      </c>
      <c r="E5" t="s">
        <v>27</v>
      </c>
      <c r="F5" t="s">
        <v>26</v>
      </c>
      <c r="G5" t="s">
        <v>28</v>
      </c>
      <c r="H5" t="s">
        <v>29</v>
      </c>
      <c r="J5">
        <v>1</v>
      </c>
      <c r="K5">
        <v>2</v>
      </c>
      <c r="L5">
        <v>3</v>
      </c>
      <c r="M5">
        <v>4</v>
      </c>
      <c r="N5">
        <v>5</v>
      </c>
      <c r="P5" t="s">
        <v>0</v>
      </c>
      <c r="Q5" t="s">
        <v>27</v>
      </c>
      <c r="R5" t="s">
        <v>26</v>
      </c>
      <c r="S5" t="s">
        <v>28</v>
      </c>
      <c r="T5" t="s">
        <v>29</v>
      </c>
    </row>
    <row r="6" spans="3:20" x14ac:dyDescent="0.3">
      <c r="C6" t="s">
        <v>3</v>
      </c>
      <c r="D6" t="s">
        <v>0</v>
      </c>
      <c r="E6" t="s">
        <v>27</v>
      </c>
      <c r="F6" t="s">
        <v>26</v>
      </c>
      <c r="G6" t="s">
        <v>28</v>
      </c>
      <c r="H6" t="s">
        <v>29</v>
      </c>
      <c r="J6">
        <v>1</v>
      </c>
      <c r="K6">
        <v>2</v>
      </c>
      <c r="L6">
        <v>3</v>
      </c>
      <c r="M6">
        <v>4</v>
      </c>
      <c r="N6">
        <v>5</v>
      </c>
      <c r="P6" t="s">
        <v>0</v>
      </c>
      <c r="Q6" t="s">
        <v>27</v>
      </c>
      <c r="R6" t="s">
        <v>26</v>
      </c>
      <c r="S6" t="s">
        <v>28</v>
      </c>
      <c r="T6" t="s">
        <v>29</v>
      </c>
    </row>
    <row r="7" spans="3:20" x14ac:dyDescent="0.3">
      <c r="C7" t="s">
        <v>4</v>
      </c>
      <c r="D7" t="s">
        <v>27</v>
      </c>
      <c r="E7" t="s">
        <v>28</v>
      </c>
      <c r="F7" t="s">
        <v>26</v>
      </c>
      <c r="G7" t="s">
        <v>0</v>
      </c>
      <c r="H7" t="s">
        <v>29</v>
      </c>
      <c r="J7">
        <v>1</v>
      </c>
      <c r="K7">
        <v>2</v>
      </c>
      <c r="L7">
        <v>3</v>
      </c>
      <c r="M7">
        <v>4</v>
      </c>
      <c r="N7">
        <v>5</v>
      </c>
      <c r="P7" t="s">
        <v>27</v>
      </c>
      <c r="Q7" t="s">
        <v>28</v>
      </c>
      <c r="R7" t="s">
        <v>26</v>
      </c>
      <c r="S7" t="s">
        <v>0</v>
      </c>
      <c r="T7" t="s">
        <v>29</v>
      </c>
    </row>
    <row r="8" spans="3:20" x14ac:dyDescent="0.3">
      <c r="C8" t="s">
        <v>5</v>
      </c>
      <c r="D8" t="s">
        <v>26</v>
      </c>
      <c r="E8" t="s">
        <v>28</v>
      </c>
      <c r="F8" t="s">
        <v>27</v>
      </c>
      <c r="G8" t="s">
        <v>0</v>
      </c>
      <c r="H8" t="s">
        <v>29</v>
      </c>
      <c r="J8">
        <v>1</v>
      </c>
      <c r="K8">
        <v>2</v>
      </c>
      <c r="L8">
        <v>3</v>
      </c>
      <c r="M8">
        <v>4</v>
      </c>
      <c r="N8">
        <v>5</v>
      </c>
      <c r="P8" t="s">
        <v>26</v>
      </c>
      <c r="Q8" t="s">
        <v>28</v>
      </c>
      <c r="R8" t="s">
        <v>27</v>
      </c>
      <c r="S8" t="s">
        <v>0</v>
      </c>
      <c r="T8" t="s">
        <v>29</v>
      </c>
    </row>
    <row r="9" spans="3:20" x14ac:dyDescent="0.3">
      <c r="C9" t="s">
        <v>6</v>
      </c>
      <c r="D9" t="s">
        <v>27</v>
      </c>
      <c r="E9" t="s">
        <v>26</v>
      </c>
      <c r="F9" t="s">
        <v>28</v>
      </c>
      <c r="G9" t="s">
        <v>0</v>
      </c>
      <c r="H9" t="s">
        <v>29</v>
      </c>
      <c r="J9">
        <v>1</v>
      </c>
      <c r="K9">
        <v>2</v>
      </c>
      <c r="L9">
        <v>3</v>
      </c>
      <c r="M9">
        <v>4</v>
      </c>
      <c r="N9">
        <v>5</v>
      </c>
      <c r="P9" t="s">
        <v>27</v>
      </c>
      <c r="Q9" t="s">
        <v>26</v>
      </c>
      <c r="R9" t="s">
        <v>28</v>
      </c>
      <c r="S9" t="s">
        <v>0</v>
      </c>
      <c r="T9" t="s">
        <v>29</v>
      </c>
    </row>
    <row r="10" spans="3:20" x14ac:dyDescent="0.3">
      <c r="C10" t="s">
        <v>7</v>
      </c>
      <c r="D10" t="s">
        <v>26</v>
      </c>
      <c r="E10" t="s">
        <v>27</v>
      </c>
      <c r="F10" t="s">
        <v>0</v>
      </c>
      <c r="G10" t="s">
        <v>28</v>
      </c>
      <c r="H10" t="s">
        <v>29</v>
      </c>
      <c r="J10">
        <v>1</v>
      </c>
      <c r="K10">
        <v>2</v>
      </c>
      <c r="L10">
        <v>3</v>
      </c>
      <c r="M10">
        <v>4</v>
      </c>
      <c r="N10">
        <v>5</v>
      </c>
      <c r="P10" t="s">
        <v>26</v>
      </c>
      <c r="Q10" t="s">
        <v>27</v>
      </c>
      <c r="R10" t="s">
        <v>0</v>
      </c>
      <c r="S10" t="s">
        <v>28</v>
      </c>
      <c r="T10" t="s">
        <v>29</v>
      </c>
    </row>
    <row r="11" spans="3:20" x14ac:dyDescent="0.3">
      <c r="C11" t="s">
        <v>8</v>
      </c>
      <c r="D11" t="s">
        <v>26</v>
      </c>
      <c r="E11" t="s">
        <v>27</v>
      </c>
      <c r="F11" t="s">
        <v>28</v>
      </c>
      <c r="G11" t="s">
        <v>0</v>
      </c>
      <c r="H11" t="s">
        <v>29</v>
      </c>
      <c r="J11">
        <v>1</v>
      </c>
      <c r="K11">
        <v>2</v>
      </c>
      <c r="L11">
        <v>3</v>
      </c>
      <c r="M11">
        <v>4</v>
      </c>
      <c r="N11">
        <v>5</v>
      </c>
      <c r="P11" t="s">
        <v>26</v>
      </c>
      <c r="Q11" t="s">
        <v>27</v>
      </c>
      <c r="R11" t="s">
        <v>28</v>
      </c>
      <c r="S11" t="s">
        <v>0</v>
      </c>
      <c r="T11" t="s">
        <v>29</v>
      </c>
    </row>
    <row r="12" spans="3:20" x14ac:dyDescent="0.3">
      <c r="C12" t="s">
        <v>9</v>
      </c>
      <c r="D12" t="s">
        <v>26</v>
      </c>
      <c r="E12" t="s">
        <v>28</v>
      </c>
      <c r="F12" t="s">
        <v>27</v>
      </c>
      <c r="G12" t="s">
        <v>0</v>
      </c>
      <c r="H12" t="s">
        <v>29</v>
      </c>
      <c r="J12">
        <v>1</v>
      </c>
      <c r="K12">
        <v>2</v>
      </c>
      <c r="L12">
        <v>3</v>
      </c>
      <c r="M12">
        <v>4</v>
      </c>
      <c r="N12">
        <v>5</v>
      </c>
      <c r="P12" t="s">
        <v>26</v>
      </c>
      <c r="Q12" t="s">
        <v>28</v>
      </c>
      <c r="R12" t="s">
        <v>27</v>
      </c>
      <c r="S12" t="s">
        <v>0</v>
      </c>
      <c r="T12" t="s">
        <v>29</v>
      </c>
    </row>
    <row r="13" spans="3:20" x14ac:dyDescent="0.3">
      <c r="C13" t="s">
        <v>10</v>
      </c>
      <c r="D13" t="s">
        <v>27</v>
      </c>
      <c r="E13" t="s">
        <v>28</v>
      </c>
      <c r="F13" t="s">
        <v>0</v>
      </c>
      <c r="G13" t="s">
        <v>26</v>
      </c>
      <c r="H13" t="s">
        <v>29</v>
      </c>
      <c r="J13">
        <v>1</v>
      </c>
      <c r="K13">
        <v>2</v>
      </c>
      <c r="L13">
        <v>3</v>
      </c>
      <c r="M13">
        <v>4</v>
      </c>
      <c r="N13">
        <v>5</v>
      </c>
      <c r="P13" t="s">
        <v>27</v>
      </c>
      <c r="Q13" t="s">
        <v>28</v>
      </c>
      <c r="R13" t="s">
        <v>0</v>
      </c>
      <c r="S13" t="s">
        <v>26</v>
      </c>
      <c r="T13" t="s">
        <v>29</v>
      </c>
    </row>
    <row r="14" spans="3:20" x14ac:dyDescent="0.3">
      <c r="C14" t="s">
        <v>11</v>
      </c>
      <c r="D14" t="s">
        <v>0</v>
      </c>
      <c r="E14" t="s">
        <v>27</v>
      </c>
      <c r="F14" t="s">
        <v>26</v>
      </c>
      <c r="G14" t="s">
        <v>28</v>
      </c>
      <c r="H14" t="s">
        <v>29</v>
      </c>
      <c r="J14">
        <v>1</v>
      </c>
      <c r="K14">
        <v>2</v>
      </c>
      <c r="L14">
        <v>3</v>
      </c>
      <c r="M14">
        <v>4</v>
      </c>
      <c r="N14">
        <v>5</v>
      </c>
      <c r="P14" t="s">
        <v>0</v>
      </c>
      <c r="Q14" t="s">
        <v>27</v>
      </c>
      <c r="R14" t="s">
        <v>26</v>
      </c>
      <c r="S14" t="s">
        <v>28</v>
      </c>
      <c r="T14" t="s">
        <v>29</v>
      </c>
    </row>
    <row r="15" spans="3:20" x14ac:dyDescent="0.3">
      <c r="C15" t="s">
        <v>12</v>
      </c>
      <c r="D15" t="s">
        <v>0</v>
      </c>
      <c r="E15" t="s">
        <v>27</v>
      </c>
      <c r="F15" t="s">
        <v>26</v>
      </c>
      <c r="G15" t="s">
        <v>28</v>
      </c>
      <c r="H15" t="s">
        <v>29</v>
      </c>
      <c r="J15">
        <v>1</v>
      </c>
      <c r="K15">
        <v>2</v>
      </c>
      <c r="L15">
        <v>3</v>
      </c>
      <c r="M15">
        <v>4</v>
      </c>
      <c r="N15">
        <v>5</v>
      </c>
      <c r="P15" t="s">
        <v>0</v>
      </c>
      <c r="Q15" t="s">
        <v>27</v>
      </c>
      <c r="R15" t="s">
        <v>26</v>
      </c>
      <c r="S15" t="s">
        <v>28</v>
      </c>
      <c r="T15" t="s">
        <v>29</v>
      </c>
    </row>
    <row r="16" spans="3:20" x14ac:dyDescent="0.3">
      <c r="C16" t="s">
        <v>13</v>
      </c>
      <c r="D16" t="s">
        <v>26</v>
      </c>
      <c r="E16" t="s">
        <v>28</v>
      </c>
      <c r="F16" t="s">
        <v>27</v>
      </c>
      <c r="G16" t="s">
        <v>0</v>
      </c>
      <c r="H16" t="s">
        <v>29</v>
      </c>
      <c r="J16">
        <v>1</v>
      </c>
      <c r="K16">
        <v>2</v>
      </c>
      <c r="L16">
        <v>3</v>
      </c>
      <c r="M16">
        <v>4</v>
      </c>
      <c r="N16">
        <v>5</v>
      </c>
      <c r="P16" t="s">
        <v>26</v>
      </c>
      <c r="Q16" t="s">
        <v>28</v>
      </c>
      <c r="R16" t="s">
        <v>27</v>
      </c>
      <c r="S16" t="s">
        <v>0</v>
      </c>
      <c r="T16" t="s">
        <v>29</v>
      </c>
    </row>
    <row r="17" spans="3:20" x14ac:dyDescent="0.3">
      <c r="C17" t="s">
        <v>14</v>
      </c>
      <c r="D17" t="s">
        <v>27</v>
      </c>
      <c r="E17" t="s">
        <v>26</v>
      </c>
      <c r="F17" t="s">
        <v>28</v>
      </c>
      <c r="G17" t="s">
        <v>0</v>
      </c>
      <c r="H17" t="s">
        <v>29</v>
      </c>
      <c r="J17">
        <v>1</v>
      </c>
      <c r="K17">
        <v>2</v>
      </c>
      <c r="L17">
        <v>3</v>
      </c>
      <c r="M17">
        <v>4</v>
      </c>
      <c r="N17">
        <v>5</v>
      </c>
      <c r="P17" t="s">
        <v>27</v>
      </c>
      <c r="Q17" t="s">
        <v>26</v>
      </c>
      <c r="R17" t="s">
        <v>28</v>
      </c>
      <c r="S17" t="s">
        <v>0</v>
      </c>
      <c r="T17" t="s">
        <v>29</v>
      </c>
    </row>
    <row r="18" spans="3:20" x14ac:dyDescent="0.3">
      <c r="C18" t="s">
        <v>15</v>
      </c>
      <c r="D18" t="s">
        <v>26</v>
      </c>
      <c r="E18" t="s">
        <v>28</v>
      </c>
      <c r="F18" t="s">
        <v>27</v>
      </c>
      <c r="G18" t="s">
        <v>0</v>
      </c>
      <c r="H18" t="s">
        <v>29</v>
      </c>
      <c r="J18">
        <v>1</v>
      </c>
      <c r="K18">
        <v>2</v>
      </c>
      <c r="L18">
        <v>3</v>
      </c>
      <c r="M18">
        <v>4</v>
      </c>
      <c r="N18">
        <v>5</v>
      </c>
      <c r="P18" t="s">
        <v>26</v>
      </c>
      <c r="Q18" t="s">
        <v>28</v>
      </c>
      <c r="R18" t="s">
        <v>27</v>
      </c>
      <c r="S18" t="s">
        <v>0</v>
      </c>
      <c r="T18" t="s">
        <v>29</v>
      </c>
    </row>
    <row r="19" spans="3:20" x14ac:dyDescent="0.3">
      <c r="C19" t="s">
        <v>16</v>
      </c>
      <c r="D19" t="s">
        <v>26</v>
      </c>
      <c r="E19" t="s">
        <v>28</v>
      </c>
      <c r="F19" t="s">
        <v>27</v>
      </c>
      <c r="G19" t="s">
        <v>0</v>
      </c>
      <c r="H19" t="s">
        <v>29</v>
      </c>
      <c r="J19">
        <v>1</v>
      </c>
      <c r="K19">
        <v>2</v>
      </c>
      <c r="L19">
        <v>3</v>
      </c>
      <c r="M19">
        <v>4</v>
      </c>
      <c r="N19">
        <v>5</v>
      </c>
      <c r="P19" t="s">
        <v>26</v>
      </c>
      <c r="Q19" t="s">
        <v>28</v>
      </c>
      <c r="R19" t="s">
        <v>27</v>
      </c>
      <c r="S19" t="s">
        <v>0</v>
      </c>
      <c r="T19" t="s">
        <v>29</v>
      </c>
    </row>
    <row r="20" spans="3:20" x14ac:dyDescent="0.3">
      <c r="C20" t="s">
        <v>17</v>
      </c>
      <c r="D20" t="s">
        <v>0</v>
      </c>
      <c r="E20" t="s">
        <v>27</v>
      </c>
      <c r="F20" t="s">
        <v>26</v>
      </c>
      <c r="G20" t="s">
        <v>28</v>
      </c>
      <c r="H20" t="s">
        <v>29</v>
      </c>
      <c r="J20">
        <v>1</v>
      </c>
      <c r="K20">
        <v>2</v>
      </c>
      <c r="L20">
        <v>3</v>
      </c>
      <c r="M20">
        <v>4</v>
      </c>
      <c r="N20">
        <v>5</v>
      </c>
      <c r="P20" t="s">
        <v>0</v>
      </c>
      <c r="Q20" t="s">
        <v>27</v>
      </c>
      <c r="R20" t="s">
        <v>26</v>
      </c>
      <c r="S20" t="s">
        <v>28</v>
      </c>
      <c r="T20" t="s">
        <v>29</v>
      </c>
    </row>
    <row r="21" spans="3:20" x14ac:dyDescent="0.3">
      <c r="C21" t="s">
        <v>18</v>
      </c>
      <c r="D21" t="s">
        <v>28</v>
      </c>
      <c r="E21" t="s">
        <v>26</v>
      </c>
      <c r="F21" t="s">
        <v>27</v>
      </c>
      <c r="G21" t="s">
        <v>0</v>
      </c>
      <c r="H21" t="s">
        <v>29</v>
      </c>
      <c r="J21">
        <v>1</v>
      </c>
      <c r="K21">
        <v>2</v>
      </c>
      <c r="L21">
        <v>3</v>
      </c>
      <c r="M21">
        <v>4</v>
      </c>
      <c r="N21">
        <v>5</v>
      </c>
      <c r="P21" t="s">
        <v>28</v>
      </c>
      <c r="Q21" t="s">
        <v>26</v>
      </c>
      <c r="R21" t="s">
        <v>27</v>
      </c>
      <c r="S21" t="s">
        <v>0</v>
      </c>
      <c r="T21" t="s">
        <v>29</v>
      </c>
    </row>
    <row r="22" spans="3:20" x14ac:dyDescent="0.3">
      <c r="C22" t="s">
        <v>19</v>
      </c>
      <c r="D22" t="s">
        <v>28</v>
      </c>
      <c r="E22" t="s">
        <v>26</v>
      </c>
      <c r="F22" t="s">
        <v>27</v>
      </c>
      <c r="G22" t="s">
        <v>0</v>
      </c>
      <c r="H22" t="s">
        <v>29</v>
      </c>
      <c r="J22">
        <v>1</v>
      </c>
      <c r="K22">
        <v>2</v>
      </c>
      <c r="L22">
        <v>3</v>
      </c>
      <c r="M22">
        <v>4</v>
      </c>
      <c r="N22">
        <v>5</v>
      </c>
      <c r="P22" t="s">
        <v>28</v>
      </c>
      <c r="Q22" t="s">
        <v>26</v>
      </c>
      <c r="R22" t="s">
        <v>27</v>
      </c>
      <c r="S22" t="s">
        <v>0</v>
      </c>
      <c r="T22" t="s">
        <v>29</v>
      </c>
    </row>
    <row r="23" spans="3:20" x14ac:dyDescent="0.3">
      <c r="C23" t="s">
        <v>20</v>
      </c>
      <c r="D23" t="s">
        <v>0</v>
      </c>
      <c r="E23" t="s">
        <v>27</v>
      </c>
      <c r="F23" t="s">
        <v>26</v>
      </c>
      <c r="G23" t="s">
        <v>28</v>
      </c>
      <c r="H23" t="s">
        <v>29</v>
      </c>
      <c r="J23">
        <v>1</v>
      </c>
      <c r="K23">
        <v>2</v>
      </c>
      <c r="L23">
        <v>3</v>
      </c>
      <c r="M23">
        <v>4</v>
      </c>
      <c r="N23">
        <v>5</v>
      </c>
      <c r="P23" t="s">
        <v>0</v>
      </c>
      <c r="Q23" t="s">
        <v>27</v>
      </c>
      <c r="R23" t="s">
        <v>26</v>
      </c>
      <c r="S23" t="s">
        <v>28</v>
      </c>
      <c r="T23" t="s">
        <v>29</v>
      </c>
    </row>
    <row r="24" spans="3:20" x14ac:dyDescent="0.3">
      <c r="C24" t="s">
        <v>21</v>
      </c>
      <c r="D24" t="s">
        <v>27</v>
      </c>
      <c r="E24" t="s">
        <v>26</v>
      </c>
      <c r="F24" t="s">
        <v>28</v>
      </c>
      <c r="G24" t="s">
        <v>0</v>
      </c>
      <c r="H24" t="s">
        <v>29</v>
      </c>
      <c r="J24">
        <v>1</v>
      </c>
      <c r="K24">
        <v>2</v>
      </c>
      <c r="L24">
        <v>3</v>
      </c>
      <c r="M24">
        <v>4</v>
      </c>
      <c r="N24">
        <v>5</v>
      </c>
      <c r="P24" t="s">
        <v>27</v>
      </c>
      <c r="Q24" t="s">
        <v>26</v>
      </c>
      <c r="R24" t="s">
        <v>28</v>
      </c>
      <c r="S24" t="s">
        <v>0</v>
      </c>
      <c r="T24" t="s">
        <v>29</v>
      </c>
    </row>
    <row r="25" spans="3:20" x14ac:dyDescent="0.3">
      <c r="C25" t="s">
        <v>22</v>
      </c>
      <c r="D25" t="s">
        <v>28</v>
      </c>
      <c r="E25" t="s">
        <v>26</v>
      </c>
      <c r="F25" t="s">
        <v>27</v>
      </c>
      <c r="G25" t="s">
        <v>0</v>
      </c>
      <c r="H25" t="s">
        <v>29</v>
      </c>
      <c r="J25">
        <v>1</v>
      </c>
      <c r="K25">
        <v>2</v>
      </c>
      <c r="L25">
        <v>3</v>
      </c>
      <c r="M25">
        <v>4</v>
      </c>
      <c r="N25">
        <v>5</v>
      </c>
      <c r="P25" t="s">
        <v>28</v>
      </c>
      <c r="Q25" t="s">
        <v>26</v>
      </c>
      <c r="R25" t="s">
        <v>27</v>
      </c>
      <c r="S25" t="s">
        <v>0</v>
      </c>
      <c r="T25" t="s">
        <v>29</v>
      </c>
    </row>
    <row r="26" spans="3:20" x14ac:dyDescent="0.3">
      <c r="C26" t="s">
        <v>23</v>
      </c>
      <c r="D26" t="s">
        <v>0</v>
      </c>
      <c r="E26" t="s">
        <v>26</v>
      </c>
      <c r="F26" t="s">
        <v>27</v>
      </c>
      <c r="G26" t="s">
        <v>28</v>
      </c>
      <c r="H26" t="s">
        <v>29</v>
      </c>
      <c r="J26">
        <v>1</v>
      </c>
      <c r="K26">
        <v>2</v>
      </c>
      <c r="L26">
        <v>3</v>
      </c>
      <c r="M26">
        <v>4</v>
      </c>
      <c r="N26">
        <v>5</v>
      </c>
      <c r="P26" t="s">
        <v>0</v>
      </c>
      <c r="Q26" t="s">
        <v>26</v>
      </c>
      <c r="R26" t="s">
        <v>27</v>
      </c>
      <c r="S26" t="s">
        <v>28</v>
      </c>
      <c r="T26" t="s">
        <v>29</v>
      </c>
    </row>
    <row r="27" spans="3:20" x14ac:dyDescent="0.3">
      <c r="C27" t="s">
        <v>24</v>
      </c>
      <c r="D27" t="s">
        <v>26</v>
      </c>
      <c r="E27" t="s">
        <v>28</v>
      </c>
      <c r="F27" t="s">
        <v>27</v>
      </c>
      <c r="G27" t="s">
        <v>0</v>
      </c>
      <c r="H27" t="s">
        <v>29</v>
      </c>
      <c r="J27">
        <v>1</v>
      </c>
      <c r="K27">
        <v>2</v>
      </c>
      <c r="L27">
        <v>3</v>
      </c>
      <c r="M27">
        <v>4</v>
      </c>
      <c r="N27">
        <v>5</v>
      </c>
      <c r="P27" t="s">
        <v>26</v>
      </c>
      <c r="Q27" t="s">
        <v>28</v>
      </c>
      <c r="R27" t="s">
        <v>27</v>
      </c>
      <c r="S27" t="s">
        <v>0</v>
      </c>
      <c r="T27" t="s">
        <v>29</v>
      </c>
    </row>
    <row r="28" spans="3:20" x14ac:dyDescent="0.3">
      <c r="C28" t="s">
        <v>25</v>
      </c>
      <c r="D28" t="s">
        <v>26</v>
      </c>
      <c r="E28" t="s">
        <v>28</v>
      </c>
      <c r="F28" t="s">
        <v>27</v>
      </c>
      <c r="G28" t="s">
        <v>0</v>
      </c>
      <c r="H28" t="s">
        <v>29</v>
      </c>
      <c r="J28">
        <v>1</v>
      </c>
      <c r="K28">
        <v>2</v>
      </c>
      <c r="L28">
        <v>3</v>
      </c>
      <c r="M28">
        <v>4</v>
      </c>
      <c r="N28">
        <v>5</v>
      </c>
      <c r="P28" t="s">
        <v>26</v>
      </c>
      <c r="Q28" t="s">
        <v>28</v>
      </c>
      <c r="R28" t="s">
        <v>27</v>
      </c>
      <c r="S28" t="s">
        <v>0</v>
      </c>
      <c r="T28" t="s">
        <v>29</v>
      </c>
    </row>
    <row r="30" spans="3:20" x14ac:dyDescent="0.3">
      <c r="C30" t="s">
        <v>1</v>
      </c>
      <c r="D30" t="s">
        <v>0</v>
      </c>
      <c r="E30" t="s">
        <v>27</v>
      </c>
      <c r="F30" t="s">
        <v>26</v>
      </c>
      <c r="G30" t="s">
        <v>28</v>
      </c>
      <c r="H30" t="s">
        <v>29</v>
      </c>
      <c r="J30">
        <v>1</v>
      </c>
      <c r="K30">
        <v>2</v>
      </c>
      <c r="L30">
        <v>3</v>
      </c>
      <c r="M30">
        <v>4</v>
      </c>
      <c r="N30">
        <v>5</v>
      </c>
    </row>
    <row r="31" spans="3:20" x14ac:dyDescent="0.3">
      <c r="C31" t="s">
        <v>2</v>
      </c>
      <c r="D31" t="s">
        <v>28</v>
      </c>
      <c r="E31" t="s">
        <v>0</v>
      </c>
      <c r="F31" t="s">
        <v>27</v>
      </c>
      <c r="G31" t="s">
        <v>26</v>
      </c>
      <c r="H31" t="s">
        <v>29</v>
      </c>
      <c r="J31">
        <v>1</v>
      </c>
      <c r="K31">
        <v>2</v>
      </c>
      <c r="L31">
        <v>3</v>
      </c>
      <c r="M31">
        <v>4</v>
      </c>
      <c r="N31">
        <v>5</v>
      </c>
    </row>
    <row r="32" spans="3:20" x14ac:dyDescent="0.3">
      <c r="C32" t="s">
        <v>3</v>
      </c>
      <c r="D32" t="s">
        <v>0</v>
      </c>
      <c r="E32" t="s">
        <v>27</v>
      </c>
      <c r="F32" t="s">
        <v>26</v>
      </c>
      <c r="G32" t="s">
        <v>28</v>
      </c>
      <c r="H32" t="s">
        <v>29</v>
      </c>
      <c r="J32">
        <v>1</v>
      </c>
      <c r="K32">
        <v>2</v>
      </c>
      <c r="L32">
        <v>3</v>
      </c>
      <c r="M32">
        <v>4</v>
      </c>
      <c r="N32">
        <v>5</v>
      </c>
    </row>
    <row r="33" spans="3:14" x14ac:dyDescent="0.3">
      <c r="C33" t="s">
        <v>4</v>
      </c>
      <c r="D33" t="s">
        <v>0</v>
      </c>
      <c r="E33" t="s">
        <v>28</v>
      </c>
      <c r="F33" t="s">
        <v>27</v>
      </c>
      <c r="G33" t="s">
        <v>26</v>
      </c>
      <c r="H33" t="s">
        <v>29</v>
      </c>
      <c r="J33">
        <v>1</v>
      </c>
      <c r="K33">
        <v>2</v>
      </c>
      <c r="L33">
        <v>3</v>
      </c>
      <c r="M33">
        <v>4</v>
      </c>
      <c r="N33">
        <v>5</v>
      </c>
    </row>
    <row r="34" spans="3:14" x14ac:dyDescent="0.3">
      <c r="C34" t="s">
        <v>5</v>
      </c>
      <c r="D34" t="s">
        <v>28</v>
      </c>
      <c r="E34" t="s">
        <v>27</v>
      </c>
      <c r="F34" t="s">
        <v>26</v>
      </c>
      <c r="G34" t="s">
        <v>0</v>
      </c>
      <c r="H34" t="s">
        <v>29</v>
      </c>
      <c r="J34">
        <v>1</v>
      </c>
      <c r="K34">
        <v>2</v>
      </c>
      <c r="L34">
        <v>3</v>
      </c>
      <c r="M34">
        <v>4</v>
      </c>
      <c r="N34">
        <v>5</v>
      </c>
    </row>
    <row r="35" spans="3:14" x14ac:dyDescent="0.3">
      <c r="C35" t="s">
        <v>6</v>
      </c>
      <c r="D35" t="s">
        <v>0</v>
      </c>
      <c r="E35" t="s">
        <v>27</v>
      </c>
      <c r="F35" t="s">
        <v>26</v>
      </c>
      <c r="G35" t="s">
        <v>28</v>
      </c>
      <c r="H35" t="s">
        <v>29</v>
      </c>
      <c r="J35">
        <v>1</v>
      </c>
      <c r="K35">
        <v>2</v>
      </c>
      <c r="L35">
        <v>3</v>
      </c>
      <c r="M35">
        <v>4</v>
      </c>
      <c r="N35">
        <v>5</v>
      </c>
    </row>
    <row r="36" spans="3:14" x14ac:dyDescent="0.3">
      <c r="C36" t="s">
        <v>7</v>
      </c>
      <c r="D36" t="s">
        <v>28</v>
      </c>
      <c r="E36" t="s">
        <v>0</v>
      </c>
      <c r="F36" t="s">
        <v>27</v>
      </c>
      <c r="G36" t="s">
        <v>26</v>
      </c>
      <c r="H36" t="s">
        <v>29</v>
      </c>
      <c r="J36">
        <v>1</v>
      </c>
      <c r="K36">
        <v>2</v>
      </c>
      <c r="L36">
        <v>3</v>
      </c>
      <c r="M36">
        <v>4</v>
      </c>
      <c r="N36">
        <v>5</v>
      </c>
    </row>
    <row r="37" spans="3:14" x14ac:dyDescent="0.3">
      <c r="C37" t="s">
        <v>8</v>
      </c>
      <c r="D37" t="s">
        <v>28</v>
      </c>
      <c r="E37" t="s">
        <v>0</v>
      </c>
      <c r="F37" t="s">
        <v>27</v>
      </c>
      <c r="G37" t="s">
        <v>26</v>
      </c>
      <c r="H37" t="s">
        <v>29</v>
      </c>
      <c r="J37">
        <v>1</v>
      </c>
      <c r="K37">
        <v>2</v>
      </c>
      <c r="L37">
        <v>3</v>
      </c>
      <c r="M37">
        <v>4</v>
      </c>
      <c r="N37">
        <v>5</v>
      </c>
    </row>
    <row r="38" spans="3:14" x14ac:dyDescent="0.3">
      <c r="C38" t="s">
        <v>9</v>
      </c>
      <c r="D38" t="s">
        <v>28</v>
      </c>
      <c r="E38" t="s">
        <v>0</v>
      </c>
      <c r="F38" t="s">
        <v>27</v>
      </c>
      <c r="G38" t="s">
        <v>26</v>
      </c>
      <c r="H38" t="s">
        <v>29</v>
      </c>
      <c r="J38">
        <v>1</v>
      </c>
      <c r="K38">
        <v>2</v>
      </c>
      <c r="L38">
        <v>3</v>
      </c>
      <c r="M38">
        <v>4</v>
      </c>
      <c r="N38">
        <v>5</v>
      </c>
    </row>
    <row r="39" spans="3:14" x14ac:dyDescent="0.3">
      <c r="C39" t="s">
        <v>10</v>
      </c>
      <c r="D39" t="s">
        <v>0</v>
      </c>
      <c r="E39" t="s">
        <v>27</v>
      </c>
      <c r="F39" t="s">
        <v>28</v>
      </c>
      <c r="G39" t="s">
        <v>26</v>
      </c>
      <c r="H39" t="s">
        <v>29</v>
      </c>
      <c r="J39">
        <v>1</v>
      </c>
      <c r="K39">
        <v>2</v>
      </c>
      <c r="L39">
        <v>3</v>
      </c>
      <c r="M39">
        <v>4</v>
      </c>
      <c r="N39">
        <v>5</v>
      </c>
    </row>
    <row r="40" spans="3:14" x14ac:dyDescent="0.3">
      <c r="C40" t="s">
        <v>11</v>
      </c>
      <c r="D40" t="s">
        <v>0</v>
      </c>
      <c r="E40" t="s">
        <v>27</v>
      </c>
      <c r="F40" t="s">
        <v>26</v>
      </c>
      <c r="G40" t="s">
        <v>28</v>
      </c>
      <c r="H40" t="s">
        <v>29</v>
      </c>
      <c r="J40">
        <v>1</v>
      </c>
      <c r="K40">
        <v>2</v>
      </c>
      <c r="L40">
        <v>3</v>
      </c>
      <c r="M40">
        <v>4</v>
      </c>
      <c r="N40">
        <v>5</v>
      </c>
    </row>
    <row r="41" spans="3:14" x14ac:dyDescent="0.3">
      <c r="C41" t="s">
        <v>12</v>
      </c>
      <c r="D41" t="s">
        <v>0</v>
      </c>
      <c r="E41" t="s">
        <v>27</v>
      </c>
      <c r="F41" t="s">
        <v>26</v>
      </c>
      <c r="G41" t="s">
        <v>28</v>
      </c>
      <c r="H41" t="s">
        <v>29</v>
      </c>
      <c r="J41">
        <v>1</v>
      </c>
      <c r="K41">
        <v>2</v>
      </c>
      <c r="L41">
        <v>3</v>
      </c>
      <c r="M41">
        <v>4</v>
      </c>
      <c r="N41">
        <v>5</v>
      </c>
    </row>
    <row r="42" spans="3:14" x14ac:dyDescent="0.3">
      <c r="C42" t="s">
        <v>13</v>
      </c>
      <c r="D42" t="s">
        <v>28</v>
      </c>
      <c r="E42" t="s">
        <v>0</v>
      </c>
      <c r="F42" t="s">
        <v>26</v>
      </c>
      <c r="G42" t="s">
        <v>27</v>
      </c>
      <c r="H42" t="s">
        <v>29</v>
      </c>
      <c r="J42">
        <v>1</v>
      </c>
      <c r="K42">
        <v>2</v>
      </c>
      <c r="L42">
        <v>3</v>
      </c>
      <c r="M42">
        <v>4</v>
      </c>
      <c r="N42">
        <v>5</v>
      </c>
    </row>
    <row r="43" spans="3:14" x14ac:dyDescent="0.3">
      <c r="C43" t="s">
        <v>14</v>
      </c>
      <c r="D43" t="s">
        <v>28</v>
      </c>
      <c r="E43" t="s">
        <v>0</v>
      </c>
      <c r="F43" t="s">
        <v>26</v>
      </c>
      <c r="G43" t="s">
        <v>27</v>
      </c>
      <c r="H43" t="s">
        <v>29</v>
      </c>
      <c r="J43">
        <v>1</v>
      </c>
      <c r="K43">
        <v>2</v>
      </c>
      <c r="L43">
        <v>3</v>
      </c>
      <c r="M43">
        <v>4</v>
      </c>
      <c r="N43">
        <v>5</v>
      </c>
    </row>
    <row r="44" spans="3:14" x14ac:dyDescent="0.3">
      <c r="C44" t="s">
        <v>15</v>
      </c>
      <c r="D44" t="s">
        <v>28</v>
      </c>
      <c r="E44" t="s">
        <v>0</v>
      </c>
      <c r="F44" t="s">
        <v>26</v>
      </c>
      <c r="G44" t="s">
        <v>27</v>
      </c>
      <c r="H44" t="s">
        <v>29</v>
      </c>
      <c r="J44">
        <v>1</v>
      </c>
      <c r="K44">
        <v>2</v>
      </c>
      <c r="L44">
        <v>3</v>
      </c>
      <c r="M44">
        <v>4</v>
      </c>
      <c r="N44">
        <v>5</v>
      </c>
    </row>
    <row r="45" spans="3:14" x14ac:dyDescent="0.3">
      <c r="C45" t="s">
        <v>16</v>
      </c>
      <c r="D45" t="s">
        <v>28</v>
      </c>
      <c r="E45" t="s">
        <v>0</v>
      </c>
      <c r="F45" t="s">
        <v>26</v>
      </c>
      <c r="G45" t="s">
        <v>27</v>
      </c>
      <c r="H45" t="s">
        <v>29</v>
      </c>
      <c r="J45">
        <v>1</v>
      </c>
      <c r="K45">
        <v>2</v>
      </c>
      <c r="L45">
        <v>3</v>
      </c>
      <c r="M45">
        <v>4</v>
      </c>
      <c r="N45">
        <v>5</v>
      </c>
    </row>
    <row r="46" spans="3:14" x14ac:dyDescent="0.3">
      <c r="C46" t="s">
        <v>17</v>
      </c>
      <c r="D46" t="s">
        <v>0</v>
      </c>
      <c r="E46" t="s">
        <v>27</v>
      </c>
      <c r="F46" t="s">
        <v>26</v>
      </c>
      <c r="G46" t="s">
        <v>28</v>
      </c>
      <c r="H46" t="s">
        <v>29</v>
      </c>
      <c r="J46">
        <v>1</v>
      </c>
      <c r="K46">
        <v>2</v>
      </c>
      <c r="L46">
        <v>3</v>
      </c>
      <c r="M46">
        <v>4</v>
      </c>
      <c r="N46">
        <v>5</v>
      </c>
    </row>
    <row r="47" spans="3:14" x14ac:dyDescent="0.3">
      <c r="C47" t="s">
        <v>18</v>
      </c>
      <c r="D47" t="s">
        <v>28</v>
      </c>
      <c r="E47" t="s">
        <v>27</v>
      </c>
      <c r="F47" t="s">
        <v>0</v>
      </c>
      <c r="G47" t="s">
        <v>26</v>
      </c>
      <c r="H47" t="s">
        <v>29</v>
      </c>
      <c r="J47">
        <v>1</v>
      </c>
      <c r="K47">
        <v>2</v>
      </c>
      <c r="L47">
        <v>3</v>
      </c>
      <c r="M47">
        <v>4</v>
      </c>
      <c r="N47">
        <v>5</v>
      </c>
    </row>
    <row r="48" spans="3:14" x14ac:dyDescent="0.3">
      <c r="C48" t="s">
        <v>19</v>
      </c>
      <c r="D48" t="s">
        <v>28</v>
      </c>
      <c r="E48" t="s">
        <v>27</v>
      </c>
      <c r="F48" t="s">
        <v>26</v>
      </c>
      <c r="G48" t="s">
        <v>0</v>
      </c>
      <c r="H48" t="s">
        <v>29</v>
      </c>
      <c r="J48">
        <v>1</v>
      </c>
      <c r="K48">
        <v>2</v>
      </c>
      <c r="L48">
        <v>3</v>
      </c>
      <c r="M48">
        <v>4</v>
      </c>
      <c r="N48">
        <v>5</v>
      </c>
    </row>
    <row r="49" spans="3:14" x14ac:dyDescent="0.3">
      <c r="C49" t="s">
        <v>20</v>
      </c>
      <c r="D49" t="s">
        <v>28</v>
      </c>
      <c r="E49" t="s">
        <v>0</v>
      </c>
      <c r="F49" t="s">
        <v>27</v>
      </c>
      <c r="G49" t="s">
        <v>26</v>
      </c>
      <c r="H49" t="s">
        <v>29</v>
      </c>
      <c r="J49">
        <v>1</v>
      </c>
      <c r="K49">
        <v>2</v>
      </c>
      <c r="L49">
        <v>3</v>
      </c>
      <c r="M49">
        <v>4</v>
      </c>
      <c r="N49">
        <v>5</v>
      </c>
    </row>
    <row r="50" spans="3:14" x14ac:dyDescent="0.3">
      <c r="C50" t="s">
        <v>21</v>
      </c>
      <c r="D50" t="s">
        <v>28</v>
      </c>
      <c r="E50" t="s">
        <v>27</v>
      </c>
      <c r="F50" t="s">
        <v>0</v>
      </c>
      <c r="G50" t="s">
        <v>26</v>
      </c>
      <c r="H50" t="s">
        <v>29</v>
      </c>
      <c r="J50">
        <v>1</v>
      </c>
      <c r="K50">
        <v>2</v>
      </c>
      <c r="L50">
        <v>3</v>
      </c>
      <c r="M50">
        <v>4</v>
      </c>
      <c r="N50">
        <v>5</v>
      </c>
    </row>
    <row r="51" spans="3:14" x14ac:dyDescent="0.3">
      <c r="C51" t="s">
        <v>22</v>
      </c>
      <c r="D51" t="s">
        <v>28</v>
      </c>
      <c r="E51" t="s">
        <v>0</v>
      </c>
      <c r="F51" t="s">
        <v>27</v>
      </c>
      <c r="G51" t="s">
        <v>26</v>
      </c>
      <c r="H51" t="s">
        <v>29</v>
      </c>
      <c r="J51">
        <v>1</v>
      </c>
      <c r="K51">
        <v>2</v>
      </c>
      <c r="L51">
        <v>3</v>
      </c>
      <c r="M51">
        <v>4</v>
      </c>
      <c r="N51">
        <v>5</v>
      </c>
    </row>
    <row r="52" spans="3:14" x14ac:dyDescent="0.3">
      <c r="C52" t="s">
        <v>23</v>
      </c>
      <c r="D52" t="s">
        <v>28</v>
      </c>
      <c r="E52" t="s">
        <v>0</v>
      </c>
      <c r="F52" t="s">
        <v>27</v>
      </c>
      <c r="G52" t="s">
        <v>26</v>
      </c>
      <c r="H52" t="s">
        <v>29</v>
      </c>
      <c r="J52">
        <v>1</v>
      </c>
      <c r="K52">
        <v>2</v>
      </c>
      <c r="L52">
        <v>3</v>
      </c>
      <c r="M52">
        <v>4</v>
      </c>
      <c r="N52">
        <v>5</v>
      </c>
    </row>
    <row r="53" spans="3:14" x14ac:dyDescent="0.3">
      <c r="C53" t="s">
        <v>24</v>
      </c>
      <c r="D53" t="s">
        <v>28</v>
      </c>
      <c r="E53" t="s">
        <v>0</v>
      </c>
      <c r="F53" t="s">
        <v>27</v>
      </c>
      <c r="G53" t="s">
        <v>26</v>
      </c>
      <c r="H53" t="s">
        <v>29</v>
      </c>
      <c r="J53">
        <v>1</v>
      </c>
      <c r="K53">
        <v>2</v>
      </c>
      <c r="L53">
        <v>3</v>
      </c>
      <c r="M53">
        <v>4</v>
      </c>
      <c r="N53">
        <v>5</v>
      </c>
    </row>
    <row r="54" spans="3:14" x14ac:dyDescent="0.3">
      <c r="C54" t="s">
        <v>25</v>
      </c>
      <c r="D54" t="s">
        <v>28</v>
      </c>
      <c r="E54" t="s">
        <v>0</v>
      </c>
      <c r="F54" t="s">
        <v>26</v>
      </c>
      <c r="G54" t="s">
        <v>27</v>
      </c>
      <c r="H54" t="s">
        <v>29</v>
      </c>
      <c r="J54">
        <v>1</v>
      </c>
      <c r="K54">
        <v>2</v>
      </c>
      <c r="L54">
        <v>3</v>
      </c>
      <c r="M54">
        <v>4</v>
      </c>
      <c r="N54">
        <v>5</v>
      </c>
    </row>
    <row r="56" spans="3:14" x14ac:dyDescent="0.3">
      <c r="C56" t="s">
        <v>1</v>
      </c>
      <c r="D56" t="s">
        <v>0</v>
      </c>
      <c r="E56" t="s">
        <v>27</v>
      </c>
      <c r="F56" t="s">
        <v>26</v>
      </c>
      <c r="G56" t="s">
        <v>28</v>
      </c>
      <c r="H56" t="s">
        <v>29</v>
      </c>
      <c r="J56">
        <v>1</v>
      </c>
      <c r="K56">
        <v>2</v>
      </c>
      <c r="L56">
        <v>3</v>
      </c>
      <c r="M56">
        <v>4</v>
      </c>
      <c r="N56">
        <v>5</v>
      </c>
    </row>
    <row r="57" spans="3:14" x14ac:dyDescent="0.3">
      <c r="C57" t="s">
        <v>2</v>
      </c>
      <c r="D57" t="s">
        <v>28</v>
      </c>
      <c r="E57" t="s">
        <v>0</v>
      </c>
      <c r="F57" t="s">
        <v>27</v>
      </c>
      <c r="G57" t="s">
        <v>26</v>
      </c>
      <c r="H57" t="s">
        <v>29</v>
      </c>
      <c r="J57">
        <v>1</v>
      </c>
      <c r="K57">
        <v>2</v>
      </c>
      <c r="L57">
        <v>3</v>
      </c>
      <c r="M57">
        <v>4</v>
      </c>
      <c r="N57">
        <v>5</v>
      </c>
    </row>
    <row r="58" spans="3:14" x14ac:dyDescent="0.3">
      <c r="C58" t="s">
        <v>3</v>
      </c>
      <c r="D58" t="s">
        <v>0</v>
      </c>
      <c r="E58" t="s">
        <v>27</v>
      </c>
      <c r="F58" t="s">
        <v>26</v>
      </c>
      <c r="G58" t="s">
        <v>28</v>
      </c>
      <c r="H58" t="s">
        <v>29</v>
      </c>
      <c r="J58">
        <v>1</v>
      </c>
      <c r="K58">
        <v>2</v>
      </c>
      <c r="L58">
        <v>3</v>
      </c>
      <c r="M58">
        <v>4</v>
      </c>
      <c r="N58">
        <v>5</v>
      </c>
    </row>
    <row r="59" spans="3:14" x14ac:dyDescent="0.3">
      <c r="C59" t="s">
        <v>4</v>
      </c>
      <c r="D59" t="s">
        <v>27</v>
      </c>
      <c r="E59" t="s">
        <v>28</v>
      </c>
      <c r="F59" t="s">
        <v>26</v>
      </c>
      <c r="G59" t="s">
        <v>0</v>
      </c>
      <c r="H59" t="s">
        <v>29</v>
      </c>
      <c r="J59">
        <v>1</v>
      </c>
      <c r="K59">
        <v>2</v>
      </c>
      <c r="L59">
        <v>3</v>
      </c>
      <c r="M59">
        <v>4</v>
      </c>
      <c r="N59">
        <v>5</v>
      </c>
    </row>
    <row r="60" spans="3:14" x14ac:dyDescent="0.3">
      <c r="C60" t="s">
        <v>5</v>
      </c>
      <c r="D60" t="s">
        <v>26</v>
      </c>
      <c r="E60" t="s">
        <v>28</v>
      </c>
      <c r="F60" t="s">
        <v>27</v>
      </c>
      <c r="G60" t="s">
        <v>0</v>
      </c>
      <c r="H60" t="s">
        <v>29</v>
      </c>
      <c r="J60">
        <v>1</v>
      </c>
      <c r="K60">
        <v>2</v>
      </c>
      <c r="L60">
        <v>3</v>
      </c>
      <c r="M60">
        <v>4</v>
      </c>
      <c r="N60">
        <v>5</v>
      </c>
    </row>
    <row r="61" spans="3:14" x14ac:dyDescent="0.3">
      <c r="C61" t="s">
        <v>6</v>
      </c>
      <c r="D61" t="s">
        <v>27</v>
      </c>
      <c r="E61" t="s">
        <v>26</v>
      </c>
      <c r="F61" t="s">
        <v>28</v>
      </c>
      <c r="G61" t="s">
        <v>0</v>
      </c>
      <c r="H61" t="s">
        <v>29</v>
      </c>
      <c r="J61">
        <v>1</v>
      </c>
      <c r="K61">
        <v>2</v>
      </c>
      <c r="L61">
        <v>3</v>
      </c>
      <c r="M61">
        <v>4</v>
      </c>
      <c r="N61">
        <v>5</v>
      </c>
    </row>
    <row r="62" spans="3:14" x14ac:dyDescent="0.3">
      <c r="C62" t="s">
        <v>7</v>
      </c>
      <c r="D62" t="s">
        <v>28</v>
      </c>
      <c r="E62" t="s">
        <v>26</v>
      </c>
      <c r="F62" t="s">
        <v>27</v>
      </c>
      <c r="G62" t="s">
        <v>0</v>
      </c>
      <c r="H62" t="s">
        <v>29</v>
      </c>
      <c r="J62">
        <v>1</v>
      </c>
      <c r="K62">
        <v>2</v>
      </c>
      <c r="L62">
        <v>3</v>
      </c>
      <c r="M62">
        <v>4</v>
      </c>
      <c r="N62">
        <v>5</v>
      </c>
    </row>
    <row r="63" spans="3:14" x14ac:dyDescent="0.3">
      <c r="C63" t="s">
        <v>8</v>
      </c>
      <c r="D63" t="s">
        <v>28</v>
      </c>
      <c r="E63" t="s">
        <v>26</v>
      </c>
      <c r="F63" t="s">
        <v>27</v>
      </c>
      <c r="G63" t="s">
        <v>0</v>
      </c>
      <c r="H63" t="s">
        <v>29</v>
      </c>
      <c r="J63">
        <v>1</v>
      </c>
      <c r="K63">
        <v>2</v>
      </c>
      <c r="L63">
        <v>3</v>
      </c>
      <c r="M63">
        <v>4</v>
      </c>
      <c r="N63">
        <v>5</v>
      </c>
    </row>
    <row r="64" spans="3:14" x14ac:dyDescent="0.3">
      <c r="C64" t="s">
        <v>9</v>
      </c>
      <c r="D64" t="s">
        <v>26</v>
      </c>
      <c r="E64" t="s">
        <v>28</v>
      </c>
      <c r="F64" t="s">
        <v>27</v>
      </c>
      <c r="G64" t="s">
        <v>0</v>
      </c>
      <c r="H64" t="s">
        <v>29</v>
      </c>
      <c r="J64">
        <v>1</v>
      </c>
      <c r="K64">
        <v>2</v>
      </c>
      <c r="L64">
        <v>3</v>
      </c>
      <c r="M64">
        <v>4</v>
      </c>
      <c r="N64">
        <v>5</v>
      </c>
    </row>
    <row r="65" spans="3:14" x14ac:dyDescent="0.3">
      <c r="C65" t="s">
        <v>10</v>
      </c>
      <c r="D65" t="s">
        <v>27</v>
      </c>
      <c r="E65" t="s">
        <v>0</v>
      </c>
      <c r="F65" t="s">
        <v>28</v>
      </c>
      <c r="G65" t="s">
        <v>26</v>
      </c>
      <c r="H65" t="s">
        <v>29</v>
      </c>
      <c r="J65">
        <v>1</v>
      </c>
      <c r="K65">
        <v>2</v>
      </c>
      <c r="L65">
        <v>3</v>
      </c>
      <c r="M65">
        <v>4</v>
      </c>
      <c r="N65">
        <v>5</v>
      </c>
    </row>
    <row r="66" spans="3:14" x14ac:dyDescent="0.3">
      <c r="C66" t="s">
        <v>11</v>
      </c>
      <c r="D66" t="s">
        <v>0</v>
      </c>
      <c r="E66" t="s">
        <v>27</v>
      </c>
      <c r="F66" t="s">
        <v>26</v>
      </c>
      <c r="G66" t="s">
        <v>28</v>
      </c>
      <c r="H66" t="s">
        <v>29</v>
      </c>
      <c r="J66">
        <v>1</v>
      </c>
      <c r="K66">
        <v>2</v>
      </c>
      <c r="L66">
        <v>3</v>
      </c>
      <c r="M66">
        <v>4</v>
      </c>
      <c r="N66">
        <v>5</v>
      </c>
    </row>
    <row r="67" spans="3:14" x14ac:dyDescent="0.3">
      <c r="C67" t="s">
        <v>12</v>
      </c>
      <c r="D67" t="s">
        <v>0</v>
      </c>
      <c r="E67" t="s">
        <v>27</v>
      </c>
      <c r="F67" t="s">
        <v>26</v>
      </c>
      <c r="G67" t="s">
        <v>28</v>
      </c>
      <c r="H67" t="s">
        <v>29</v>
      </c>
      <c r="J67">
        <v>1</v>
      </c>
      <c r="K67">
        <v>2</v>
      </c>
      <c r="L67">
        <v>3</v>
      </c>
      <c r="M67">
        <v>4</v>
      </c>
      <c r="N67">
        <v>5</v>
      </c>
    </row>
    <row r="68" spans="3:14" x14ac:dyDescent="0.3">
      <c r="C68" t="s">
        <v>13</v>
      </c>
      <c r="D68" t="s">
        <v>28</v>
      </c>
      <c r="E68" t="s">
        <v>26</v>
      </c>
      <c r="F68" t="s">
        <v>27</v>
      </c>
      <c r="G68" t="s">
        <v>0</v>
      </c>
      <c r="H68" t="s">
        <v>29</v>
      </c>
      <c r="J68">
        <v>1</v>
      </c>
      <c r="K68">
        <v>2</v>
      </c>
      <c r="L68">
        <v>3</v>
      </c>
      <c r="M68">
        <v>4</v>
      </c>
      <c r="N68">
        <v>5</v>
      </c>
    </row>
    <row r="69" spans="3:14" x14ac:dyDescent="0.3">
      <c r="C69" t="s">
        <v>14</v>
      </c>
      <c r="D69" t="s">
        <v>28</v>
      </c>
      <c r="E69" t="s">
        <v>27</v>
      </c>
      <c r="F69" t="s">
        <v>26</v>
      </c>
      <c r="G69" t="s">
        <v>0</v>
      </c>
      <c r="H69" t="s">
        <v>29</v>
      </c>
      <c r="J69">
        <v>1</v>
      </c>
      <c r="K69">
        <v>2</v>
      </c>
      <c r="L69">
        <v>3</v>
      </c>
      <c r="M69">
        <v>4</v>
      </c>
      <c r="N69">
        <v>5</v>
      </c>
    </row>
    <row r="70" spans="3:14" x14ac:dyDescent="0.3">
      <c r="C70" t="s">
        <v>15</v>
      </c>
      <c r="D70" t="s">
        <v>28</v>
      </c>
      <c r="E70" t="s">
        <v>26</v>
      </c>
      <c r="F70" t="s">
        <v>27</v>
      </c>
      <c r="G70" t="s">
        <v>0</v>
      </c>
      <c r="H70" t="s">
        <v>29</v>
      </c>
      <c r="J70">
        <v>1</v>
      </c>
      <c r="K70">
        <v>2</v>
      </c>
      <c r="L70">
        <v>3</v>
      </c>
      <c r="M70">
        <v>4</v>
      </c>
      <c r="N70">
        <v>5</v>
      </c>
    </row>
    <row r="71" spans="3:14" x14ac:dyDescent="0.3">
      <c r="C71" t="s">
        <v>16</v>
      </c>
      <c r="D71" t="s">
        <v>28</v>
      </c>
      <c r="E71" t="s">
        <v>26</v>
      </c>
      <c r="F71" t="s">
        <v>27</v>
      </c>
      <c r="G71" t="s">
        <v>0</v>
      </c>
      <c r="H71" t="s">
        <v>29</v>
      </c>
      <c r="J71">
        <v>1</v>
      </c>
      <c r="K71">
        <v>2</v>
      </c>
      <c r="L71">
        <v>3</v>
      </c>
      <c r="M71">
        <v>4</v>
      </c>
      <c r="N71">
        <v>5</v>
      </c>
    </row>
    <row r="72" spans="3:14" x14ac:dyDescent="0.3">
      <c r="C72" t="s">
        <v>17</v>
      </c>
      <c r="D72" t="s">
        <v>0</v>
      </c>
      <c r="E72" t="s">
        <v>27</v>
      </c>
      <c r="F72" t="s">
        <v>26</v>
      </c>
      <c r="G72" t="s">
        <v>28</v>
      </c>
      <c r="H72" t="s">
        <v>29</v>
      </c>
      <c r="J72">
        <v>1</v>
      </c>
      <c r="K72">
        <v>2</v>
      </c>
      <c r="L72">
        <v>3</v>
      </c>
      <c r="M72">
        <v>4</v>
      </c>
      <c r="N72">
        <v>5</v>
      </c>
    </row>
    <row r="73" spans="3:14" x14ac:dyDescent="0.3">
      <c r="C73" t="s">
        <v>18</v>
      </c>
      <c r="D73" t="s">
        <v>28</v>
      </c>
      <c r="E73" t="s">
        <v>26</v>
      </c>
      <c r="F73" t="s">
        <v>27</v>
      </c>
      <c r="G73" t="s">
        <v>0</v>
      </c>
      <c r="H73" t="s">
        <v>29</v>
      </c>
      <c r="J73">
        <v>1</v>
      </c>
      <c r="K73">
        <v>2</v>
      </c>
      <c r="L73">
        <v>3</v>
      </c>
      <c r="M73">
        <v>4</v>
      </c>
      <c r="N73">
        <v>5</v>
      </c>
    </row>
    <row r="74" spans="3:14" x14ac:dyDescent="0.3">
      <c r="C74" t="s">
        <v>19</v>
      </c>
      <c r="D74" t="s">
        <v>26</v>
      </c>
      <c r="E74" t="s">
        <v>28</v>
      </c>
      <c r="F74" t="s">
        <v>27</v>
      </c>
      <c r="G74" t="s">
        <v>0</v>
      </c>
      <c r="H74" t="s">
        <v>29</v>
      </c>
      <c r="J74">
        <v>1</v>
      </c>
      <c r="K74">
        <v>2</v>
      </c>
      <c r="L74">
        <v>3</v>
      </c>
      <c r="M74">
        <v>4</v>
      </c>
      <c r="N74">
        <v>5</v>
      </c>
    </row>
    <row r="75" spans="3:14" x14ac:dyDescent="0.3">
      <c r="C75" t="s">
        <v>20</v>
      </c>
      <c r="D75" t="s">
        <v>28</v>
      </c>
      <c r="E75" t="s">
        <v>0</v>
      </c>
      <c r="F75" t="s">
        <v>27</v>
      </c>
      <c r="G75" t="s">
        <v>26</v>
      </c>
      <c r="H75" t="s">
        <v>29</v>
      </c>
      <c r="J75">
        <v>1</v>
      </c>
      <c r="K75">
        <v>2</v>
      </c>
      <c r="L75">
        <v>3</v>
      </c>
      <c r="M75">
        <v>4</v>
      </c>
      <c r="N75">
        <v>5</v>
      </c>
    </row>
    <row r="76" spans="3:14" x14ac:dyDescent="0.3">
      <c r="C76" t="s">
        <v>21</v>
      </c>
      <c r="D76" t="s">
        <v>28</v>
      </c>
      <c r="E76" t="s">
        <v>27</v>
      </c>
      <c r="F76" t="s">
        <v>26</v>
      </c>
      <c r="G76" t="s">
        <v>0</v>
      </c>
      <c r="H76" t="s">
        <v>29</v>
      </c>
      <c r="J76">
        <v>1</v>
      </c>
      <c r="K76">
        <v>2</v>
      </c>
      <c r="L76">
        <v>3</v>
      </c>
      <c r="M76">
        <v>4</v>
      </c>
      <c r="N76">
        <v>5</v>
      </c>
    </row>
    <row r="77" spans="3:14" x14ac:dyDescent="0.3">
      <c r="C77" t="s">
        <v>22</v>
      </c>
      <c r="D77" t="s">
        <v>28</v>
      </c>
      <c r="E77" t="s">
        <v>26</v>
      </c>
      <c r="F77" t="s">
        <v>27</v>
      </c>
      <c r="G77" t="s">
        <v>0</v>
      </c>
      <c r="H77" t="s">
        <v>29</v>
      </c>
      <c r="J77">
        <v>1</v>
      </c>
      <c r="K77">
        <v>2</v>
      </c>
      <c r="L77">
        <v>3</v>
      </c>
      <c r="M77">
        <v>4</v>
      </c>
      <c r="N77">
        <v>5</v>
      </c>
    </row>
    <row r="78" spans="3:14" x14ac:dyDescent="0.3">
      <c r="C78" t="s">
        <v>23</v>
      </c>
      <c r="D78" t="s">
        <v>28</v>
      </c>
      <c r="E78" t="s">
        <v>0</v>
      </c>
      <c r="F78" t="s">
        <v>26</v>
      </c>
      <c r="G78" t="s">
        <v>27</v>
      </c>
      <c r="H78" t="s">
        <v>29</v>
      </c>
      <c r="J78">
        <v>1</v>
      </c>
      <c r="K78">
        <v>2</v>
      </c>
      <c r="L78">
        <v>3</v>
      </c>
      <c r="M78">
        <v>4</v>
      </c>
      <c r="N78">
        <v>5</v>
      </c>
    </row>
    <row r="79" spans="3:14" x14ac:dyDescent="0.3">
      <c r="C79" t="s">
        <v>24</v>
      </c>
      <c r="D79" t="s">
        <v>28</v>
      </c>
      <c r="E79" t="s">
        <v>26</v>
      </c>
      <c r="F79" t="s">
        <v>27</v>
      </c>
      <c r="G79" t="s">
        <v>0</v>
      </c>
      <c r="H79" t="s">
        <v>29</v>
      </c>
      <c r="J79">
        <v>1</v>
      </c>
      <c r="K79">
        <v>2</v>
      </c>
      <c r="L79">
        <v>3</v>
      </c>
      <c r="M79">
        <v>4</v>
      </c>
      <c r="N79">
        <v>5</v>
      </c>
    </row>
    <row r="80" spans="3:14" x14ac:dyDescent="0.3">
      <c r="C80" t="s">
        <v>25</v>
      </c>
      <c r="D80" t="s">
        <v>28</v>
      </c>
      <c r="E80" t="s">
        <v>26</v>
      </c>
      <c r="F80" t="s">
        <v>27</v>
      </c>
      <c r="G80" t="s">
        <v>0</v>
      </c>
      <c r="H80" t="s">
        <v>29</v>
      </c>
      <c r="J80">
        <v>1</v>
      </c>
      <c r="K80">
        <v>2</v>
      </c>
      <c r="L80">
        <v>3</v>
      </c>
      <c r="M80">
        <v>4</v>
      </c>
      <c r="N80">
        <v>5</v>
      </c>
    </row>
  </sheetData>
  <autoFilter ref="P3:T28" xr:uid="{0ED1AA7A-E864-4952-A3AF-FE2CDEE354B9}"/>
  <conditionalFormatting sqref="P4:T28">
    <cfRule type="cellIs" dxfId="35" priority="1" operator="equal">
      <formula>"SOMA_all-to-one"</formula>
    </cfRule>
    <cfRule type="cellIs" dxfId="34" priority="2" operator="equal">
      <formula>"PSO"</formula>
    </cfRule>
    <cfRule type="cellIs" dxfId="33" priority="3" operator="equal">
      <formula>"DE_rand_1_bin"</formula>
    </cfRule>
    <cfRule type="cellIs" dxfId="32" priority="4" operator="equal">
      <formula>"DE_best_1_bin"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CBC5-2D6B-4352-928C-CCC4193DC490}">
  <dimension ref="A1:AA38"/>
  <sheetViews>
    <sheetView workbookViewId="0">
      <pane xSplit="2" ySplit="1" topLeftCell="N20" activePane="bottomRight" state="frozen"/>
      <selection pane="topRight" activeCell="C1" sqref="C1"/>
      <selection pane="bottomLeft" activeCell="A2" sqref="A2"/>
      <selection pane="bottomRight" activeCell="C28" sqref="C28:AA32"/>
    </sheetView>
  </sheetViews>
  <sheetFormatPr defaultRowHeight="14.4" x14ac:dyDescent="0.3"/>
  <cols>
    <col min="1" max="1" width="2" bestFit="1" customWidth="1"/>
    <col min="2" max="2" width="13.44140625" bestFit="1" customWidth="1"/>
    <col min="3" max="4" width="12.6640625" customWidth="1"/>
    <col min="5" max="5" width="12" customWidth="1"/>
    <col min="6" max="6" width="12.6640625" customWidth="1"/>
    <col min="7" max="8" width="12" customWidth="1"/>
    <col min="9" max="9" width="11.6640625" customWidth="1"/>
    <col min="10" max="10" width="12.6640625" customWidth="1"/>
    <col min="11" max="11" width="11.6640625" customWidth="1"/>
    <col min="12" max="12" width="12.6640625" customWidth="1"/>
    <col min="13" max="13" width="12" customWidth="1"/>
    <col min="14" max="16" width="12.6640625" customWidth="1"/>
    <col min="17" max="19" width="12.6640625" bestFit="1" customWidth="1"/>
    <col min="20" max="20" width="11.6640625" bestFit="1" customWidth="1"/>
    <col min="21" max="27" width="12.6640625" bestFit="1" customWidth="1"/>
  </cols>
  <sheetData>
    <row r="1" spans="1:27" x14ac:dyDescent="0.3"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>
        <v>1</v>
      </c>
      <c r="B2" t="s">
        <v>0</v>
      </c>
      <c r="C2">
        <v>-196.35181679065792</v>
      </c>
      <c r="D2">
        <v>-127.26996390310798</v>
      </c>
      <c r="E2">
        <v>1.8311243939678354E-2</v>
      </c>
      <c r="F2">
        <v>-1.4974361089242119</v>
      </c>
      <c r="G2">
        <v>1.0001676654417568</v>
      </c>
      <c r="H2">
        <v>4.44594098100906</v>
      </c>
      <c r="I2">
        <v>-197.68773403742509</v>
      </c>
      <c r="J2">
        <v>-95.855440657108105</v>
      </c>
      <c r="K2">
        <v>-0.99728248017026266</v>
      </c>
      <c r="L2">
        <v>-0.89679897339315595</v>
      </c>
      <c r="M2">
        <v>0.67705171532886688</v>
      </c>
      <c r="N2">
        <v>-2.0626118708227286</v>
      </c>
      <c r="O2">
        <v>-69.607989563348767</v>
      </c>
      <c r="P2">
        <v>-8.6238433559374746E+18</v>
      </c>
      <c r="Q2">
        <v>-171.3135283422325</v>
      </c>
      <c r="R2">
        <v>-99.014847185032039</v>
      </c>
      <c r="S2">
        <v>-0.73657355590266194</v>
      </c>
      <c r="T2">
        <v>-1.9275396895219865</v>
      </c>
      <c r="U2">
        <v>-3.4977342112988432</v>
      </c>
      <c r="V2">
        <v>-147.49713637373017</v>
      </c>
      <c r="W2">
        <v>-9.8574913481152908</v>
      </c>
      <c r="X2">
        <v>-982.1976604116619</v>
      </c>
      <c r="Y2">
        <v>-197.4297971866151</v>
      </c>
      <c r="Z2">
        <v>-1841.8126612915571</v>
      </c>
      <c r="AA2">
        <v>-6199.3039735581278</v>
      </c>
    </row>
    <row r="3" spans="1:27" x14ac:dyDescent="0.3">
      <c r="A3">
        <v>2</v>
      </c>
      <c r="B3" t="s">
        <v>26</v>
      </c>
      <c r="C3">
        <v>-135.96305650706034</v>
      </c>
      <c r="D3">
        <v>-115.74822335427852</v>
      </c>
      <c r="E3">
        <v>9.1537597670835719E-2</v>
      </c>
      <c r="F3">
        <v>-1.4739759028724781</v>
      </c>
      <c r="G3">
        <v>1.0004730089535734</v>
      </c>
      <c r="H3">
        <v>7.3066345676660882</v>
      </c>
      <c r="I3">
        <v>-140.11956860594799</v>
      </c>
      <c r="J3">
        <v>-86.811729897962067</v>
      </c>
      <c r="K3">
        <v>-0.9783502275308068</v>
      </c>
      <c r="L3">
        <v>-0.73296835083361322</v>
      </c>
      <c r="M3">
        <v>0.49979999076183318</v>
      </c>
      <c r="N3">
        <v>-1.8909393160663077</v>
      </c>
      <c r="O3">
        <v>-62.117902624249318</v>
      </c>
      <c r="P3">
        <v>-5.8446603238719437E+18</v>
      </c>
      <c r="Q3">
        <v>-152.91985941685513</v>
      </c>
      <c r="R3">
        <v>-77.031315818530686</v>
      </c>
      <c r="S3">
        <v>0.26578906654625462</v>
      </c>
      <c r="T3">
        <v>-1.7577483827973808</v>
      </c>
      <c r="U3">
        <v>-3.2813975250141167</v>
      </c>
      <c r="V3">
        <v>-142.41748771099611</v>
      </c>
      <c r="W3">
        <v>-9.4536360419613015</v>
      </c>
      <c r="X3">
        <v>-735.39638839026168</v>
      </c>
      <c r="Y3">
        <v>-187.08698044690485</v>
      </c>
      <c r="Z3">
        <v>-1553.1988659025521</v>
      </c>
      <c r="AA3">
        <v>-5902.9421241876762</v>
      </c>
    </row>
    <row r="4" spans="1:27" x14ac:dyDescent="0.3">
      <c r="A4">
        <v>3</v>
      </c>
      <c r="B4" t="s">
        <v>27</v>
      </c>
      <c r="C4">
        <v>-197.67842886671821</v>
      </c>
      <c r="D4">
        <v>-123.31476173025946</v>
      </c>
      <c r="E4">
        <v>1.9444396966668252E-2</v>
      </c>
      <c r="F4">
        <v>-1.4989662693182806</v>
      </c>
      <c r="G4">
        <v>1</v>
      </c>
      <c r="H4">
        <v>4.4459409810091026</v>
      </c>
      <c r="I4">
        <v>-204.06308390313333</v>
      </c>
      <c r="J4">
        <v>-96.553875069708582</v>
      </c>
      <c r="K4">
        <v>-0.99944974022196731</v>
      </c>
      <c r="L4">
        <v>-0.92688990233001867</v>
      </c>
      <c r="M4">
        <v>0.76190291221493567</v>
      </c>
      <c r="N4">
        <v>-2.0626118708227277</v>
      </c>
      <c r="O4">
        <v>-69.141516337241541</v>
      </c>
      <c r="P4">
        <v>-7.2980464347530025E+18</v>
      </c>
      <c r="Q4">
        <v>-164.8522209164957</v>
      </c>
      <c r="R4">
        <v>-95.388314141759722</v>
      </c>
      <c r="S4">
        <v>-0.60484676077211585</v>
      </c>
      <c r="T4">
        <v>-1.9778394692314512</v>
      </c>
      <c r="U4">
        <v>-3.6261324049786046</v>
      </c>
      <c r="V4">
        <v>-146.98202571555333</v>
      </c>
      <c r="W4">
        <v>-9.9385210971395637</v>
      </c>
      <c r="X4">
        <v>-983.29623870100181</v>
      </c>
      <c r="Y4">
        <v>-196.70294769191398</v>
      </c>
      <c r="Z4">
        <v>-1887.1000682974607</v>
      </c>
      <c r="AA4">
        <v>-6383.5714122907802</v>
      </c>
    </row>
    <row r="5" spans="1:27" x14ac:dyDescent="0.3">
      <c r="A5">
        <v>4</v>
      </c>
      <c r="B5" t="s">
        <v>28</v>
      </c>
      <c r="C5">
        <v>147.62136286810491</v>
      </c>
      <c r="D5">
        <v>-118.06945824625215</v>
      </c>
      <c r="E5">
        <v>3.5954341450796942E-2</v>
      </c>
      <c r="F5">
        <v>-1.498262475106714</v>
      </c>
      <c r="G5">
        <v>1.0000018850086121</v>
      </c>
      <c r="H5">
        <v>7.74806988162364</v>
      </c>
      <c r="I5">
        <v>-161.85945280461041</v>
      </c>
      <c r="J5">
        <v>-85.774583814428311</v>
      </c>
      <c r="K5">
        <v>-0.99887292005377959</v>
      </c>
      <c r="L5">
        <v>-0.45611259031007056</v>
      </c>
      <c r="M5">
        <v>1.1849046506657779</v>
      </c>
      <c r="N5">
        <v>-1.924883851914835</v>
      </c>
      <c r="O5">
        <v>-66.765383983558564</v>
      </c>
      <c r="P5">
        <v>-1.7639995666742979E+18</v>
      </c>
      <c r="Q5">
        <v>-170.48248662299812</v>
      </c>
      <c r="R5">
        <v>-84.507263068670838</v>
      </c>
      <c r="S5">
        <v>0.71792147059445444</v>
      </c>
      <c r="T5">
        <v>-1.95741899705745</v>
      </c>
      <c r="U5">
        <v>-3.5979917628785798</v>
      </c>
      <c r="V5">
        <v>-120.45261327822752</v>
      </c>
      <c r="W5">
        <v>-9.9254531702243689</v>
      </c>
      <c r="X5">
        <v>-884.45638011740152</v>
      </c>
      <c r="Y5">
        <v>-162.04612283658207</v>
      </c>
      <c r="Z5">
        <v>-1279.6437326783666</v>
      </c>
      <c r="AA5">
        <v>-5751.874993642642</v>
      </c>
    </row>
    <row r="6" spans="1:27" x14ac:dyDescent="0.3">
      <c r="A6">
        <v>5</v>
      </c>
      <c r="B6" t="s">
        <v>29</v>
      </c>
      <c r="C6">
        <v>12995.49060299204</v>
      </c>
      <c r="D6">
        <v>-78.010062781973545</v>
      </c>
      <c r="E6">
        <v>1.1894472403525471</v>
      </c>
      <c r="F6">
        <v>-1.030072245824605</v>
      </c>
      <c r="G6">
        <v>1.1678023327239251</v>
      </c>
      <c r="H6">
        <v>22.299150084331359</v>
      </c>
      <c r="I6">
        <v>-95.263614844017482</v>
      </c>
      <c r="J6">
        <v>-57.157294481651363</v>
      </c>
      <c r="K6">
        <v>-0.65569114999011258</v>
      </c>
      <c r="L6">
        <v>-8.0830052786507215E-4</v>
      </c>
      <c r="M6">
        <v>244.16887197071864</v>
      </c>
      <c r="N6">
        <v>-0.85712199069631501</v>
      </c>
      <c r="O6">
        <v>-36.937156795606249</v>
      </c>
      <c r="P6">
        <v>-8.3375542458840928E+16</v>
      </c>
      <c r="Q6">
        <v>-61.515820963370942</v>
      </c>
      <c r="R6">
        <v>-7.2464840051478863</v>
      </c>
      <c r="S6">
        <v>8.7459087346245123</v>
      </c>
      <c r="T6">
        <v>-1.1072542514860619</v>
      </c>
      <c r="U6">
        <v>-2.1003756299945913</v>
      </c>
      <c r="V6">
        <v>-101.74706100012787</v>
      </c>
      <c r="W6">
        <v>-7.048231997163561</v>
      </c>
      <c r="X6">
        <v>-45.018339072516554</v>
      </c>
      <c r="Y6">
        <v>-105.75751953726146</v>
      </c>
      <c r="Z6">
        <v>-231.46775298923387</v>
      </c>
      <c r="AA6">
        <v>-2614.6534550594006</v>
      </c>
    </row>
    <row r="8" spans="1:27" x14ac:dyDescent="0.3">
      <c r="C8" t="s">
        <v>27</v>
      </c>
      <c r="D8" t="s">
        <v>0</v>
      </c>
      <c r="E8" t="s">
        <v>0</v>
      </c>
      <c r="F8" t="s">
        <v>27</v>
      </c>
      <c r="G8" t="s">
        <v>27</v>
      </c>
      <c r="H8" t="s">
        <v>0</v>
      </c>
      <c r="I8" t="s">
        <v>27</v>
      </c>
      <c r="J8" t="s">
        <v>27</v>
      </c>
      <c r="K8" t="s">
        <v>27</v>
      </c>
      <c r="L8" t="s">
        <v>27</v>
      </c>
      <c r="M8" t="s">
        <v>26</v>
      </c>
      <c r="N8" s="2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27</v>
      </c>
      <c r="U8" t="s">
        <v>27</v>
      </c>
      <c r="V8" t="s">
        <v>0</v>
      </c>
      <c r="W8" t="s">
        <v>27</v>
      </c>
      <c r="X8" t="s">
        <v>27</v>
      </c>
      <c r="Y8" t="s">
        <v>0</v>
      </c>
      <c r="Z8" t="s">
        <v>27</v>
      </c>
      <c r="AA8" t="s">
        <v>27</v>
      </c>
    </row>
    <row r="9" spans="1:27" x14ac:dyDescent="0.3">
      <c r="C9" t="s">
        <v>0</v>
      </c>
      <c r="D9" t="s">
        <v>27</v>
      </c>
      <c r="E9" t="s">
        <v>27</v>
      </c>
      <c r="F9" t="s">
        <v>28</v>
      </c>
      <c r="G9" t="s">
        <v>28</v>
      </c>
      <c r="H9" t="s">
        <v>27</v>
      </c>
      <c r="I9" t="s">
        <v>0</v>
      </c>
      <c r="J9" t="s">
        <v>0</v>
      </c>
      <c r="K9" t="s">
        <v>28</v>
      </c>
      <c r="L9" t="s">
        <v>0</v>
      </c>
      <c r="M9" t="s">
        <v>0</v>
      </c>
      <c r="N9" s="2" t="s">
        <v>27</v>
      </c>
      <c r="O9" t="s">
        <v>27</v>
      </c>
      <c r="P9" t="s">
        <v>27</v>
      </c>
      <c r="Q9" t="s">
        <v>28</v>
      </c>
      <c r="R9" t="s">
        <v>27</v>
      </c>
      <c r="S9" t="s">
        <v>27</v>
      </c>
      <c r="T9" t="s">
        <v>28</v>
      </c>
      <c r="U9" t="s">
        <v>28</v>
      </c>
      <c r="V9" t="s">
        <v>27</v>
      </c>
      <c r="W9" t="s">
        <v>28</v>
      </c>
      <c r="X9" t="s">
        <v>0</v>
      </c>
      <c r="Y9" t="s">
        <v>27</v>
      </c>
      <c r="Z9" t="s">
        <v>0</v>
      </c>
      <c r="AA9" t="s">
        <v>0</v>
      </c>
    </row>
    <row r="10" spans="1:27" x14ac:dyDescent="0.3">
      <c r="C10" t="s">
        <v>26</v>
      </c>
      <c r="D10" t="s">
        <v>28</v>
      </c>
      <c r="E10" t="s">
        <v>28</v>
      </c>
      <c r="F10" t="s">
        <v>0</v>
      </c>
      <c r="G10" t="s">
        <v>0</v>
      </c>
      <c r="H10" t="s">
        <v>26</v>
      </c>
      <c r="I10" t="s">
        <v>28</v>
      </c>
      <c r="J10" t="s">
        <v>26</v>
      </c>
      <c r="K10" t="s">
        <v>0</v>
      </c>
      <c r="L10" t="s">
        <v>26</v>
      </c>
      <c r="M10" t="s">
        <v>27</v>
      </c>
      <c r="N10" t="s">
        <v>28</v>
      </c>
      <c r="O10" t="s">
        <v>28</v>
      </c>
      <c r="P10" t="s">
        <v>26</v>
      </c>
      <c r="Q10" t="s">
        <v>27</v>
      </c>
      <c r="R10" t="s">
        <v>28</v>
      </c>
      <c r="S10" t="s">
        <v>26</v>
      </c>
      <c r="T10" t="s">
        <v>0</v>
      </c>
      <c r="U10" t="s">
        <v>0</v>
      </c>
      <c r="V10" t="s">
        <v>26</v>
      </c>
      <c r="W10" t="s">
        <v>0</v>
      </c>
      <c r="X10" t="s">
        <v>28</v>
      </c>
      <c r="Y10" t="s">
        <v>26</v>
      </c>
      <c r="Z10" t="s">
        <v>26</v>
      </c>
      <c r="AA10" t="s">
        <v>26</v>
      </c>
    </row>
    <row r="11" spans="1:27" x14ac:dyDescent="0.3">
      <c r="C11" t="s">
        <v>28</v>
      </c>
      <c r="D11" t="s">
        <v>26</v>
      </c>
      <c r="E11" t="s">
        <v>26</v>
      </c>
      <c r="F11" t="s">
        <v>26</v>
      </c>
      <c r="G11" t="s">
        <v>26</v>
      </c>
      <c r="H11" t="s">
        <v>28</v>
      </c>
      <c r="I11" t="s">
        <v>26</v>
      </c>
      <c r="J11" t="s">
        <v>28</v>
      </c>
      <c r="K11" t="s">
        <v>26</v>
      </c>
      <c r="L11" t="s">
        <v>28</v>
      </c>
      <c r="M11" t="s">
        <v>28</v>
      </c>
      <c r="N11" t="s">
        <v>26</v>
      </c>
      <c r="O11" t="s">
        <v>26</v>
      </c>
      <c r="P11" t="s">
        <v>28</v>
      </c>
      <c r="Q11" t="s">
        <v>26</v>
      </c>
      <c r="R11" t="s">
        <v>26</v>
      </c>
      <c r="S11" t="s">
        <v>28</v>
      </c>
      <c r="T11" t="s">
        <v>26</v>
      </c>
      <c r="U11" t="s">
        <v>26</v>
      </c>
      <c r="V11" t="s">
        <v>28</v>
      </c>
      <c r="W11" t="s">
        <v>26</v>
      </c>
      <c r="X11" t="s">
        <v>26</v>
      </c>
      <c r="Y11" t="s">
        <v>28</v>
      </c>
      <c r="Z11" t="s">
        <v>28</v>
      </c>
      <c r="AA11" t="s">
        <v>28</v>
      </c>
    </row>
    <row r="12" spans="1:27" x14ac:dyDescent="0.3"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</row>
    <row r="14" spans="1:27" x14ac:dyDescent="0.3">
      <c r="B14" t="s">
        <v>31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3">
      <c r="A15">
        <v>1</v>
      </c>
      <c r="B15" t="s">
        <v>0</v>
      </c>
      <c r="C15">
        <v>-859.83273282047298</v>
      </c>
      <c r="D15">
        <v>-636.34981951554425</v>
      </c>
      <c r="E15">
        <v>0.2239735693363161</v>
      </c>
      <c r="F15">
        <v>-12.093006868521886</v>
      </c>
      <c r="G15">
        <v>11.780598532615212</v>
      </c>
      <c r="H15">
        <v>40.309180969621465</v>
      </c>
      <c r="I15">
        <v>-1416.4792446220295</v>
      </c>
      <c r="J15">
        <v>-724.0330528513739</v>
      </c>
      <c r="K15">
        <v>-7.3859886578567604</v>
      </c>
      <c r="L15">
        <v>-7.9024186555624567</v>
      </c>
      <c r="M15">
        <v>6.9459503078905787</v>
      </c>
      <c r="N15">
        <v>-18.551440947642853</v>
      </c>
      <c r="O15">
        <v>-281.68183831662594</v>
      </c>
      <c r="P15">
        <v>-5.6826118572138775E+19</v>
      </c>
      <c r="Q15">
        <v>-592.52723076597874</v>
      </c>
      <c r="R15">
        <v>-304.58207060284275</v>
      </c>
      <c r="S15">
        <v>6.7893901097258152E-2</v>
      </c>
      <c r="T15">
        <v>-10.133123873998878</v>
      </c>
      <c r="U15">
        <v>-24.378879510683696</v>
      </c>
      <c r="V15">
        <v>-1302.8837654376225</v>
      </c>
      <c r="W15">
        <v>-66.070711263036031</v>
      </c>
      <c r="X15">
        <v>-2293.0682274080636</v>
      </c>
      <c r="Y15">
        <v>-1612.8061331417005</v>
      </c>
      <c r="Z15">
        <v>-11466.601042627524</v>
      </c>
      <c r="AA15">
        <v>-38491.473415601686</v>
      </c>
    </row>
    <row r="16" spans="1:27" x14ac:dyDescent="0.3">
      <c r="A16">
        <v>2</v>
      </c>
      <c r="B16" t="s">
        <v>26</v>
      </c>
      <c r="C16">
        <v>8801.4582434899912</v>
      </c>
      <c r="D16">
        <v>-486.70584201832094</v>
      </c>
      <c r="E16">
        <v>0.79870962471866103</v>
      </c>
      <c r="F16">
        <v>-10.752755485319396</v>
      </c>
      <c r="G16">
        <v>10.738852557453004</v>
      </c>
      <c r="H16">
        <v>142.10648023402101</v>
      </c>
      <c r="I16">
        <v>-854.24932778192715</v>
      </c>
      <c r="J16">
        <v>-582.74383271669728</v>
      </c>
      <c r="K16">
        <v>-6.9174953747280927</v>
      </c>
      <c r="L16">
        <v>-1.8447043730171351</v>
      </c>
      <c r="M16">
        <v>1622.3845156552618</v>
      </c>
      <c r="N16">
        <v>-13.544644094056487</v>
      </c>
      <c r="O16">
        <v>-239.12829012983087</v>
      </c>
      <c r="P16">
        <v>-1.8135859392679414E+19</v>
      </c>
      <c r="Q16">
        <v>-525.82408470300572</v>
      </c>
      <c r="R16">
        <v>-203.52856412132448</v>
      </c>
      <c r="S16">
        <v>59.130908284440302</v>
      </c>
      <c r="T16">
        <v>-9.9290931715390673</v>
      </c>
      <c r="U16">
        <v>-24.849036208732148</v>
      </c>
      <c r="V16">
        <v>-818.02489219622714</v>
      </c>
      <c r="W16">
        <v>-63.299839807961469</v>
      </c>
      <c r="X16">
        <v>-1651.5316161631354</v>
      </c>
      <c r="Y16">
        <v>-1035.3964192208721</v>
      </c>
      <c r="Z16">
        <v>-6952.8843988513672</v>
      </c>
      <c r="AA16">
        <v>-32735.337968612388</v>
      </c>
    </row>
    <row r="17" spans="1:27" x14ac:dyDescent="0.3">
      <c r="A17">
        <v>3</v>
      </c>
      <c r="B17" t="s">
        <v>27</v>
      </c>
      <c r="C17">
        <v>2760.153330842194</v>
      </c>
      <c r="D17">
        <v>-550.97016662137435</v>
      </c>
      <c r="E17">
        <v>0.59188263189923684</v>
      </c>
      <c r="F17">
        <v>-11.582848997746538</v>
      </c>
      <c r="G17">
        <v>9.9835879736625053</v>
      </c>
      <c r="H17">
        <v>125.88093312220309</v>
      </c>
      <c r="I17">
        <v>-1026.1205976728256</v>
      </c>
      <c r="J17">
        <v>-597.60510855497137</v>
      </c>
      <c r="K17">
        <v>-7.0114652708399818</v>
      </c>
      <c r="L17">
        <v>-2.1755773388847834</v>
      </c>
      <c r="M17">
        <v>1415.3659835125666</v>
      </c>
      <c r="N17">
        <v>-14.96429243417032</v>
      </c>
      <c r="O17">
        <v>-236.86794742199916</v>
      </c>
      <c r="P17">
        <v>-1.7578137946734162E+19</v>
      </c>
      <c r="Q17">
        <v>-470.71758612280451</v>
      </c>
      <c r="R17">
        <v>-192.91600121233054</v>
      </c>
      <c r="S17">
        <v>35.662494657200753</v>
      </c>
      <c r="T17">
        <v>-11.312144192885198</v>
      </c>
      <c r="U17">
        <v>-25.085583042020037</v>
      </c>
      <c r="V17">
        <v>-937.91348314578579</v>
      </c>
      <c r="W17">
        <v>-72.403674672647043</v>
      </c>
      <c r="X17">
        <v>-1671.0054218092735</v>
      </c>
      <c r="Y17">
        <v>-1237.0012305824496</v>
      </c>
      <c r="Z17">
        <v>-7427.2370234872587</v>
      </c>
      <c r="AA17">
        <v>-31705.848549892085</v>
      </c>
    </row>
    <row r="18" spans="1:27" x14ac:dyDescent="0.3">
      <c r="A18">
        <v>4</v>
      </c>
      <c r="B18" t="s">
        <v>28</v>
      </c>
      <c r="C18">
        <v>21001.536491557436</v>
      </c>
      <c r="D18">
        <v>-437.89973168183104</v>
      </c>
      <c r="E18">
        <v>1.2896371832630722</v>
      </c>
      <c r="F18">
        <v>-12.078937521200269</v>
      </c>
      <c r="G18">
        <v>9.8726040740380938</v>
      </c>
      <c r="H18">
        <v>143.21296084970749</v>
      </c>
      <c r="I18">
        <v>-728.22153281589954</v>
      </c>
      <c r="J18">
        <v>-547.39164014290191</v>
      </c>
      <c r="K18">
        <v>-8.5179450220652502</v>
      </c>
      <c r="L18">
        <v>-1.8918621506950333</v>
      </c>
      <c r="M18">
        <v>2184.4238544781015</v>
      </c>
      <c r="N18">
        <v>-12.32297862880157</v>
      </c>
      <c r="O18">
        <v>-249.23281000488035</v>
      </c>
      <c r="P18">
        <v>-8.8955470209994701E+18</v>
      </c>
      <c r="Q18">
        <v>-669.49612490888592</v>
      </c>
      <c r="R18">
        <v>-219.98566856124773</v>
      </c>
      <c r="S18">
        <v>83.412571384208434</v>
      </c>
      <c r="T18">
        <v>-12.432406182360038</v>
      </c>
      <c r="U18">
        <v>-27.858747273974959</v>
      </c>
      <c r="V18">
        <v>-780.40157945642511</v>
      </c>
      <c r="W18">
        <v>-66.746158414029225</v>
      </c>
      <c r="X18">
        <v>-2284.3855429158284</v>
      </c>
      <c r="Y18">
        <v>-1025.3942598695007</v>
      </c>
      <c r="Z18">
        <v>-6895.1531186242055</v>
      </c>
      <c r="AA18">
        <v>-35200.358941086233</v>
      </c>
    </row>
    <row r="19" spans="1:27" x14ac:dyDescent="0.3">
      <c r="A19">
        <v>5</v>
      </c>
      <c r="B19" t="s">
        <v>29</v>
      </c>
      <c r="C19">
        <v>170961.33499438345</v>
      </c>
      <c r="D19">
        <v>-190.77515212190031</v>
      </c>
      <c r="E19">
        <v>5.2804252036215837</v>
      </c>
      <c r="F19">
        <v>-7.5753574546454043</v>
      </c>
      <c r="G19">
        <v>29.311415895302925</v>
      </c>
      <c r="H19">
        <v>203.24053938248599</v>
      </c>
      <c r="I19">
        <v>-301.17950281812506</v>
      </c>
      <c r="J19">
        <v>-214.75487394990654</v>
      </c>
      <c r="K19">
        <v>-2.0530560820971995</v>
      </c>
      <c r="L19">
        <v>-1.4105965494507645E-2</v>
      </c>
      <c r="M19">
        <v>4758.8495883277328</v>
      </c>
      <c r="N19">
        <v>-4.7449496348541738</v>
      </c>
      <c r="O19">
        <v>-84.899526063522586</v>
      </c>
      <c r="P19">
        <v>-1.0084601300762066E+18</v>
      </c>
      <c r="Q19">
        <v>-194.36196906982042</v>
      </c>
      <c r="R19">
        <v>-36.895122314066086</v>
      </c>
      <c r="S19">
        <v>287.2742501696726</v>
      </c>
      <c r="T19">
        <v>-3.7034948468056124</v>
      </c>
      <c r="U19">
        <v>-14.666635940125499</v>
      </c>
      <c r="V19">
        <v>-539.26450510089614</v>
      </c>
      <c r="W19">
        <v>-29.333185874418859</v>
      </c>
      <c r="X19">
        <v>-288.10307965173121</v>
      </c>
      <c r="Y19">
        <v>-371.17901641632983</v>
      </c>
      <c r="Z19">
        <v>-1334.1504602484151</v>
      </c>
      <c r="AA19">
        <v>-10202.726516972207</v>
      </c>
    </row>
    <row r="21" spans="1:27" x14ac:dyDescent="0.3">
      <c r="C21" t="s">
        <v>0</v>
      </c>
      <c r="D21" t="s">
        <v>0</v>
      </c>
      <c r="E21" t="s">
        <v>0</v>
      </c>
      <c r="F21" t="s">
        <v>0</v>
      </c>
      <c r="G21" t="s">
        <v>28</v>
      </c>
      <c r="H21" t="s">
        <v>0</v>
      </c>
      <c r="I21" t="s">
        <v>0</v>
      </c>
      <c r="J21" t="s">
        <v>0</v>
      </c>
      <c r="K21" t="s">
        <v>28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28</v>
      </c>
      <c r="R21" t="s">
        <v>0</v>
      </c>
      <c r="S21" t="s">
        <v>0</v>
      </c>
      <c r="T21" t="s">
        <v>28</v>
      </c>
      <c r="U21" t="s">
        <v>28</v>
      </c>
      <c r="V21" t="s">
        <v>0</v>
      </c>
      <c r="W21" t="s">
        <v>27</v>
      </c>
      <c r="X21" t="s">
        <v>0</v>
      </c>
      <c r="Y21" t="s">
        <v>0</v>
      </c>
      <c r="Z21" t="s">
        <v>0</v>
      </c>
      <c r="AA21" t="s">
        <v>0</v>
      </c>
    </row>
    <row r="22" spans="1:27" x14ac:dyDescent="0.3">
      <c r="C22" t="s">
        <v>27</v>
      </c>
      <c r="D22" t="s">
        <v>27</v>
      </c>
      <c r="E22" t="s">
        <v>27</v>
      </c>
      <c r="F22" t="s">
        <v>28</v>
      </c>
      <c r="G22" t="s">
        <v>27</v>
      </c>
      <c r="H22" t="s">
        <v>27</v>
      </c>
      <c r="I22" t="s">
        <v>27</v>
      </c>
      <c r="J22" t="s">
        <v>27</v>
      </c>
      <c r="K22" t="s">
        <v>0</v>
      </c>
      <c r="L22" t="s">
        <v>27</v>
      </c>
      <c r="M22" t="s">
        <v>27</v>
      </c>
      <c r="N22" t="s">
        <v>27</v>
      </c>
      <c r="O22" t="s">
        <v>28</v>
      </c>
      <c r="P22" t="s">
        <v>26</v>
      </c>
      <c r="Q22" t="s">
        <v>0</v>
      </c>
      <c r="R22" t="s">
        <v>28</v>
      </c>
      <c r="S22" t="s">
        <v>27</v>
      </c>
      <c r="T22" t="s">
        <v>27</v>
      </c>
      <c r="U22" t="s">
        <v>27</v>
      </c>
      <c r="V22" t="s">
        <v>27</v>
      </c>
      <c r="W22" t="s">
        <v>28</v>
      </c>
      <c r="X22" t="s">
        <v>28</v>
      </c>
      <c r="Y22" t="s">
        <v>27</v>
      </c>
      <c r="Z22" t="s">
        <v>27</v>
      </c>
      <c r="AA22" t="s">
        <v>28</v>
      </c>
    </row>
    <row r="23" spans="1:27" x14ac:dyDescent="0.3">
      <c r="C23" t="s">
        <v>26</v>
      </c>
      <c r="D23" t="s">
        <v>26</v>
      </c>
      <c r="E23" t="s">
        <v>26</v>
      </c>
      <c r="F23" t="s">
        <v>27</v>
      </c>
      <c r="G23" t="s">
        <v>26</v>
      </c>
      <c r="H23" t="s">
        <v>26</v>
      </c>
      <c r="I23" t="s">
        <v>26</v>
      </c>
      <c r="J23" t="s">
        <v>26</v>
      </c>
      <c r="K23" t="s">
        <v>27</v>
      </c>
      <c r="L23" t="s">
        <v>28</v>
      </c>
      <c r="M23" t="s">
        <v>26</v>
      </c>
      <c r="N23" t="s">
        <v>26</v>
      </c>
      <c r="O23" t="s">
        <v>26</v>
      </c>
      <c r="P23" t="s">
        <v>27</v>
      </c>
      <c r="Q23" t="s">
        <v>26</v>
      </c>
      <c r="R23" t="s">
        <v>26</v>
      </c>
      <c r="S23" t="s">
        <v>26</v>
      </c>
      <c r="T23" t="s">
        <v>0</v>
      </c>
      <c r="U23" t="s">
        <v>26</v>
      </c>
      <c r="V23" t="s">
        <v>26</v>
      </c>
      <c r="W23" t="s">
        <v>0</v>
      </c>
      <c r="X23" t="s">
        <v>27</v>
      </c>
      <c r="Y23" t="s">
        <v>26</v>
      </c>
      <c r="Z23" t="s">
        <v>26</v>
      </c>
      <c r="AA23" t="s">
        <v>26</v>
      </c>
    </row>
    <row r="24" spans="1:27" x14ac:dyDescent="0.3">
      <c r="C24" t="s">
        <v>28</v>
      </c>
      <c r="D24" t="s">
        <v>28</v>
      </c>
      <c r="E24" t="s">
        <v>28</v>
      </c>
      <c r="F24" t="s">
        <v>26</v>
      </c>
      <c r="G24" t="s">
        <v>0</v>
      </c>
      <c r="H24" t="s">
        <v>28</v>
      </c>
      <c r="I24" t="s">
        <v>28</v>
      </c>
      <c r="J24" t="s">
        <v>28</v>
      </c>
      <c r="K24" t="s">
        <v>26</v>
      </c>
      <c r="L24" t="s">
        <v>26</v>
      </c>
      <c r="M24" t="s">
        <v>28</v>
      </c>
      <c r="N24" t="s">
        <v>28</v>
      </c>
      <c r="O24" t="s">
        <v>27</v>
      </c>
      <c r="P24" t="s">
        <v>28</v>
      </c>
      <c r="Q24" t="s">
        <v>27</v>
      </c>
      <c r="R24" t="s">
        <v>27</v>
      </c>
      <c r="S24" t="s">
        <v>28</v>
      </c>
      <c r="T24" t="s">
        <v>26</v>
      </c>
      <c r="U24" t="s">
        <v>0</v>
      </c>
      <c r="V24" t="s">
        <v>28</v>
      </c>
      <c r="W24" t="s">
        <v>26</v>
      </c>
      <c r="X24" t="s">
        <v>26</v>
      </c>
      <c r="Y24" t="s">
        <v>28</v>
      </c>
      <c r="Z24" t="s">
        <v>28</v>
      </c>
      <c r="AA24" t="s">
        <v>27</v>
      </c>
    </row>
    <row r="25" spans="1:27" x14ac:dyDescent="0.3"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  <c r="U25" t="s">
        <v>29</v>
      </c>
      <c r="V25" t="s">
        <v>29</v>
      </c>
      <c r="W25" t="s">
        <v>29</v>
      </c>
      <c r="X25" t="s">
        <v>29</v>
      </c>
      <c r="Y25" t="s">
        <v>29</v>
      </c>
      <c r="Z25" t="s">
        <v>29</v>
      </c>
      <c r="AA25" t="s">
        <v>29</v>
      </c>
    </row>
    <row r="27" spans="1:27" x14ac:dyDescent="0.3">
      <c r="B27" t="s">
        <v>32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</row>
    <row r="28" spans="1:27" x14ac:dyDescent="0.3">
      <c r="A28">
        <v>1</v>
      </c>
      <c r="B28" t="s">
        <v>0</v>
      </c>
      <c r="C28">
        <v>2862.5205798587381</v>
      </c>
      <c r="D28">
        <v>-1631.7138834632303</v>
      </c>
      <c r="E28">
        <v>1.0641990679285951</v>
      </c>
      <c r="F28">
        <v>-28.03508652857241</v>
      </c>
      <c r="G28">
        <v>78.627595517968672</v>
      </c>
      <c r="H28">
        <v>563.78993971702266</v>
      </c>
      <c r="I28">
        <v>-1771.6359629816995</v>
      </c>
      <c r="J28">
        <v>-984.63721396940571</v>
      </c>
      <c r="K28">
        <v>-10.369919103365653</v>
      </c>
      <c r="L28">
        <v>-3.4755085795208558</v>
      </c>
      <c r="M28">
        <v>6314.9336056698176</v>
      </c>
      <c r="N28">
        <v>-47.453596713602728</v>
      </c>
      <c r="O28">
        <v>-399.61291937389166</v>
      </c>
      <c r="P28">
        <v>-2.1814812102170042E+19</v>
      </c>
      <c r="Q28">
        <v>-842.35199168563997</v>
      </c>
      <c r="R28">
        <v>-218.04134893712441</v>
      </c>
      <c r="S28">
        <v>66.340507906535677</v>
      </c>
      <c r="T28">
        <v>-17.184396497991244</v>
      </c>
      <c r="U28">
        <v>-55.240315503595575</v>
      </c>
      <c r="V28">
        <v>-2536.3684606279844</v>
      </c>
      <c r="W28">
        <v>-122.85793728910679</v>
      </c>
      <c r="X28">
        <v>-1941.367456507679</v>
      </c>
      <c r="Y28">
        <v>-3136.7654328210901</v>
      </c>
      <c r="Z28">
        <v>-9428.9962906149831</v>
      </c>
      <c r="AA28">
        <v>-51127.236703780523</v>
      </c>
    </row>
    <row r="29" spans="1:27" x14ac:dyDescent="0.3">
      <c r="A29">
        <v>2</v>
      </c>
      <c r="B29" t="s">
        <v>26</v>
      </c>
      <c r="C29">
        <v>59571.58569108988</v>
      </c>
      <c r="D29">
        <v>-1322.3339084033639</v>
      </c>
      <c r="E29">
        <v>2.2011945130060462</v>
      </c>
      <c r="F29">
        <v>-32.710411478764946</v>
      </c>
      <c r="G29">
        <v>39.265620087095485</v>
      </c>
      <c r="H29">
        <v>513.29546305885935</v>
      </c>
      <c r="I29">
        <v>-2454.5178970452985</v>
      </c>
      <c r="J29">
        <v>-1546.9454127412996</v>
      </c>
      <c r="K29">
        <v>-22.274995303793485</v>
      </c>
      <c r="L29">
        <v>-2.9351390288544752</v>
      </c>
      <c r="M29">
        <v>8020.4162837574822</v>
      </c>
      <c r="N29">
        <v>-34.991415677728078</v>
      </c>
      <c r="O29">
        <v>-664.45382809063631</v>
      </c>
      <c r="P29">
        <v>-3.8368225531904606E+19</v>
      </c>
      <c r="Q29">
        <v>-1392.2447935769774</v>
      </c>
      <c r="R29">
        <v>-445.18460600690679</v>
      </c>
      <c r="S29">
        <v>318.0104975994538</v>
      </c>
      <c r="T29">
        <v>-31.004906231698978</v>
      </c>
      <c r="U29">
        <v>-77.225570379026351</v>
      </c>
      <c r="V29">
        <v>-2346.0907054215236</v>
      </c>
      <c r="W29">
        <v>-194.71934161207656</v>
      </c>
      <c r="X29">
        <v>-3522.3203046474819</v>
      </c>
      <c r="Y29">
        <v>-2794.7281022798265</v>
      </c>
      <c r="Z29">
        <v>-16783.639690545944</v>
      </c>
      <c r="AA29">
        <v>-89636.473564161948</v>
      </c>
    </row>
    <row r="30" spans="1:27" x14ac:dyDescent="0.3">
      <c r="A30">
        <v>3</v>
      </c>
      <c r="B30" t="s">
        <v>27</v>
      </c>
      <c r="C30">
        <v>27099.764760659127</v>
      </c>
      <c r="D30">
        <v>-1384.8421213508884</v>
      </c>
      <c r="E30">
        <v>1.4520627729191873</v>
      </c>
      <c r="F30">
        <v>-34.066539158499417</v>
      </c>
      <c r="G30">
        <v>45.777982726901413</v>
      </c>
      <c r="H30">
        <v>504.9196946961323</v>
      </c>
      <c r="I30">
        <v>-2305.8748846441504</v>
      </c>
      <c r="J30">
        <v>-1400.3369062355316</v>
      </c>
      <c r="K30">
        <v>-16.34529794514755</v>
      </c>
      <c r="L30">
        <v>-4.233683376609088</v>
      </c>
      <c r="M30">
        <v>6970.5914365659473</v>
      </c>
      <c r="N30">
        <v>-41.025767280983018</v>
      </c>
      <c r="O30">
        <v>-527.68660652153687</v>
      </c>
      <c r="P30">
        <v>-5.5097070707117056E+19</v>
      </c>
      <c r="Q30">
        <v>-1109.2324335138353</v>
      </c>
      <c r="R30">
        <v>-327.48375293498185</v>
      </c>
      <c r="S30">
        <v>210.0805786361785</v>
      </c>
      <c r="T30">
        <v>-27.883055222226783</v>
      </c>
      <c r="U30">
        <v>-71.051027091800307</v>
      </c>
      <c r="V30">
        <v>-2452.8647047118629</v>
      </c>
      <c r="W30">
        <v>-195.3921694473996</v>
      </c>
      <c r="X30">
        <v>-2675.9284009255289</v>
      </c>
      <c r="Y30">
        <v>-2709.082782231083</v>
      </c>
      <c r="Z30">
        <v>-13346.991589173751</v>
      </c>
      <c r="AA30">
        <v>-69676.867296623721</v>
      </c>
    </row>
    <row r="31" spans="1:27" x14ac:dyDescent="0.3">
      <c r="A31">
        <v>4</v>
      </c>
      <c r="B31" t="s">
        <v>28</v>
      </c>
      <c r="C31">
        <v>124471.75043672352</v>
      </c>
      <c r="D31">
        <v>-960.47856225455064</v>
      </c>
      <c r="E31">
        <v>4.3674060681962539</v>
      </c>
      <c r="F31">
        <v>-33.386162347987728</v>
      </c>
      <c r="G31">
        <v>43.962899129819817</v>
      </c>
      <c r="H31">
        <v>560.58430706106378</v>
      </c>
      <c r="I31">
        <v>-1659.2024705949084</v>
      </c>
      <c r="J31">
        <v>-1231.295027564677</v>
      </c>
      <c r="K31">
        <v>-21.863331850499872</v>
      </c>
      <c r="L31">
        <v>-3.5203615225884795</v>
      </c>
      <c r="M31">
        <v>9942.9937094144098</v>
      </c>
      <c r="N31">
        <v>-30.810485647095657</v>
      </c>
      <c r="O31">
        <v>-553.66165255194153</v>
      </c>
      <c r="P31">
        <v>-2.1971533607098016E+19</v>
      </c>
      <c r="Q31">
        <v>-1373.7148461135939</v>
      </c>
      <c r="R31">
        <v>-408.23743218978245</v>
      </c>
      <c r="S31">
        <v>459.13558930273695</v>
      </c>
      <c r="T31">
        <v>-34.029147995453648</v>
      </c>
      <c r="U31">
        <v>-77.443513883920346</v>
      </c>
      <c r="V31">
        <v>-2077.7718139535041</v>
      </c>
      <c r="W31">
        <v>-167.0165340073606</v>
      </c>
      <c r="X31">
        <v>-3943.2251370237805</v>
      </c>
      <c r="Y31">
        <v>-2176.5732127017177</v>
      </c>
      <c r="Z31">
        <v>-13486.268139711696</v>
      </c>
      <c r="AA31">
        <v>-71638.259663198973</v>
      </c>
    </row>
    <row r="32" spans="1:27" x14ac:dyDescent="0.3">
      <c r="A32">
        <v>5</v>
      </c>
      <c r="B32" t="s">
        <v>29</v>
      </c>
      <c r="C32">
        <v>643628.84491383471</v>
      </c>
      <c r="D32">
        <v>-426.01576418530829</v>
      </c>
      <c r="E32">
        <v>17.219235353426143</v>
      </c>
      <c r="F32">
        <v>-23.256717417844754</v>
      </c>
      <c r="G32">
        <v>115.62277889635531</v>
      </c>
      <c r="H32">
        <v>669.70469216703816</v>
      </c>
      <c r="I32">
        <v>-541.66163980087106</v>
      </c>
      <c r="J32">
        <v>-517.41902030312167</v>
      </c>
      <c r="K32">
        <v>-4.6642540003585617</v>
      </c>
      <c r="L32">
        <v>-0.18719158850202494</v>
      </c>
      <c r="M32">
        <v>16852.32142979715</v>
      </c>
      <c r="N32">
        <v>-12.797168388150746</v>
      </c>
      <c r="O32">
        <v>-180.23647564447782</v>
      </c>
      <c r="P32">
        <v>-4.4085297278539479E+18</v>
      </c>
      <c r="Q32">
        <v>-394.50472537606771</v>
      </c>
      <c r="R32">
        <v>-95.383284659119809</v>
      </c>
      <c r="S32">
        <v>1134.8141435168179</v>
      </c>
      <c r="T32">
        <v>-9.2531603806149558</v>
      </c>
      <c r="U32">
        <v>-40.992391458642537</v>
      </c>
      <c r="V32">
        <v>-1534.7947104417644</v>
      </c>
      <c r="W32">
        <v>-65.333874888837641</v>
      </c>
      <c r="X32">
        <v>-600.48569471802261</v>
      </c>
      <c r="Y32">
        <v>-812.73972054232502</v>
      </c>
      <c r="Z32">
        <v>-2940.0088253418935</v>
      </c>
      <c r="AA32">
        <v>-24680.86230458564</v>
      </c>
    </row>
    <row r="34" spans="3:27" x14ac:dyDescent="0.3">
      <c r="C34" t="s">
        <v>0</v>
      </c>
      <c r="D34" t="s">
        <v>0</v>
      </c>
      <c r="E34" t="s">
        <v>0</v>
      </c>
      <c r="F34" t="s">
        <v>27</v>
      </c>
      <c r="G34" t="s">
        <v>26</v>
      </c>
      <c r="H34" t="s">
        <v>27</v>
      </c>
      <c r="I34" t="s">
        <v>26</v>
      </c>
      <c r="J34" t="s">
        <v>26</v>
      </c>
      <c r="K34" t="s">
        <v>26</v>
      </c>
      <c r="L34" t="s">
        <v>27</v>
      </c>
      <c r="M34" t="s">
        <v>0</v>
      </c>
      <c r="N34" t="s">
        <v>0</v>
      </c>
      <c r="O34" t="s">
        <v>26</v>
      </c>
      <c r="P34" t="s">
        <v>27</v>
      </c>
      <c r="Q34" t="s">
        <v>26</v>
      </c>
      <c r="R34" t="s">
        <v>26</v>
      </c>
      <c r="S34" t="s">
        <v>0</v>
      </c>
      <c r="T34" t="s">
        <v>28</v>
      </c>
      <c r="U34" t="s">
        <v>28</v>
      </c>
      <c r="V34" t="s">
        <v>0</v>
      </c>
      <c r="W34" t="s">
        <v>27</v>
      </c>
      <c r="X34" t="s">
        <v>28</v>
      </c>
      <c r="Y34" t="s">
        <v>0</v>
      </c>
      <c r="Z34" t="s">
        <v>26</v>
      </c>
      <c r="AA34" t="s">
        <v>26</v>
      </c>
    </row>
    <row r="35" spans="3:27" x14ac:dyDescent="0.3">
      <c r="C35" t="s">
        <v>27</v>
      </c>
      <c r="D35" t="s">
        <v>27</v>
      </c>
      <c r="E35" t="s">
        <v>27</v>
      </c>
      <c r="F35" t="s">
        <v>28</v>
      </c>
      <c r="G35" t="s">
        <v>28</v>
      </c>
      <c r="H35" t="s">
        <v>26</v>
      </c>
      <c r="I35" t="s">
        <v>27</v>
      </c>
      <c r="J35" t="s">
        <v>27</v>
      </c>
      <c r="K35" t="s">
        <v>28</v>
      </c>
      <c r="L35" t="s">
        <v>28</v>
      </c>
      <c r="M35" t="s">
        <v>27</v>
      </c>
      <c r="N35" t="s">
        <v>27</v>
      </c>
      <c r="O35" t="s">
        <v>28</v>
      </c>
      <c r="P35" t="s">
        <v>26</v>
      </c>
      <c r="Q35" t="s">
        <v>28</v>
      </c>
      <c r="R35" t="s">
        <v>28</v>
      </c>
      <c r="S35" t="s">
        <v>27</v>
      </c>
      <c r="T35" t="s">
        <v>26</v>
      </c>
      <c r="U35" t="s">
        <v>26</v>
      </c>
      <c r="V35" t="s">
        <v>27</v>
      </c>
      <c r="W35" t="s">
        <v>26</v>
      </c>
      <c r="X35" t="s">
        <v>26</v>
      </c>
      <c r="Y35" t="s">
        <v>26</v>
      </c>
      <c r="Z35" t="s">
        <v>28</v>
      </c>
      <c r="AA35" t="s">
        <v>28</v>
      </c>
    </row>
    <row r="36" spans="3:27" x14ac:dyDescent="0.3">
      <c r="C36" t="s">
        <v>26</v>
      </c>
      <c r="D36" t="s">
        <v>26</v>
      </c>
      <c r="E36" t="s">
        <v>26</v>
      </c>
      <c r="F36" t="s">
        <v>26</v>
      </c>
      <c r="G36" t="s">
        <v>27</v>
      </c>
      <c r="H36" t="s">
        <v>28</v>
      </c>
      <c r="I36" t="s">
        <v>0</v>
      </c>
      <c r="J36" t="s">
        <v>28</v>
      </c>
      <c r="K36" t="s">
        <v>27</v>
      </c>
      <c r="L36" t="s">
        <v>0</v>
      </c>
      <c r="M36" t="s">
        <v>26</v>
      </c>
      <c r="N36" t="s">
        <v>26</v>
      </c>
      <c r="O36" t="s">
        <v>27</v>
      </c>
      <c r="P36" t="s">
        <v>28</v>
      </c>
      <c r="Q36" t="s">
        <v>27</v>
      </c>
      <c r="R36" t="s">
        <v>27</v>
      </c>
      <c r="S36" t="s">
        <v>26</v>
      </c>
      <c r="T36" t="s">
        <v>27</v>
      </c>
      <c r="U36" t="s">
        <v>27</v>
      </c>
      <c r="V36" t="s">
        <v>26</v>
      </c>
      <c r="W36" t="s">
        <v>28</v>
      </c>
      <c r="X36" t="s">
        <v>27</v>
      </c>
      <c r="Y36" t="s">
        <v>27</v>
      </c>
      <c r="Z36" t="s">
        <v>27</v>
      </c>
      <c r="AA36" t="s">
        <v>27</v>
      </c>
    </row>
    <row r="37" spans="3:27" x14ac:dyDescent="0.3">
      <c r="C37" t="s">
        <v>28</v>
      </c>
      <c r="D37" t="s">
        <v>28</v>
      </c>
      <c r="E37" t="s">
        <v>28</v>
      </c>
      <c r="F37" t="s">
        <v>0</v>
      </c>
      <c r="G37" t="s">
        <v>0</v>
      </c>
      <c r="H37" t="s">
        <v>0</v>
      </c>
      <c r="I37" t="s">
        <v>28</v>
      </c>
      <c r="J37" t="s">
        <v>0</v>
      </c>
      <c r="K37" t="s">
        <v>0</v>
      </c>
      <c r="L37" t="s">
        <v>26</v>
      </c>
      <c r="M37" t="s">
        <v>28</v>
      </c>
      <c r="N37" t="s">
        <v>28</v>
      </c>
      <c r="O37" t="s">
        <v>0</v>
      </c>
      <c r="P37" t="s">
        <v>0</v>
      </c>
      <c r="Q37" t="s">
        <v>0</v>
      </c>
      <c r="R37" t="s">
        <v>0</v>
      </c>
      <c r="S37" t="s">
        <v>28</v>
      </c>
      <c r="T37" t="s">
        <v>0</v>
      </c>
      <c r="U37" t="s">
        <v>0</v>
      </c>
      <c r="V37" t="s">
        <v>28</v>
      </c>
      <c r="W37" t="s">
        <v>0</v>
      </c>
      <c r="X37" t="s">
        <v>0</v>
      </c>
      <c r="Y37" t="s">
        <v>28</v>
      </c>
      <c r="Z37" t="s">
        <v>0</v>
      </c>
      <c r="AA37" t="s">
        <v>0</v>
      </c>
    </row>
    <row r="38" spans="3:27" x14ac:dyDescent="0.3"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29</v>
      </c>
      <c r="Y38" t="s">
        <v>29</v>
      </c>
      <c r="Z38" t="s">
        <v>29</v>
      </c>
      <c r="AA38" t="s">
        <v>29</v>
      </c>
    </row>
  </sheetData>
  <autoFilter ref="A27:AA27" xr:uid="{2624CBC5-2D6B-4352-928C-CCC4193DC490}">
    <sortState xmlns:xlrd2="http://schemas.microsoft.com/office/spreadsheetml/2017/richdata2" ref="A28:AA32">
      <sortCondition ref="A27"/>
    </sortState>
  </autoFilter>
  <conditionalFormatting sqref="C2:AA6">
    <cfRule type="duplicateValues" dxfId="31" priority="5"/>
  </conditionalFormatting>
  <conditionalFormatting sqref="C8:AA38">
    <cfRule type="cellIs" dxfId="30" priority="1" operator="equal">
      <formula>"SOMA_all-to-one"</formula>
    </cfRule>
    <cfRule type="cellIs" dxfId="29" priority="2" operator="equal">
      <formula>"PSO"</formula>
    </cfRule>
    <cfRule type="cellIs" dxfId="28" priority="3" operator="equal">
      <formula>"DE_rand_1_bin"</formula>
    </cfRule>
    <cfRule type="cellIs" dxfId="27" priority="4" operator="equal">
      <formula>"DE_best_1_bin"</formula>
    </cfRule>
  </conditionalFormatting>
  <conditionalFormatting sqref="C15:AA19">
    <cfRule type="duplicateValues" dxfId="26" priority="6"/>
  </conditionalFormatting>
  <conditionalFormatting sqref="C28:AA32">
    <cfRule type="duplicateValues" dxfId="25" priority="7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Data</vt:lpstr>
      <vt:lpstr>D2 do wordu</vt:lpstr>
      <vt:lpstr>D10 do wordu</vt:lpstr>
      <vt:lpstr>D30 do wordu</vt:lpstr>
      <vt:lpstr>Friedman2</vt:lpstr>
      <vt:lpstr>Friedman10</vt:lpstr>
      <vt:lpstr>Friedman30</vt:lpstr>
      <vt:lpstr>D30 transponováno</vt:lpstr>
      <vt:lpstr>řazení</vt:lpstr>
      <vt:lpstr>D2 transponováno</vt:lpstr>
      <vt:lpstr>D10 transponováno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Zdeňka Kolářová</dc:creator>
  <cp:lastModifiedBy>Zdeňka Kolářová</cp:lastModifiedBy>
  <dcterms:created xsi:type="dcterms:W3CDTF">2023-12-11T21:28:42Z</dcterms:created>
  <dcterms:modified xsi:type="dcterms:W3CDTF">2024-01-11T12:18:29Z</dcterms:modified>
</cp:coreProperties>
</file>