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Доходы" sheetId="2" r:id="rId2"/>
    <sheet name="ОПЕКС" sheetId="3" r:id="rId3"/>
    <sheet name="КАПЕКС" sheetId="4" r:id="rId4"/>
    <sheet name="Финансирование" sheetId="5" r:id="rId5"/>
    <sheet name="P&amp;L" sheetId="6" r:id="rId6"/>
    <sheet name="Cash Flow" sheetId="7" r:id="rId7"/>
  </sheets>
  <calcPr calcId="124519" fullCalcOnLoad="1"/>
</workbook>
</file>

<file path=xl/sharedStrings.xml><?xml version="1.0" encoding="utf-8"?>
<sst xmlns="http://schemas.openxmlformats.org/spreadsheetml/2006/main" count="79" uniqueCount="58">
  <si>
    <t>Параметр</t>
  </si>
  <si>
    <t>Значение</t>
  </si>
  <si>
    <t>Описание/Формула</t>
  </si>
  <si>
    <t>Курс биткойна (USD)</t>
  </si>
  <si>
    <t>Курс доллара (RUB)</t>
  </si>
  <si>
    <t>Стоимость одного майнера (RUB)</t>
  </si>
  <si>
    <t>Доходность майнера в день (BTC)</t>
  </si>
  <si>
    <t>Доходность майнера в день (USD)</t>
  </si>
  <si>
    <t>Доходность майнера в день (RUB)</t>
  </si>
  <si>
    <t>Количество контейнеров</t>
  </si>
  <si>
    <t>Количество майнеров на контейнер</t>
  </si>
  <si>
    <t>Общее число майнеров</t>
  </si>
  <si>
    <t>Стоимость установки ГПУ (RUB)</t>
  </si>
  <si>
    <t>Количество установок (ГПУ)</t>
  </si>
  <si>
    <t>КАПЕКС: Первоначальные инвестиции (RUB)</t>
  </si>
  <si>
    <t>Срок замены майнеров (лет)</t>
  </si>
  <si>
    <t>Стоимость электроэнергии (RUB/кВт·ч с НДС)</t>
  </si>
  <si>
    <t>Стоимость обслуживания (RUB/кВт·ч с НДС)</t>
  </si>
  <si>
    <t>Общая стоимость электроэнергии с обслуживанием (RUB/кВт·ч)</t>
  </si>
  <si>
    <t>Потребление электроэнергии (кВт) одним майнером</t>
  </si>
  <si>
    <t>Налоговая ставка</t>
  </si>
  <si>
    <t>Кредит: Сумма (RUB)</t>
  </si>
  <si>
    <t>Кредит: Ставка (годовая)</t>
  </si>
  <si>
    <t>Кредит: Срок (лет)</t>
  </si>
  <si>
    <t>Показатель</t>
  </si>
  <si>
    <t>Годовая выручка одного майнера (RUB)</t>
  </si>
  <si>
    <t>Общая годовая выручка (RUB)</t>
  </si>
  <si>
    <t>Дневное потребление (кВт·ч) одного майнера</t>
  </si>
  <si>
    <t>Годовое потребление одного майнера (кВт·ч)</t>
  </si>
  <si>
    <t>Стоимость электроэнергии с обслуживанием (RUB/кВт·ч)</t>
  </si>
  <si>
    <t>Годовая стоимость электроэнергии для одного майнера (RUB)</t>
  </si>
  <si>
    <t>Общие годовые операционные расходы (электроэнергия) (RUB)</t>
  </si>
  <si>
    <t>Первоначальные инвестиции (RUB)</t>
  </si>
  <si>
    <t>Замена майнеров через 3 года (RUB)</t>
  </si>
  <si>
    <t>Амортизация майнеров (лет)</t>
  </si>
  <si>
    <t>Срок замены майнеров</t>
  </si>
  <si>
    <t>Сумма кредита (RUB)</t>
  </si>
  <si>
    <t>Ставка кредита (годовая)</t>
  </si>
  <si>
    <t>Срок кредита (лет)</t>
  </si>
  <si>
    <t>Аннуитетный платеж (RUB)</t>
  </si>
  <si>
    <t>Год 1</t>
  </si>
  <si>
    <t>Год 2</t>
  </si>
  <si>
    <t>Год 3</t>
  </si>
  <si>
    <t>Год 4</t>
  </si>
  <si>
    <t>Год 5</t>
  </si>
  <si>
    <t>Выручка (RUB)</t>
  </si>
  <si>
    <t>ОПЕКС (электроэнергия) (RUB)</t>
  </si>
  <si>
    <t>Амортизация (майнеры) (RUB)</t>
  </si>
  <si>
    <t>EBIT (RUB)</t>
  </si>
  <si>
    <t>Процентные расходы (RUB)</t>
  </si>
  <si>
    <t>EBT (RUB)</t>
  </si>
  <si>
    <t>Налог (15%) (RUB)</t>
  </si>
  <si>
    <t>Чистая прибыль (RUB)</t>
  </si>
  <si>
    <t>Начальный баланс (RUB)</t>
  </si>
  <si>
    <t>Операционный денежный поток (RUB)</t>
  </si>
  <si>
    <t>Инвестиционный поток (RUB)</t>
  </si>
  <si>
    <t>Финансовый поток (RUB)</t>
  </si>
  <si>
    <t>Свободный денежный поток (RUB)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</si>
</sst>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94000</v>
      </c>
    </row>
    <row r="3" spans="1:3">
      <c r="A3" t="s">
        <v>4</v>
      </c>
      <c r="B3">
        <v>100</v>
      </c>
    </row>
    <row r="4" spans="1:3">
      <c r="A4" t="s">
        <v>5</v>
      </c>
      <c r="B4">
        <v>100000</v>
      </c>
    </row>
    <row r="5" spans="1:3">
      <c r="A5" t="s">
        <v>6</v>
      </c>
      <c r="B5">
        <v>6.7E-05</v>
      </c>
    </row>
    <row r="6" spans="1:3">
      <c r="A6" t="s">
        <v>7</v>
      </c>
      <c r="B6">
        <f>B5*B2</f>
        <v>0</v>
      </c>
    </row>
    <row r="7" spans="1:3">
      <c r="A7" t="s">
        <v>8</v>
      </c>
      <c r="B7">
        <f>B6*B3</f>
        <v>0</v>
      </c>
    </row>
    <row r="8" spans="1:3">
      <c r="A8" t="s">
        <v>9</v>
      </c>
      <c r="B8">
        <v>5</v>
      </c>
    </row>
    <row r="9" spans="1:3">
      <c r="A9" t="s">
        <v>10</v>
      </c>
      <c r="B9">
        <v>270</v>
      </c>
    </row>
    <row r="10" spans="1:3">
      <c r="A10" t="s">
        <v>11</v>
      </c>
      <c r="B10">
        <f>B8*B9</f>
        <v>0</v>
      </c>
    </row>
    <row r="11" spans="1:3">
      <c r="A11" t="s">
        <v>12</v>
      </c>
      <c r="B11">
        <v>60000000</v>
      </c>
    </row>
    <row r="12" spans="1:3">
      <c r="A12" t="s">
        <v>13</v>
      </c>
      <c r="B12">
        <v>5</v>
      </c>
    </row>
    <row r="13" spans="1:3">
      <c r="A13" t="s">
        <v>14</v>
      </c>
      <c r="B13">
        <v>550000000</v>
      </c>
    </row>
    <row r="14" spans="1:3">
      <c r="A14" t="s">
        <v>15</v>
      </c>
      <c r="B14">
        <v>3</v>
      </c>
    </row>
    <row r="15" spans="1:3">
      <c r="A15" t="s">
        <v>16</v>
      </c>
      <c r="B15">
        <v>2.5</v>
      </c>
    </row>
    <row r="16" spans="1:3">
      <c r="A16" t="s">
        <v>17</v>
      </c>
      <c r="B16">
        <v>1</v>
      </c>
    </row>
    <row r="17" spans="1:2">
      <c r="A17" t="s">
        <v>18</v>
      </c>
      <c r="B17">
        <f>B15+B16</f>
        <v>0</v>
      </c>
    </row>
    <row r="18" spans="1:2">
      <c r="A18" t="s">
        <v>19</v>
      </c>
      <c r="B18">
        <v>3.5</v>
      </c>
    </row>
    <row r="19" spans="1:2">
      <c r="A19" t="s">
        <v>20</v>
      </c>
      <c r="B19">
        <v>0.15</v>
      </c>
    </row>
    <row r="20" spans="1:2">
      <c r="A20" t="s">
        <v>21</v>
      </c>
      <c r="B20">
        <v>550000000</v>
      </c>
    </row>
    <row r="21" spans="1:2">
      <c r="A21" t="s">
        <v>22</v>
      </c>
      <c r="B21">
        <v>0.24</v>
      </c>
    </row>
    <row r="22" spans="1:2">
      <c r="A22" t="s">
        <v>23</v>
      </c>
      <c r="B2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t="s">
        <v>24</v>
      </c>
      <c r="B1" t="s">
        <v>1</v>
      </c>
      <c r="C1" t="s">
        <v>2</v>
      </c>
    </row>
    <row r="2" spans="1:3">
      <c r="A2" t="s">
        <v>6</v>
      </c>
      <c r="B2">
        <f>'Исходные данные'!B5</f>
        <v>0</v>
      </c>
    </row>
    <row r="3" spans="1:3">
      <c r="A3" t="s">
        <v>7</v>
      </c>
      <c r="B3">
        <f>'Исходные данные'!B6</f>
        <v>0</v>
      </c>
    </row>
    <row r="4" spans="1:3">
      <c r="A4" t="s">
        <v>8</v>
      </c>
      <c r="B4">
        <f>'Исходные данные'!B7</f>
        <v>0</v>
      </c>
    </row>
    <row r="5" spans="1:3">
      <c r="A5" t="s">
        <v>25</v>
      </c>
      <c r="B5">
        <f>'Исходные данные'!B7*365</f>
        <v>0</v>
      </c>
    </row>
    <row r="6" spans="1:3">
      <c r="A6" t="s">
        <v>26</v>
      </c>
      <c r="B6">
        <f>'Исходные данные'!B10*B5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t="s">
        <v>24</v>
      </c>
      <c r="B1" t="s">
        <v>1</v>
      </c>
      <c r="C1" t="s">
        <v>2</v>
      </c>
    </row>
    <row r="2" spans="1:3">
      <c r="A2" t="s">
        <v>27</v>
      </c>
      <c r="B2">
        <f>'Исходные данные'!B18*24</f>
        <v>0</v>
      </c>
    </row>
    <row r="3" spans="1:3">
      <c r="A3" t="s">
        <v>28</v>
      </c>
      <c r="B3">
        <f>B2*365</f>
        <v>0</v>
      </c>
    </row>
    <row r="4" spans="1:3">
      <c r="A4" t="s">
        <v>29</v>
      </c>
      <c r="B4">
        <f>'Исходные данные'!B17</f>
        <v>0</v>
      </c>
    </row>
    <row r="5" spans="1:3">
      <c r="A5" t="s">
        <v>30</v>
      </c>
      <c r="B5">
        <f>B3*B4</f>
        <v>0</v>
      </c>
    </row>
    <row r="6" spans="1:3">
      <c r="A6" t="s">
        <v>31</v>
      </c>
      <c r="B6">
        <f>'Исходные данные'!B10*B5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t="s">
        <v>24</v>
      </c>
      <c r="B1" t="s">
        <v>1</v>
      </c>
      <c r="C1" t="s">
        <v>2</v>
      </c>
    </row>
    <row r="2" spans="1:3">
      <c r="A2" t="s">
        <v>32</v>
      </c>
      <c r="B2">
        <f>'Исходные данные'!B13</f>
        <v>0</v>
      </c>
    </row>
    <row r="3" spans="1:3">
      <c r="A3" t="s">
        <v>33</v>
      </c>
      <c r="B3">
        <f>'Исходные данные'!B10*'Исходные данные'!B4</f>
        <v>0</v>
      </c>
    </row>
    <row r="4" spans="1:3">
      <c r="A4" t="s">
        <v>34</v>
      </c>
      <c r="B4">
        <v>3</v>
      </c>
      <c r="C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24</v>
      </c>
      <c r="B1" t="s">
        <v>1</v>
      </c>
      <c r="C1" t="s">
        <v>2</v>
      </c>
    </row>
    <row r="2" spans="1:3">
      <c r="A2" t="s">
        <v>36</v>
      </c>
      <c r="B2">
        <f>'Исходные данные'!B20</f>
        <v>0</v>
      </c>
    </row>
    <row r="3" spans="1:3">
      <c r="A3" t="s">
        <v>37</v>
      </c>
      <c r="B3">
        <f>'Исходные данные'!B21</f>
        <v>0</v>
      </c>
    </row>
    <row r="4" spans="1:3">
      <c r="A4" t="s">
        <v>38</v>
      </c>
      <c r="B4">
        <f>'Исходные данные'!B22</f>
        <v>0</v>
      </c>
    </row>
    <row r="5" spans="1:3">
      <c r="A5" t="s">
        <v>39</v>
      </c>
      <c r="B5">
        <f>PMT(B3,B4,-B2)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24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>
      <c r="A2" t="s">
        <v>45</v>
      </c>
      <c r="B2">
        <f>'Доходы'!B6</f>
        <v>0</v>
      </c>
      <c r="C2">
        <f>'Доходы'!B6</f>
        <v>0</v>
      </c>
      <c r="D2">
        <f>'Доходы'!B6</f>
        <v>0</v>
      </c>
      <c r="E2">
        <f>'Доходы'!B6</f>
        <v>0</v>
      </c>
      <c r="F2">
        <f>'Доходы'!B6</f>
        <v>0</v>
      </c>
    </row>
    <row r="3" spans="1:6">
      <c r="A3" t="s">
        <v>46</v>
      </c>
      <c r="B3">
        <f>'ОПЕКС'!B6</f>
        <v>0</v>
      </c>
      <c r="C3">
        <f>'ОПЕКС'!B6</f>
        <v>0</v>
      </c>
      <c r="D3">
        <f>'ОПЕКС'!B6</f>
        <v>0</v>
      </c>
      <c r="E3">
        <f>'ОПЕКС'!B6</f>
        <v>0</v>
      </c>
      <c r="F3">
        <f>'ОПЕКС'!B6</f>
        <v>0</v>
      </c>
    </row>
    <row r="4" spans="1:6">
      <c r="A4" t="s">
        <v>47</v>
      </c>
      <c r="B4">
        <f>'КАПЕКС'!B3/3</f>
        <v>0</v>
      </c>
      <c r="C4">
        <f>'КАПЕКС'!B3/3</f>
        <v>0</v>
      </c>
      <c r="D4">
        <f>'КАПЕКС'!B3/3</f>
        <v>0</v>
      </c>
      <c r="E4">
        <f>'КАПЕКС'!B3/3</f>
        <v>0</v>
      </c>
      <c r="F4">
        <f>'КАПЕКС'!B3/3</f>
        <v>0</v>
      </c>
    </row>
    <row r="5" spans="1:6">
      <c r="A5" t="s">
        <v>48</v>
      </c>
      <c r="B5">
        <f>B2-B3-B4</f>
        <v>0</v>
      </c>
      <c r="C5">
        <f>C2-C3-C4</f>
        <v>0</v>
      </c>
      <c r="D5">
        <f>D2-D3-D4</f>
        <v>0</v>
      </c>
      <c r="E5">
        <f>E2-E3-E4</f>
        <v>0</v>
      </c>
      <c r="F5">
        <f>F2-F3-F4</f>
        <v>0</v>
      </c>
    </row>
    <row r="6" spans="1:6">
      <c r="A6" t="s">
        <v>49</v>
      </c>
      <c r="B6">
        <f>'Финансирование'!B4*'Финансирование'!B3</f>
        <v>0</v>
      </c>
      <c r="C6">
        <f>'Финансирование'!B4*'Финансирование'!B3</f>
        <v>0</v>
      </c>
      <c r="D6">
        <f>'Финансирование'!B4*'Финансирование'!B3</f>
        <v>0</v>
      </c>
      <c r="E6">
        <f>'Финансирование'!B4*'Финансирование'!B3</f>
        <v>0</v>
      </c>
      <c r="F6">
        <f>'Финансирование'!B4*'Финансирование'!B3</f>
        <v>0</v>
      </c>
    </row>
    <row r="7" spans="1:6">
      <c r="A7" t="s">
        <v>50</v>
      </c>
      <c r="B7">
        <f>B4-B5</f>
        <v>0</v>
      </c>
      <c r="C7">
        <f>C4-C5</f>
        <v>0</v>
      </c>
      <c r="D7">
        <f>D4-D5</f>
        <v>0</v>
      </c>
      <c r="E7">
        <f>E4-E5</f>
        <v>0</v>
      </c>
      <c r="F7">
        <f>F4-F5</f>
        <v>0</v>
      </c>
    </row>
    <row r="8" spans="1:6">
      <c r="A8" t="s">
        <v>51</v>
      </c>
      <c r="B8">
        <f>B6*'Исходные данные'!B19</f>
        <v>0</v>
      </c>
      <c r="C8">
        <f>B6*'Исходные данные'!B19</f>
        <v>0</v>
      </c>
      <c r="D8">
        <f>B6*'Исходные данные'!B19</f>
        <v>0</v>
      </c>
      <c r="E8">
        <f>B6*'Исходные данные'!B19</f>
        <v>0</v>
      </c>
      <c r="F8">
        <f>B6*'Исходные данные'!B19</f>
        <v>0</v>
      </c>
    </row>
    <row r="9" spans="1:6">
      <c r="A9" t="s">
        <v>52</v>
      </c>
      <c r="B9">
        <f>B6-B7</f>
        <v>0</v>
      </c>
      <c r="C9">
        <f>C6-C7</f>
        <v>0</v>
      </c>
      <c r="D9">
        <f>D6-D7</f>
        <v>0</v>
      </c>
      <c r="E9">
        <f>E6-E7</f>
        <v>0</v>
      </c>
      <c r="F9">
        <f>F6-F7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t="s">
        <v>24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54</v>
      </c>
      <c r="B3">
        <f>'P&amp;L'!B9 + 'КАПЕКС'!B3/3</f>
        <v>0</v>
      </c>
      <c r="C3">
        <f>'P&amp;L'!B9 + 'КАПЕКС'!B3/3</f>
        <v>0</v>
      </c>
      <c r="D3">
        <f>'P&amp;L'!B9 + 'КАПЕКС'!B3/3</f>
        <v>0</v>
      </c>
      <c r="E3">
        <f>'P&amp;L'!B9 + 'КАПЕКС'!B3/3</f>
        <v>0</v>
      </c>
      <c r="F3">
        <f>'P&amp;L'!B9 + 'КАПЕКС'!B3/3</f>
        <v>0</v>
      </c>
    </row>
    <row r="4" spans="1:6">
      <c r="A4" t="s">
        <v>55</v>
      </c>
      <c r="B4">
        <f>-'Исходные данные'!B13</f>
        <v>0</v>
      </c>
      <c r="C4">
        <v>0</v>
      </c>
      <c r="D4">
        <f>-'КАПЕКС'!B3</f>
        <v>0</v>
      </c>
      <c r="E4">
        <v>0</v>
      </c>
      <c r="F4">
        <v>0</v>
      </c>
    </row>
    <row r="5" spans="1:6">
      <c r="A5" t="s">
        <v>56</v>
      </c>
      <c r="B5">
        <f>-'Финансирование'!B4</f>
        <v>0</v>
      </c>
      <c r="C5">
        <f>-'Финансирование'!B4</f>
        <v>0</v>
      </c>
      <c r="D5">
        <f>-'Финансирование'!B4</f>
        <v>0</v>
      </c>
      <c r="E5">
        <f>-'Финансирование'!B4</f>
        <v>0</v>
      </c>
      <c r="F5">
        <f>-'Финансирование'!B4</f>
        <v>0</v>
      </c>
    </row>
    <row r="6" spans="1:6">
      <c r="A6" t="s">
        <v>57</v>
      </c>
      <c r="B6">
        <f>B2+B3+B4</f>
        <v>0</v>
      </c>
      <c r="C6">
        <f>C2+C3+C4</f>
        <v>0</v>
      </c>
      <c r="D6">
        <f>D2+D3+D4</f>
        <v>0</v>
      </c>
      <c r="E6">
        <f>E2+E3+E4</f>
        <v>0</v>
      </c>
      <c r="F6">
        <f>F2+F3+F4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Доходы</vt:lpstr>
      <vt:lpstr>ОПЕКС</vt:lpstr>
      <vt:lpstr>КАПЕКС</vt:lpstr>
      <vt:lpstr>Финансирование</vt:lpstr>
      <vt:lpstr>P&amp;L</vt:lpstr>
      <vt:lpstr>Cash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2025-02-08T04:51:25Z</dcterms:created>
  <dcterms:modified xsi:type="dcterms:W3CDTF">2025-02-08T04:51:25Z</dcterms:modified>
</cp:coreProperties>
</file>