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d52dd049abb4b4/Pictures/Documents/MSc_Seal_SIA/Raw Data/"/>
    </mc:Choice>
  </mc:AlternateContent>
  <xr:revisionPtr revIDLastSave="9" documentId="11_F85F61B299AB6A1213289BA7F2284499B8EED167" xr6:coauthVersionLast="47" xr6:coauthVersionMax="47" xr10:uidLastSave="{97FC35C2-8F2E-4DFB-875C-8A92D214FCC3}"/>
  <bookViews>
    <workbookView xWindow="-108" yWindow="-108" windowWidth="23256" windowHeight="12456" activeTab="2" xr2:uid="{00000000-000D-0000-FFFF-FFFF00000000}"/>
  </bookViews>
  <sheets>
    <sheet name="ReprocessedData" sheetId="1" r:id="rId1"/>
    <sheet name="repro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A10" i="2"/>
  <c r="L10" i="2"/>
  <c r="F36" i="2"/>
  <c r="A36" i="2"/>
  <c r="L36" i="2"/>
  <c r="L142" i="2"/>
  <c r="F88" i="2"/>
  <c r="A88" i="2"/>
  <c r="L88" i="2"/>
  <c r="L194" i="2"/>
  <c r="I9" i="2"/>
  <c r="A9" i="2"/>
  <c r="M9" i="2"/>
  <c r="M115" i="2"/>
  <c r="I34" i="2"/>
  <c r="A34" i="2"/>
  <c r="M34" i="2"/>
  <c r="M140" i="2"/>
  <c r="I60" i="2"/>
  <c r="A60" i="2"/>
  <c r="M60" i="2"/>
  <c r="M166" i="2"/>
  <c r="I61" i="2"/>
  <c r="A61" i="2"/>
  <c r="M61" i="2"/>
  <c r="M167" i="2"/>
  <c r="I74" i="2"/>
  <c r="A74" i="2"/>
  <c r="M74" i="2"/>
  <c r="M180" i="2"/>
  <c r="I86" i="2"/>
  <c r="A86" i="2"/>
  <c r="M86" i="2"/>
  <c r="M192" i="2"/>
  <c r="K86" i="2"/>
  <c r="H86" i="2"/>
  <c r="G86" i="2"/>
  <c r="F86" i="2"/>
  <c r="J86" i="2"/>
  <c r="E86" i="2"/>
  <c r="D86" i="2"/>
  <c r="C86" i="2"/>
  <c r="R86" i="2"/>
  <c r="L20" i="3"/>
  <c r="B86" i="2"/>
  <c r="H20" i="3"/>
  <c r="S86" i="2"/>
  <c r="M20" i="3"/>
  <c r="I36" i="2"/>
  <c r="I8" i="2"/>
  <c r="A8" i="2"/>
  <c r="M8" i="2"/>
  <c r="I21" i="2"/>
  <c r="K21" i="2"/>
  <c r="I22" i="2"/>
  <c r="I35" i="2"/>
  <c r="K35" i="2"/>
  <c r="I47" i="2"/>
  <c r="A47" i="2"/>
  <c r="M47" i="2"/>
  <c r="M153" i="2"/>
  <c r="I48" i="2"/>
  <c r="K48" i="2"/>
  <c r="K60" i="2"/>
  <c r="I73" i="2"/>
  <c r="I87" i="2"/>
  <c r="I10" i="2"/>
  <c r="M10" i="2"/>
  <c r="M116" i="2"/>
  <c r="I23" i="2"/>
  <c r="A23" i="2"/>
  <c r="M23" i="2"/>
  <c r="I49" i="2"/>
  <c r="A49" i="2"/>
  <c r="M49" i="2"/>
  <c r="M155" i="2"/>
  <c r="I62" i="2"/>
  <c r="I75" i="2"/>
  <c r="I88" i="2"/>
  <c r="M88" i="2"/>
  <c r="M194" i="2"/>
  <c r="F23" i="2"/>
  <c r="L23" i="2"/>
  <c r="L129" i="2"/>
  <c r="P9" i="3"/>
  <c r="P10" i="3"/>
  <c r="F49" i="2"/>
  <c r="P11" i="3"/>
  <c r="F62" i="2"/>
  <c r="A62" i="2"/>
  <c r="P12" i="3"/>
  <c r="F75" i="2"/>
  <c r="A75" i="2"/>
  <c r="F8" i="2"/>
  <c r="L8" i="2"/>
  <c r="L114" i="2"/>
  <c r="F9" i="2"/>
  <c r="L9" i="2"/>
  <c r="L115" i="2"/>
  <c r="H9" i="3"/>
  <c r="F21" i="2"/>
  <c r="A21" i="2"/>
  <c r="L21" i="2"/>
  <c r="J21" i="2"/>
  <c r="F22" i="2"/>
  <c r="A22" i="2"/>
  <c r="H11" i="3"/>
  <c r="F34" i="2"/>
  <c r="L34" i="2"/>
  <c r="L140" i="2"/>
  <c r="J34" i="2"/>
  <c r="F35" i="2"/>
  <c r="A35" i="2"/>
  <c r="F47" i="2"/>
  <c r="L47" i="2"/>
  <c r="L153" i="2"/>
  <c r="H14" i="3"/>
  <c r="F48" i="2"/>
  <c r="A48" i="2"/>
  <c r="M48" i="2"/>
  <c r="M154" i="2"/>
  <c r="F60" i="2"/>
  <c r="L60" i="2"/>
  <c r="L166" i="2"/>
  <c r="F61" i="2"/>
  <c r="L61" i="2"/>
  <c r="L167" i="2"/>
  <c r="J61" i="2"/>
  <c r="H17" i="3"/>
  <c r="F73" i="2"/>
  <c r="A73" i="2"/>
  <c r="L73" i="2"/>
  <c r="L179" i="2"/>
  <c r="F74" i="2"/>
  <c r="L74" i="2"/>
  <c r="L180" i="2"/>
  <c r="J74" i="2"/>
  <c r="H19" i="3"/>
  <c r="F87" i="2"/>
  <c r="A87" i="2"/>
  <c r="L87" i="2"/>
  <c r="L193" i="2"/>
  <c r="H21" i="3"/>
  <c r="V11" i="2"/>
  <c r="C11" i="2"/>
  <c r="L213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A18" i="2"/>
  <c r="M18" i="2"/>
  <c r="M124" i="2"/>
  <c r="G19" i="2"/>
  <c r="H19" i="2"/>
  <c r="I19" i="2"/>
  <c r="G20" i="2"/>
  <c r="C20" i="2"/>
  <c r="H20" i="2"/>
  <c r="I20" i="2"/>
  <c r="A20" i="2"/>
  <c r="M20" i="2"/>
  <c r="M126" i="2"/>
  <c r="G21" i="2"/>
  <c r="H21" i="2"/>
  <c r="G22" i="2"/>
  <c r="H22" i="2"/>
  <c r="G23" i="2"/>
  <c r="F105" i="2"/>
  <c r="H23" i="2"/>
  <c r="G24" i="2"/>
  <c r="H24" i="2"/>
  <c r="I24" i="2"/>
  <c r="A24" i="2"/>
  <c r="G25" i="2"/>
  <c r="H25" i="2"/>
  <c r="I25" i="2"/>
  <c r="A25" i="2"/>
  <c r="M25" i="2"/>
  <c r="M131" i="2"/>
  <c r="G26" i="2"/>
  <c r="C26" i="2"/>
  <c r="H26" i="2"/>
  <c r="I26" i="2"/>
  <c r="G27" i="2"/>
  <c r="H27" i="2"/>
  <c r="I27" i="2"/>
  <c r="G28" i="2"/>
  <c r="C28" i="2"/>
  <c r="S28" i="2"/>
  <c r="E17" i="3"/>
  <c r="H28" i="2"/>
  <c r="I28" i="2"/>
  <c r="G29" i="2"/>
  <c r="H29" i="2"/>
  <c r="I29" i="2"/>
  <c r="G30" i="2"/>
  <c r="H30" i="2"/>
  <c r="I30" i="2"/>
  <c r="G31" i="2"/>
  <c r="H31" i="2"/>
  <c r="I31" i="2"/>
  <c r="G32" i="2"/>
  <c r="C32" i="2"/>
  <c r="S32" i="2"/>
  <c r="E21" i="3"/>
  <c r="H32" i="2"/>
  <c r="I32" i="2"/>
  <c r="A32" i="2"/>
  <c r="G33" i="2"/>
  <c r="H33" i="2"/>
  <c r="I33" i="2"/>
  <c r="G34" i="2"/>
  <c r="C34" i="2"/>
  <c r="H34" i="2"/>
  <c r="G35" i="2"/>
  <c r="C35" i="2"/>
  <c r="H35" i="2"/>
  <c r="G36" i="2"/>
  <c r="H36" i="2"/>
  <c r="G37" i="2"/>
  <c r="H37" i="2"/>
  <c r="I37" i="2"/>
  <c r="G38" i="2"/>
  <c r="H38" i="2"/>
  <c r="I38" i="2"/>
  <c r="A38" i="2"/>
  <c r="G39" i="2"/>
  <c r="H39" i="2"/>
  <c r="I39" i="2"/>
  <c r="G40" i="2"/>
  <c r="C40" i="2"/>
  <c r="H40" i="2"/>
  <c r="I40" i="2"/>
  <c r="G41" i="2"/>
  <c r="H41" i="2"/>
  <c r="I41" i="2"/>
  <c r="G42" i="2"/>
  <c r="C42" i="2"/>
  <c r="S42" i="2"/>
  <c r="E28" i="3"/>
  <c r="H42" i="2"/>
  <c r="I42" i="2"/>
  <c r="G43" i="2"/>
  <c r="H43" i="2"/>
  <c r="I43" i="2"/>
  <c r="G44" i="2"/>
  <c r="C44" i="2"/>
  <c r="S44" i="2"/>
  <c r="E30" i="3"/>
  <c r="D44" i="2"/>
  <c r="R44" i="2"/>
  <c r="D30" i="3"/>
  <c r="F30" i="3"/>
  <c r="H44" i="2"/>
  <c r="I44" i="2"/>
  <c r="G45" i="2"/>
  <c r="H45" i="2"/>
  <c r="I45" i="2"/>
  <c r="G46" i="2"/>
  <c r="H46" i="2"/>
  <c r="I46" i="2"/>
  <c r="G47" i="2"/>
  <c r="H47" i="2"/>
  <c r="G48" i="2"/>
  <c r="H48" i="2"/>
  <c r="G49" i="2"/>
  <c r="H49" i="2"/>
  <c r="G50" i="2"/>
  <c r="C50" i="2"/>
  <c r="H50" i="2"/>
  <c r="I50" i="2"/>
  <c r="G51" i="2"/>
  <c r="H51" i="2"/>
  <c r="I51" i="2"/>
  <c r="G52" i="2"/>
  <c r="H52" i="2"/>
  <c r="I52" i="2"/>
  <c r="A52" i="2"/>
  <c r="M52" i="2"/>
  <c r="M158" i="2"/>
  <c r="G53" i="2"/>
  <c r="H53" i="2"/>
  <c r="I53" i="2"/>
  <c r="G54" i="2"/>
  <c r="C54" i="2"/>
  <c r="H54" i="2"/>
  <c r="I54" i="2"/>
  <c r="G55" i="2"/>
  <c r="H55" i="2"/>
  <c r="I55" i="2"/>
  <c r="G56" i="2"/>
  <c r="H56" i="2"/>
  <c r="I56" i="2"/>
  <c r="A56" i="2"/>
  <c r="G57" i="2"/>
  <c r="H57" i="2"/>
  <c r="I57" i="2"/>
  <c r="G58" i="2"/>
  <c r="C58" i="2"/>
  <c r="S58" i="2"/>
  <c r="E41" i="3"/>
  <c r="H58" i="2"/>
  <c r="I58" i="2"/>
  <c r="G59" i="2"/>
  <c r="H59" i="2"/>
  <c r="I59" i="2"/>
  <c r="G60" i="2"/>
  <c r="H60" i="2"/>
  <c r="G61" i="2"/>
  <c r="C61" i="2"/>
  <c r="H61" i="2"/>
  <c r="G62" i="2"/>
  <c r="H62" i="2"/>
  <c r="G63" i="2"/>
  <c r="H63" i="2"/>
  <c r="I63" i="2"/>
  <c r="G64" i="2"/>
  <c r="H64" i="2"/>
  <c r="I64" i="2"/>
  <c r="G65" i="2"/>
  <c r="H65" i="2"/>
  <c r="I65" i="2"/>
  <c r="G66" i="2"/>
  <c r="H66" i="2"/>
  <c r="I66" i="2"/>
  <c r="A66" i="2"/>
  <c r="M66" i="2"/>
  <c r="M172" i="2"/>
  <c r="G67" i="2"/>
  <c r="H67" i="2"/>
  <c r="I67" i="2"/>
  <c r="G68" i="2"/>
  <c r="H68" i="2"/>
  <c r="I68" i="2"/>
  <c r="G69" i="2"/>
  <c r="H69" i="2"/>
  <c r="I69" i="2"/>
  <c r="G70" i="2"/>
  <c r="H70" i="2"/>
  <c r="I70" i="2"/>
  <c r="A70" i="2"/>
  <c r="G71" i="2"/>
  <c r="H71" i="2"/>
  <c r="I71" i="2"/>
  <c r="G72" i="2"/>
  <c r="C72" i="2"/>
  <c r="H72" i="2"/>
  <c r="I72" i="2"/>
  <c r="G73" i="2"/>
  <c r="H73" i="2"/>
  <c r="G74" i="2"/>
  <c r="H74" i="2"/>
  <c r="G75" i="2"/>
  <c r="C75" i="2"/>
  <c r="D109" i="2"/>
  <c r="H75" i="2"/>
  <c r="G76" i="2"/>
  <c r="C76" i="2"/>
  <c r="D76" i="2"/>
  <c r="R76" i="2"/>
  <c r="D53" i="3"/>
  <c r="H76" i="2"/>
  <c r="I76" i="2"/>
  <c r="A76" i="2"/>
  <c r="G77" i="2"/>
  <c r="H77" i="2"/>
  <c r="I77" i="2"/>
  <c r="G78" i="2"/>
  <c r="C78" i="2"/>
  <c r="H78" i="2"/>
  <c r="I78" i="2"/>
  <c r="G79" i="2"/>
  <c r="H79" i="2"/>
  <c r="I79" i="2"/>
  <c r="G80" i="2"/>
  <c r="H80" i="2"/>
  <c r="I80" i="2"/>
  <c r="A80" i="2"/>
  <c r="G81" i="2"/>
  <c r="C81" i="2"/>
  <c r="S81" i="2"/>
  <c r="H81" i="2"/>
  <c r="I81" i="2"/>
  <c r="G82" i="2"/>
  <c r="C82" i="2"/>
  <c r="H82" i="2"/>
  <c r="I82" i="2"/>
  <c r="A82" i="2"/>
  <c r="M82" i="2"/>
  <c r="M188" i="2"/>
  <c r="G83" i="2"/>
  <c r="H83" i="2"/>
  <c r="I83" i="2"/>
  <c r="G84" i="2"/>
  <c r="H84" i="2"/>
  <c r="I84" i="2"/>
  <c r="A84" i="2"/>
  <c r="F84" i="2"/>
  <c r="L84" i="2"/>
  <c r="L190" i="2"/>
  <c r="G85" i="2"/>
  <c r="H85" i="2"/>
  <c r="I85" i="2"/>
  <c r="G87" i="2"/>
  <c r="H87" i="2"/>
  <c r="G88" i="2"/>
  <c r="H88" i="2"/>
  <c r="I4" i="2"/>
  <c r="H4" i="2"/>
  <c r="G4" i="2"/>
  <c r="C4" i="2"/>
  <c r="F5" i="2"/>
  <c r="F6" i="2"/>
  <c r="F7" i="2"/>
  <c r="A7" i="2"/>
  <c r="L7" i="2"/>
  <c r="L113" i="2"/>
  <c r="F11" i="2"/>
  <c r="F12" i="2"/>
  <c r="F13" i="2"/>
  <c r="F14" i="2"/>
  <c r="L14" i="2"/>
  <c r="L120" i="2"/>
  <c r="F15" i="2"/>
  <c r="F16" i="2"/>
  <c r="F17" i="2"/>
  <c r="F18" i="2"/>
  <c r="L18" i="2"/>
  <c r="L124" i="2"/>
  <c r="F19" i="2"/>
  <c r="F20" i="2"/>
  <c r="L20" i="2"/>
  <c r="L126" i="2"/>
  <c r="F24" i="2"/>
  <c r="F25" i="2"/>
  <c r="L25" i="2"/>
  <c r="L131" i="2"/>
  <c r="F26" i="2"/>
  <c r="F27" i="2"/>
  <c r="F28" i="2"/>
  <c r="F29" i="2"/>
  <c r="A29" i="2"/>
  <c r="F30" i="2"/>
  <c r="A30" i="2"/>
  <c r="L30" i="2"/>
  <c r="L136" i="2"/>
  <c r="F31" i="2"/>
  <c r="F32" i="2"/>
  <c r="L32" i="2"/>
  <c r="L138" i="2"/>
  <c r="F33" i="2"/>
  <c r="A33" i="2"/>
  <c r="F37" i="2"/>
  <c r="F38" i="2"/>
  <c r="L38" i="2"/>
  <c r="L144" i="2"/>
  <c r="F39" i="2"/>
  <c r="F40" i="2"/>
  <c r="A40" i="2"/>
  <c r="L40" i="2"/>
  <c r="L146" i="2"/>
  <c r="M40" i="2"/>
  <c r="M146" i="2"/>
  <c r="F41" i="2"/>
  <c r="F42" i="2"/>
  <c r="F43" i="2"/>
  <c r="F44" i="2"/>
  <c r="A44" i="2"/>
  <c r="F45" i="2"/>
  <c r="F46" i="2"/>
  <c r="F50" i="2"/>
  <c r="F51" i="2"/>
  <c r="F52" i="2"/>
  <c r="F53" i="2"/>
  <c r="A53" i="2"/>
  <c r="L53" i="2"/>
  <c r="L159" i="2"/>
  <c r="F54" i="2"/>
  <c r="A54" i="2"/>
  <c r="L54" i="2"/>
  <c r="L160" i="2"/>
  <c r="F55" i="2"/>
  <c r="A55" i="2"/>
  <c r="F56" i="2"/>
  <c r="L56" i="2"/>
  <c r="L162" i="2"/>
  <c r="F57" i="2"/>
  <c r="A57" i="2"/>
  <c r="L57" i="2"/>
  <c r="L163" i="2"/>
  <c r="F58" i="2"/>
  <c r="A58" i="2"/>
  <c r="L58" i="2"/>
  <c r="L164" i="2"/>
  <c r="F59" i="2"/>
  <c r="F63" i="2"/>
  <c r="A63" i="2"/>
  <c r="L63" i="2"/>
  <c r="L169" i="2"/>
  <c r="F64" i="2"/>
  <c r="F65" i="2"/>
  <c r="A65" i="2"/>
  <c r="L65" i="2"/>
  <c r="L171" i="2"/>
  <c r="F66" i="2"/>
  <c r="F67" i="2"/>
  <c r="F68" i="2"/>
  <c r="F69" i="2"/>
  <c r="A69" i="2"/>
  <c r="L69" i="2"/>
  <c r="L175" i="2"/>
  <c r="F70" i="2"/>
  <c r="F71" i="2"/>
  <c r="A71" i="2"/>
  <c r="L71" i="2"/>
  <c r="L177" i="2"/>
  <c r="F72" i="2"/>
  <c r="F76" i="2"/>
  <c r="L76" i="2"/>
  <c r="L182" i="2"/>
  <c r="F77" i="2"/>
  <c r="A77" i="2"/>
  <c r="L77" i="2"/>
  <c r="L183" i="2"/>
  <c r="F78" i="2"/>
  <c r="F79" i="2"/>
  <c r="A79" i="2"/>
  <c r="L79" i="2"/>
  <c r="L185" i="2"/>
  <c r="F80" i="2"/>
  <c r="L80" i="2"/>
  <c r="L186" i="2"/>
  <c r="F81" i="2"/>
  <c r="A81" i="2"/>
  <c r="F82" i="2"/>
  <c r="L82" i="2"/>
  <c r="L188" i="2"/>
  <c r="F83" i="2"/>
  <c r="F85" i="2"/>
  <c r="A85" i="2"/>
  <c r="L85" i="2"/>
  <c r="L191" i="2"/>
  <c r="F4" i="2"/>
  <c r="C5" i="2"/>
  <c r="D5" i="2"/>
  <c r="E5" i="2"/>
  <c r="D6" i="2"/>
  <c r="E6" i="2"/>
  <c r="C7" i="2"/>
  <c r="D7" i="2"/>
  <c r="R7" i="2"/>
  <c r="E7" i="2"/>
  <c r="C8" i="2"/>
  <c r="D8" i="2"/>
  <c r="E8" i="2"/>
  <c r="D9" i="2"/>
  <c r="R9" i="2"/>
  <c r="L9" i="3"/>
  <c r="E9" i="2"/>
  <c r="C10" i="2"/>
  <c r="D104" i="2"/>
  <c r="D10" i="2"/>
  <c r="E10" i="2"/>
  <c r="D11" i="2"/>
  <c r="E11" i="2"/>
  <c r="C12" i="2"/>
  <c r="D12" i="2"/>
  <c r="E12" i="2"/>
  <c r="C13" i="2"/>
  <c r="D13" i="2"/>
  <c r="E13" i="2"/>
  <c r="C14" i="2"/>
  <c r="S14" i="2"/>
  <c r="E6" i="3"/>
  <c r="D14" i="2"/>
  <c r="R14" i="2"/>
  <c r="D6" i="3"/>
  <c r="E14" i="2"/>
  <c r="C15" i="2"/>
  <c r="D15" i="2"/>
  <c r="E15" i="2"/>
  <c r="C16" i="2"/>
  <c r="S16" i="2"/>
  <c r="E8" i="3"/>
  <c r="D16" i="2"/>
  <c r="E16" i="2"/>
  <c r="C17" i="2"/>
  <c r="D17" i="2"/>
  <c r="R17" i="2"/>
  <c r="D9" i="3"/>
  <c r="E17" i="2"/>
  <c r="C18" i="2"/>
  <c r="D18" i="2"/>
  <c r="R18" i="2"/>
  <c r="D10" i="3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/>
  <c r="D23" i="2"/>
  <c r="E105" i="2"/>
  <c r="E23" i="2"/>
  <c r="C24" i="2"/>
  <c r="D24" i="2"/>
  <c r="E24" i="2"/>
  <c r="C25" i="2"/>
  <c r="D25" i="2"/>
  <c r="E25" i="2"/>
  <c r="D26" i="2"/>
  <c r="E26" i="2"/>
  <c r="C27" i="2"/>
  <c r="D27" i="2"/>
  <c r="E27" i="2"/>
  <c r="D28" i="2"/>
  <c r="E28" i="2"/>
  <c r="C29" i="2"/>
  <c r="S29" i="2"/>
  <c r="E18" i="3"/>
  <c r="D29" i="2"/>
  <c r="E29" i="2"/>
  <c r="C30" i="2"/>
  <c r="D30" i="2"/>
  <c r="R30" i="2"/>
  <c r="D19" i="3"/>
  <c r="E30" i="2"/>
  <c r="C31" i="2"/>
  <c r="D31" i="2"/>
  <c r="E31" i="2"/>
  <c r="D32" i="2"/>
  <c r="E32" i="2"/>
  <c r="C33" i="2"/>
  <c r="D33" i="2"/>
  <c r="E33" i="2"/>
  <c r="D34" i="2"/>
  <c r="R34" i="2"/>
  <c r="L12" i="3"/>
  <c r="E34" i="2"/>
  <c r="D35" i="2"/>
  <c r="E35" i="2"/>
  <c r="C36" i="2"/>
  <c r="D106" i="2"/>
  <c r="D36" i="2"/>
  <c r="E36" i="2"/>
  <c r="C37" i="2"/>
  <c r="D37" i="2"/>
  <c r="R37" i="2"/>
  <c r="D23" i="3"/>
  <c r="E37" i="2"/>
  <c r="C38" i="2"/>
  <c r="D38" i="2"/>
  <c r="E38" i="2"/>
  <c r="C39" i="2"/>
  <c r="D39" i="2"/>
  <c r="E39" i="2"/>
  <c r="D40" i="2"/>
  <c r="E40" i="2"/>
  <c r="C41" i="2"/>
  <c r="S41" i="2"/>
  <c r="D41" i="2"/>
  <c r="E41" i="2"/>
  <c r="D42" i="2"/>
  <c r="E42" i="2"/>
  <c r="C43" i="2"/>
  <c r="S43" i="2"/>
  <c r="E29" i="3"/>
  <c r="D43" i="2"/>
  <c r="R43" i="2"/>
  <c r="D29" i="3"/>
  <c r="E43" i="2"/>
  <c r="E44" i="2"/>
  <c r="C45" i="2"/>
  <c r="D45" i="2"/>
  <c r="E45" i="2"/>
  <c r="C46" i="2"/>
  <c r="D46" i="2"/>
  <c r="R46" i="2"/>
  <c r="D32" i="3"/>
  <c r="E46" i="2"/>
  <c r="C47" i="2"/>
  <c r="S47" i="2"/>
  <c r="M14" i="3"/>
  <c r="D47" i="2"/>
  <c r="R47" i="2"/>
  <c r="L14" i="3"/>
  <c r="E47" i="2"/>
  <c r="C48" i="2"/>
  <c r="D48" i="2"/>
  <c r="E48" i="2"/>
  <c r="C49" i="2"/>
  <c r="D107" i="2"/>
  <c r="D49" i="2"/>
  <c r="E107" i="2"/>
  <c r="E49" i="2"/>
  <c r="D50" i="2"/>
  <c r="R50" i="2"/>
  <c r="D33" i="3"/>
  <c r="E50" i="2"/>
  <c r="C51" i="2"/>
  <c r="D51" i="2"/>
  <c r="E51" i="2"/>
  <c r="C52" i="2"/>
  <c r="D52" i="2"/>
  <c r="E52" i="2"/>
  <c r="C53" i="2"/>
  <c r="D53" i="2"/>
  <c r="R53" i="2"/>
  <c r="D36" i="3"/>
  <c r="E53" i="2"/>
  <c r="D54" i="2"/>
  <c r="E54" i="2"/>
  <c r="C55" i="2"/>
  <c r="D55" i="2"/>
  <c r="R55" i="2"/>
  <c r="D38" i="3"/>
  <c r="E55" i="2"/>
  <c r="C56" i="2"/>
  <c r="D56" i="2"/>
  <c r="R56" i="2"/>
  <c r="D39" i="3"/>
  <c r="E56" i="2"/>
  <c r="C57" i="2"/>
  <c r="D57" i="2"/>
  <c r="R57" i="2"/>
  <c r="D40" i="3"/>
  <c r="E57" i="2"/>
  <c r="D58" i="2"/>
  <c r="R58" i="2"/>
  <c r="D41" i="3"/>
  <c r="F41" i="3"/>
  <c r="E58" i="2"/>
  <c r="C59" i="2"/>
  <c r="D59" i="2"/>
  <c r="R59" i="2"/>
  <c r="D42" i="3"/>
  <c r="E59" i="2"/>
  <c r="C60" i="2"/>
  <c r="D60" i="2"/>
  <c r="R60" i="2"/>
  <c r="L16" i="3"/>
  <c r="E60" i="2"/>
  <c r="D61" i="2"/>
  <c r="E61" i="2"/>
  <c r="C62" i="2"/>
  <c r="D62" i="2"/>
  <c r="E108" i="2"/>
  <c r="E62" i="2"/>
  <c r="C63" i="2"/>
  <c r="D63" i="2"/>
  <c r="R63" i="2"/>
  <c r="D43" i="3"/>
  <c r="E63" i="2"/>
  <c r="C64" i="2"/>
  <c r="D64" i="2"/>
  <c r="R64" i="2"/>
  <c r="D44" i="3"/>
  <c r="E64" i="2"/>
  <c r="C65" i="2"/>
  <c r="S65" i="2"/>
  <c r="E45" i="3"/>
  <c r="D65" i="2"/>
  <c r="E65" i="2"/>
  <c r="C66" i="2"/>
  <c r="D66" i="2"/>
  <c r="R66" i="2"/>
  <c r="D46" i="3"/>
  <c r="E66" i="2"/>
  <c r="C67" i="2"/>
  <c r="D67" i="2"/>
  <c r="E67" i="2"/>
  <c r="C68" i="2"/>
  <c r="D68" i="2"/>
  <c r="E68" i="2"/>
  <c r="C69" i="2"/>
  <c r="D69" i="2"/>
  <c r="R69" i="2"/>
  <c r="D49" i="3"/>
  <c r="E69" i="2"/>
  <c r="C70" i="2"/>
  <c r="D70" i="2"/>
  <c r="E70" i="2"/>
  <c r="C71" i="2"/>
  <c r="D71" i="2"/>
  <c r="R71" i="2"/>
  <c r="D51" i="3"/>
  <c r="E71" i="2"/>
  <c r="D72" i="2"/>
  <c r="R72" i="2"/>
  <c r="D52" i="3"/>
  <c r="E72" i="2"/>
  <c r="C73" i="2"/>
  <c r="S73" i="2"/>
  <c r="M18" i="3"/>
  <c r="D73" i="2"/>
  <c r="R73" i="2"/>
  <c r="L18" i="3"/>
  <c r="E73" i="2"/>
  <c r="C74" i="2"/>
  <c r="D74" i="2"/>
  <c r="E74" i="2"/>
  <c r="D75" i="2"/>
  <c r="E109" i="2"/>
  <c r="E75" i="2"/>
  <c r="E76" i="2"/>
  <c r="C77" i="2"/>
  <c r="D77" i="2"/>
  <c r="E77" i="2"/>
  <c r="D78" i="2"/>
  <c r="R78" i="2"/>
  <c r="D55" i="3"/>
  <c r="E78" i="2"/>
  <c r="C79" i="2"/>
  <c r="D79" i="2"/>
  <c r="E79" i="2"/>
  <c r="C80" i="2"/>
  <c r="D80" i="2"/>
  <c r="E80" i="2"/>
  <c r="D81" i="2"/>
  <c r="E81" i="2"/>
  <c r="D82" i="2"/>
  <c r="E82" i="2"/>
  <c r="C83" i="2"/>
  <c r="D83" i="2"/>
  <c r="E83" i="2"/>
  <c r="C84" i="2"/>
  <c r="D84" i="2"/>
  <c r="E84" i="2"/>
  <c r="C85" i="2"/>
  <c r="D85" i="2"/>
  <c r="R85" i="2"/>
  <c r="D62" i="3"/>
  <c r="E85" i="2"/>
  <c r="C87" i="2"/>
  <c r="D87" i="2"/>
  <c r="R87" i="2"/>
  <c r="L21" i="3"/>
  <c r="E87" i="2"/>
  <c r="C88" i="2"/>
  <c r="D88" i="2"/>
  <c r="E110" i="2"/>
  <c r="E88" i="2"/>
  <c r="D4" i="2"/>
  <c r="E4" i="2"/>
  <c r="A5" i="2"/>
  <c r="B5" i="2"/>
  <c r="J111" i="2"/>
  <c r="A6" i="2"/>
  <c r="B6" i="2"/>
  <c r="J112" i="2"/>
  <c r="B7" i="2"/>
  <c r="J113" i="2"/>
  <c r="B9" i="2"/>
  <c r="B10" i="2"/>
  <c r="A11" i="2"/>
  <c r="B11" i="2"/>
  <c r="A12" i="2"/>
  <c r="M12" i="2"/>
  <c r="M118" i="2"/>
  <c r="B12" i="2"/>
  <c r="A13" i="2"/>
  <c r="L13" i="2"/>
  <c r="L119" i="2"/>
  <c r="B13" i="2"/>
  <c r="A5" i="3"/>
  <c r="B14" i="2"/>
  <c r="A15" i="2"/>
  <c r="B15" i="2"/>
  <c r="J121" i="2"/>
  <c r="A16" i="2"/>
  <c r="B16" i="2"/>
  <c r="A17" i="2"/>
  <c r="B17" i="2"/>
  <c r="B18" i="2"/>
  <c r="A19" i="2"/>
  <c r="B19" i="2"/>
  <c r="A11" i="3"/>
  <c r="B20" i="2"/>
  <c r="B21" i="2"/>
  <c r="B22" i="2"/>
  <c r="B23" i="2"/>
  <c r="J129" i="2"/>
  <c r="B24" i="2"/>
  <c r="A13" i="3"/>
  <c r="B25" i="2"/>
  <c r="J131" i="2"/>
  <c r="A26" i="2"/>
  <c r="M26" i="2"/>
  <c r="M132" i="2"/>
  <c r="B26" i="2"/>
  <c r="A15" i="3"/>
  <c r="A27" i="2"/>
  <c r="M27" i="2"/>
  <c r="M133" i="2"/>
  <c r="B27" i="2"/>
  <c r="A16" i="3"/>
  <c r="A28" i="2"/>
  <c r="B28" i="2"/>
  <c r="J134" i="2"/>
  <c r="B29" i="2"/>
  <c r="J135" i="2"/>
  <c r="B30" i="2"/>
  <c r="A31" i="2"/>
  <c r="B31" i="2"/>
  <c r="B32" i="2"/>
  <c r="B33" i="2"/>
  <c r="A22" i="3"/>
  <c r="B34" i="2"/>
  <c r="I12" i="3"/>
  <c r="B35" i="2"/>
  <c r="B36" i="2"/>
  <c r="A37" i="2"/>
  <c r="B37" i="2"/>
  <c r="B38" i="2"/>
  <c r="A39" i="2"/>
  <c r="B39" i="2"/>
  <c r="B40" i="2"/>
  <c r="A41" i="2"/>
  <c r="B41" i="2"/>
  <c r="A27" i="3"/>
  <c r="A42" i="2"/>
  <c r="B42" i="2"/>
  <c r="A43" i="2"/>
  <c r="L43" i="2"/>
  <c r="L149" i="2"/>
  <c r="B43" i="2"/>
  <c r="B44" i="2"/>
  <c r="J150" i="2"/>
  <c r="A45" i="2"/>
  <c r="B45" i="2"/>
  <c r="A46" i="2"/>
  <c r="M46" i="2"/>
  <c r="M152" i="2"/>
  <c r="B46" i="2"/>
  <c r="B47" i="2"/>
  <c r="J153" i="2"/>
  <c r="B48" i="2"/>
  <c r="B49" i="2"/>
  <c r="A50" i="2"/>
  <c r="B50" i="2"/>
  <c r="J156" i="2"/>
  <c r="A51" i="2"/>
  <c r="B51" i="2"/>
  <c r="B52" i="2"/>
  <c r="A35" i="3"/>
  <c r="M53" i="2"/>
  <c r="M159" i="2"/>
  <c r="B53" i="2"/>
  <c r="B54" i="2"/>
  <c r="B55" i="2"/>
  <c r="A38" i="3"/>
  <c r="B56" i="2"/>
  <c r="B57" i="2"/>
  <c r="B58" i="2"/>
  <c r="A59" i="2"/>
  <c r="B59" i="2"/>
  <c r="B60" i="2"/>
  <c r="J166" i="2"/>
  <c r="B61" i="2"/>
  <c r="B62" i="2"/>
  <c r="B63" i="2"/>
  <c r="A64" i="2"/>
  <c r="M64" i="2"/>
  <c r="M170" i="2"/>
  <c r="B64" i="2"/>
  <c r="J170" i="2"/>
  <c r="B65" i="2"/>
  <c r="J171" i="2"/>
  <c r="B66" i="2"/>
  <c r="A67" i="2"/>
  <c r="M67" i="2"/>
  <c r="M173" i="2"/>
  <c r="B67" i="2"/>
  <c r="J173" i="2"/>
  <c r="A68" i="2"/>
  <c r="M68" i="2"/>
  <c r="M174" i="2"/>
  <c r="B68" i="2"/>
  <c r="B69" i="2"/>
  <c r="B70" i="2"/>
  <c r="B71" i="2"/>
  <c r="A72" i="2"/>
  <c r="M72" i="2"/>
  <c r="M178" i="2"/>
  <c r="B72" i="2"/>
  <c r="B73" i="2"/>
  <c r="B74" i="2"/>
  <c r="J180" i="2"/>
  <c r="B75" i="2"/>
  <c r="B76" i="2"/>
  <c r="J182" i="2"/>
  <c r="B77" i="2"/>
  <c r="A78" i="2"/>
  <c r="B78" i="2"/>
  <c r="J184" i="2"/>
  <c r="M79" i="2"/>
  <c r="M185" i="2"/>
  <c r="B79" i="2"/>
  <c r="B80" i="2"/>
  <c r="B81" i="2"/>
  <c r="B82" i="2"/>
  <c r="A83" i="2"/>
  <c r="M83" i="2"/>
  <c r="M189" i="2"/>
  <c r="B83" i="2"/>
  <c r="B84" i="2"/>
  <c r="J190" i="2"/>
  <c r="B85" i="2"/>
  <c r="B87" i="2"/>
  <c r="J193" i="2"/>
  <c r="B88" i="2"/>
  <c r="B4" i="2"/>
  <c r="J110" i="2"/>
  <c r="A4" i="2"/>
  <c r="L4" i="2"/>
  <c r="L110" i="2"/>
  <c r="L46" i="2"/>
  <c r="L152" i="2"/>
  <c r="R75" i="2"/>
  <c r="T13" i="3"/>
  <c r="J133" i="2"/>
  <c r="L68" i="2"/>
  <c r="L174" i="2"/>
  <c r="J147" i="2"/>
  <c r="S21" i="2"/>
  <c r="M10" i="3"/>
  <c r="R21" i="2"/>
  <c r="L10" i="3"/>
  <c r="N10" i="3"/>
  <c r="A14" i="3"/>
  <c r="M39" i="2"/>
  <c r="M145" i="2"/>
  <c r="S33" i="2"/>
  <c r="E22" i="3"/>
  <c r="M32" i="2"/>
  <c r="M138" i="2"/>
  <c r="H12" i="3"/>
  <c r="I10" i="3"/>
  <c r="J127" i="2"/>
  <c r="J73" i="2"/>
  <c r="S37" i="2"/>
  <c r="E23" i="3"/>
  <c r="A17" i="3"/>
  <c r="A7" i="3"/>
  <c r="Q9" i="3"/>
  <c r="M70" i="2"/>
  <c r="M176" i="2"/>
  <c r="M16" i="2"/>
  <c r="M122" i="2"/>
  <c r="S13" i="2"/>
  <c r="E5" i="3"/>
  <c r="S6" i="2"/>
  <c r="I19" i="3"/>
  <c r="I16" i="3"/>
  <c r="A33" i="3"/>
  <c r="L37" i="2"/>
  <c r="L143" i="2"/>
  <c r="L17" i="2"/>
  <c r="L123" i="2"/>
  <c r="S87" i="2"/>
  <c r="M21" i="3"/>
  <c r="R83" i="2"/>
  <c r="D60" i="3"/>
  <c r="R79" i="2"/>
  <c r="D56" i="3"/>
  <c r="R74" i="2"/>
  <c r="L19" i="3"/>
  <c r="R51" i="2"/>
  <c r="D34" i="3"/>
  <c r="R41" i="2"/>
  <c r="D27" i="3"/>
  <c r="R33" i="2"/>
  <c r="D22" i="3"/>
  <c r="L70" i="2"/>
  <c r="L176" i="2"/>
  <c r="R82" i="2"/>
  <c r="D59" i="3"/>
  <c r="L81" i="2"/>
  <c r="L187" i="2"/>
  <c r="M11" i="2"/>
  <c r="M117" i="2"/>
  <c r="I21" i="3"/>
  <c r="A47" i="3"/>
  <c r="J132" i="2"/>
  <c r="R6" i="2"/>
  <c r="L44" i="2"/>
  <c r="L150" i="2"/>
  <c r="L11" i="2"/>
  <c r="L117" i="2"/>
  <c r="J154" i="2"/>
  <c r="I15" i="3"/>
  <c r="E58" i="3"/>
  <c r="R81" i="2"/>
  <c r="D58" i="3"/>
  <c r="S79" i="2"/>
  <c r="E56" i="3"/>
  <c r="F56" i="3"/>
  <c r="M37" i="2"/>
  <c r="M143" i="2"/>
  <c r="S63" i="2"/>
  <c r="E43" i="3"/>
  <c r="J177" i="2"/>
  <c r="A51" i="3"/>
  <c r="L27" i="2"/>
  <c r="L133" i="2"/>
  <c r="M65" i="2"/>
  <c r="M171" i="2"/>
  <c r="E27" i="3"/>
  <c r="L24" i="2"/>
  <c r="L130" i="2"/>
  <c r="S18" i="2"/>
  <c r="E10" i="3"/>
  <c r="S7" i="2"/>
  <c r="H18" i="3"/>
  <c r="A4" i="3"/>
  <c r="J118" i="2"/>
  <c r="F110" i="2"/>
  <c r="J157" i="2"/>
  <c r="A34" i="3"/>
  <c r="J122" i="2"/>
  <c r="A8" i="3"/>
  <c r="E106" i="2"/>
  <c r="R36" i="2"/>
  <c r="T10" i="3"/>
  <c r="R4" i="2"/>
  <c r="S71" i="2"/>
  <c r="E51" i="3"/>
  <c r="I8" i="3"/>
  <c r="J114" i="2"/>
  <c r="R67" i="2"/>
  <c r="D47" i="3"/>
  <c r="R38" i="2"/>
  <c r="D24" i="3"/>
  <c r="S38" i="2"/>
  <c r="E24" i="3"/>
  <c r="F24" i="3"/>
  <c r="F6" i="3"/>
  <c r="M81" i="2"/>
  <c r="M187" i="2"/>
  <c r="M80" i="2"/>
  <c r="M186" i="2"/>
  <c r="S83" i="2"/>
  <c r="E60" i="3"/>
  <c r="F60" i="3"/>
  <c r="R80" i="2"/>
  <c r="D57" i="3"/>
  <c r="S72" i="2"/>
  <c r="E52" i="3"/>
  <c r="R65" i="2"/>
  <c r="D45" i="3"/>
  <c r="R61" i="2"/>
  <c r="L17" i="3"/>
  <c r="R52" i="2"/>
  <c r="D35" i="3"/>
  <c r="R48" i="2"/>
  <c r="L15" i="3"/>
  <c r="R45" i="2"/>
  <c r="D31" i="3"/>
  <c r="R39" i="2"/>
  <c r="D25" i="3"/>
  <c r="R32" i="2"/>
  <c r="D21" i="3"/>
  <c r="R31" i="2"/>
  <c r="D20" i="3"/>
  <c r="R28" i="2"/>
  <c r="D17" i="3"/>
  <c r="F17" i="3"/>
  <c r="R27" i="2"/>
  <c r="D16" i="3"/>
  <c r="R25" i="2"/>
  <c r="D14" i="3"/>
  <c r="R19" i="2"/>
  <c r="D11" i="3"/>
  <c r="R16" i="2"/>
  <c r="D8" i="3"/>
  <c r="F8" i="3"/>
  <c r="R12" i="2"/>
  <c r="D4" i="3"/>
  <c r="L83" i="2"/>
  <c r="L189" i="2"/>
  <c r="L66" i="2"/>
  <c r="L172" i="2"/>
  <c r="L52" i="2"/>
  <c r="L158" i="2"/>
  <c r="L29" i="2"/>
  <c r="L135" i="2"/>
  <c r="L5" i="2"/>
  <c r="L111" i="2"/>
  <c r="M85" i="2"/>
  <c r="M191" i="2"/>
  <c r="M84" i="2"/>
  <c r="M190" i="2"/>
  <c r="S78" i="2"/>
  <c r="E55" i="3"/>
  <c r="M76" i="2"/>
  <c r="M182" i="2"/>
  <c r="S76" i="2"/>
  <c r="E53" i="3"/>
  <c r="S67" i="2"/>
  <c r="E47" i="3"/>
  <c r="S60" i="2"/>
  <c r="M16" i="3"/>
  <c r="M56" i="2"/>
  <c r="M162" i="2"/>
  <c r="S53" i="2"/>
  <c r="E36" i="3"/>
  <c r="S52" i="2"/>
  <c r="E35" i="3"/>
  <c r="M50" i="2"/>
  <c r="M156" i="2"/>
  <c r="M44" i="2"/>
  <c r="M150" i="2"/>
  <c r="M43" i="2"/>
  <c r="M149" i="2"/>
  <c r="S35" i="2"/>
  <c r="M13" i="3"/>
  <c r="S30" i="2"/>
  <c r="E19" i="3"/>
  <c r="M28" i="2"/>
  <c r="M134" i="2"/>
  <c r="S26" i="2"/>
  <c r="E15" i="3"/>
  <c r="S25" i="2"/>
  <c r="E14" i="3"/>
  <c r="F14" i="3"/>
  <c r="M15" i="2"/>
  <c r="M121" i="2"/>
  <c r="S12" i="2"/>
  <c r="E4" i="3"/>
  <c r="S9" i="2"/>
  <c r="M9" i="3"/>
  <c r="N9" i="3"/>
  <c r="F22" i="3"/>
  <c r="A56" i="3"/>
  <c r="J185" i="2"/>
  <c r="I9" i="3"/>
  <c r="J115" i="2"/>
  <c r="F109" i="2"/>
  <c r="S75" i="2"/>
  <c r="U13" i="3"/>
  <c r="M69" i="2"/>
  <c r="M175" i="2"/>
  <c r="M57" i="2"/>
  <c r="M163" i="2"/>
  <c r="S54" i="2"/>
  <c r="E37" i="3"/>
  <c r="R54" i="2"/>
  <c r="D37" i="3"/>
  <c r="A48" i="3"/>
  <c r="J174" i="2"/>
  <c r="A41" i="3"/>
  <c r="J164" i="2"/>
  <c r="J117" i="2"/>
  <c r="A3" i="3"/>
  <c r="R84" i="2"/>
  <c r="D61" i="3"/>
  <c r="R10" i="2"/>
  <c r="T8" i="3"/>
  <c r="E104" i="2"/>
  <c r="S80" i="2"/>
  <c r="E57" i="3"/>
  <c r="S40" i="2"/>
  <c r="E26" i="3"/>
  <c r="R20" i="2"/>
  <c r="D12" i="3"/>
  <c r="S19" i="2"/>
  <c r="E11" i="3"/>
  <c r="F11" i="3"/>
  <c r="F104" i="2"/>
  <c r="S10" i="2"/>
  <c r="U8" i="3"/>
  <c r="A30" i="3"/>
  <c r="S4" i="2"/>
  <c r="A61" i="3"/>
  <c r="A44" i="3"/>
  <c r="A60" i="3"/>
  <c r="J189" i="2"/>
  <c r="L15" i="2"/>
  <c r="L121" i="2"/>
  <c r="H16" i="3"/>
  <c r="Q12" i="3"/>
  <c r="J168" i="2"/>
  <c r="S39" i="2"/>
  <c r="E25" i="3"/>
  <c r="F25" i="3"/>
  <c r="A46" i="3"/>
  <c r="J172" i="2"/>
  <c r="Q11" i="3"/>
  <c r="J155" i="2"/>
  <c r="J145" i="2"/>
  <c r="A25" i="3"/>
  <c r="M6" i="2"/>
  <c r="M112" i="2"/>
  <c r="L6" i="2"/>
  <c r="L112" i="2"/>
  <c r="R23" i="2"/>
  <c r="T9" i="3"/>
  <c r="S23" i="2"/>
  <c r="U9" i="3"/>
  <c r="M71" i="2"/>
  <c r="M177" i="2"/>
  <c r="S31" i="2"/>
  <c r="E20" i="3"/>
  <c r="I14" i="3"/>
  <c r="J125" i="2"/>
  <c r="M4" i="2"/>
  <c r="M110" i="2"/>
  <c r="A18" i="3"/>
  <c r="R29" i="2"/>
  <c r="D18" i="3"/>
  <c r="R26" i="2"/>
  <c r="D15" i="3"/>
  <c r="S17" i="2"/>
  <c r="E9" i="3"/>
  <c r="F9" i="3"/>
  <c r="R13" i="2"/>
  <c r="D5" i="3"/>
  <c r="L72" i="2"/>
  <c r="L178" i="2"/>
  <c r="L28" i="2"/>
  <c r="L134" i="2"/>
  <c r="S85" i="2"/>
  <c r="E62" i="3"/>
  <c r="F62" i="3"/>
  <c r="S82" i="2"/>
  <c r="E59" i="3"/>
  <c r="F59" i="3"/>
  <c r="S74" i="2"/>
  <c r="M19" i="3"/>
  <c r="N19" i="3"/>
  <c r="S69" i="2"/>
  <c r="E49" i="3"/>
  <c r="S61" i="2"/>
  <c r="M17" i="3"/>
  <c r="M78" i="2"/>
  <c r="M184" i="2"/>
  <c r="L26" i="2"/>
  <c r="L132" i="2"/>
  <c r="S48" i="2"/>
  <c r="M15" i="3"/>
  <c r="N15" i="3"/>
  <c r="S45" i="2"/>
  <c r="E31" i="3"/>
  <c r="F31" i="3"/>
  <c r="R35" i="2"/>
  <c r="L13" i="3"/>
  <c r="M14" i="2"/>
  <c r="M120" i="2"/>
  <c r="M13" i="2"/>
  <c r="M119" i="2"/>
  <c r="M7" i="2"/>
  <c r="M113" i="2"/>
  <c r="A52" i="3"/>
  <c r="J178" i="2"/>
  <c r="J126" i="2"/>
  <c r="A12" i="3"/>
  <c r="M19" i="2"/>
  <c r="M125" i="2"/>
  <c r="L19" i="2"/>
  <c r="L125" i="2"/>
  <c r="F107" i="2"/>
  <c r="S49" i="2"/>
  <c r="U11" i="3"/>
  <c r="F106" i="2"/>
  <c r="S36" i="2"/>
  <c r="U10" i="3"/>
  <c r="J139" i="2"/>
  <c r="S84" i="2"/>
  <c r="E61" i="3"/>
  <c r="M24" i="2"/>
  <c r="M130" i="2"/>
  <c r="A53" i="3"/>
  <c r="L78" i="2"/>
  <c r="L184" i="2"/>
  <c r="L50" i="2"/>
  <c r="L156" i="2"/>
  <c r="M54" i="2"/>
  <c r="M160" i="2"/>
  <c r="J47" i="2"/>
  <c r="J9" i="2"/>
  <c r="A42" i="3"/>
  <c r="J165" i="2"/>
  <c r="A24" i="3"/>
  <c r="J144" i="2"/>
  <c r="I13" i="3"/>
  <c r="J141" i="2"/>
  <c r="J137" i="2"/>
  <c r="A20" i="3"/>
  <c r="J123" i="2"/>
  <c r="A9" i="3"/>
  <c r="J87" i="2"/>
  <c r="K9" i="2"/>
  <c r="J119" i="2"/>
  <c r="J161" i="2"/>
  <c r="K22" i="2"/>
  <c r="J130" i="2"/>
  <c r="A28" i="3"/>
  <c r="J148" i="2"/>
  <c r="A26" i="3"/>
  <c r="J146" i="2"/>
  <c r="J140" i="2"/>
  <c r="R42" i="2"/>
  <c r="D28" i="3"/>
  <c r="R22" i="2"/>
  <c r="L11" i="3"/>
  <c r="S22" i="2"/>
  <c r="M11" i="3"/>
  <c r="L39" i="2"/>
  <c r="L145" i="2"/>
  <c r="L12" i="2"/>
  <c r="L118" i="2"/>
  <c r="S66" i="2"/>
  <c r="E46" i="3"/>
  <c r="M42" i="2"/>
  <c r="M148" i="2"/>
  <c r="S57" i="2"/>
  <c r="E40" i="3"/>
  <c r="S59" i="2"/>
  <c r="E42" i="3"/>
  <c r="S51" i="2"/>
  <c r="E34" i="3"/>
  <c r="F34" i="3"/>
  <c r="S50" i="2"/>
  <c r="E33" i="3"/>
  <c r="M38" i="2"/>
  <c r="M144" i="2"/>
  <c r="S20" i="2"/>
  <c r="E12" i="3"/>
  <c r="M17" i="2"/>
  <c r="M123" i="2"/>
  <c r="M45" i="2"/>
  <c r="M151" i="2"/>
  <c r="R40" i="2"/>
  <c r="D26" i="3"/>
  <c r="J179" i="2"/>
  <c r="I18" i="3"/>
  <c r="M63" i="2"/>
  <c r="M169" i="2"/>
  <c r="M58" i="2"/>
  <c r="M164" i="2"/>
  <c r="A32" i="3"/>
  <c r="J152" i="2"/>
  <c r="L41" i="2"/>
  <c r="L147" i="2"/>
  <c r="M41" i="2"/>
  <c r="M147" i="2"/>
  <c r="H13" i="3"/>
  <c r="H10" i="3"/>
  <c r="P14" i="3"/>
  <c r="K23" i="2"/>
  <c r="K61" i="2"/>
  <c r="K34" i="2"/>
  <c r="Q13" i="3"/>
  <c r="J181" i="2"/>
  <c r="A45" i="3"/>
  <c r="I17" i="3"/>
  <c r="J167" i="2"/>
  <c r="M59" i="2"/>
  <c r="M165" i="2"/>
  <c r="L59" i="2"/>
  <c r="L165" i="2"/>
  <c r="J160" i="2"/>
  <c r="A37" i="3"/>
  <c r="S11" i="2"/>
  <c r="E3" i="3"/>
  <c r="R11" i="2"/>
  <c r="D3" i="3"/>
  <c r="F3" i="3"/>
  <c r="J60" i="2"/>
  <c r="H8" i="3"/>
  <c r="P8" i="3"/>
  <c r="K74" i="2"/>
  <c r="J136" i="2"/>
  <c r="A19" i="3"/>
  <c r="I11" i="3"/>
  <c r="J128" i="2"/>
  <c r="L64" i="2"/>
  <c r="L170" i="2"/>
  <c r="M29" i="2"/>
  <c r="M135" i="2"/>
  <c r="S27" i="2"/>
  <c r="E16" i="3"/>
  <c r="S24" i="2"/>
  <c r="E13" i="3"/>
  <c r="R24" i="2"/>
  <c r="D13" i="3"/>
  <c r="L45" i="2"/>
  <c r="L151" i="2"/>
  <c r="L42" i="2"/>
  <c r="L148" i="2"/>
  <c r="L16" i="2"/>
  <c r="L122" i="2"/>
  <c r="J194" i="2"/>
  <c r="Q14" i="3"/>
  <c r="F108" i="2"/>
  <c r="M5" i="2"/>
  <c r="M111" i="2"/>
  <c r="J163" i="2"/>
  <c r="A40" i="3"/>
  <c r="J124" i="2"/>
  <c r="A10" i="3"/>
  <c r="A6" i="3"/>
  <c r="J120" i="2"/>
  <c r="S55" i="2"/>
  <c r="E38" i="3"/>
  <c r="S46" i="2"/>
  <c r="E32" i="3"/>
  <c r="H15" i="3"/>
  <c r="J8" i="2"/>
  <c r="J36" i="2"/>
  <c r="N17" i="3"/>
  <c r="F27" i="3"/>
  <c r="V10" i="3"/>
  <c r="F51" i="3"/>
  <c r="F28" i="3"/>
  <c r="F5" i="3"/>
  <c r="F12" i="3"/>
  <c r="F23" i="3"/>
  <c r="N21" i="3"/>
  <c r="F52" i="3"/>
  <c r="F43" i="3"/>
  <c r="F40" i="3"/>
  <c r="F36" i="3"/>
  <c r="F13" i="3"/>
  <c r="F21" i="3"/>
  <c r="F57" i="3"/>
  <c r="F47" i="3"/>
  <c r="F29" i="3"/>
  <c r="N20" i="3"/>
  <c r="F46" i="3"/>
  <c r="F49" i="3"/>
  <c r="V9" i="3"/>
  <c r="F37" i="3"/>
  <c r="V13" i="3"/>
  <c r="F4" i="3"/>
  <c r="F19" i="3"/>
  <c r="F53" i="3"/>
  <c r="F10" i="3"/>
  <c r="N18" i="3"/>
  <c r="F45" i="3"/>
  <c r="F16" i="3"/>
  <c r="F42" i="3"/>
  <c r="F20" i="3"/>
  <c r="F26" i="3"/>
  <c r="N13" i="3"/>
  <c r="F35" i="3"/>
  <c r="M114" i="2"/>
  <c r="N11" i="3"/>
  <c r="F58" i="3"/>
  <c r="J186" i="2"/>
  <c r="A57" i="3"/>
  <c r="J176" i="2"/>
  <c r="A50" i="3"/>
  <c r="A31" i="3"/>
  <c r="J151" i="2"/>
  <c r="J149" i="2"/>
  <c r="A29" i="3"/>
  <c r="A23" i="3"/>
  <c r="J143" i="2"/>
  <c r="M31" i="2"/>
  <c r="M137" i="2"/>
  <c r="L31" i="2"/>
  <c r="L137" i="2"/>
  <c r="D110" i="2"/>
  <c r="R88" i="2"/>
  <c r="T14" i="3"/>
  <c r="S88" i="2"/>
  <c r="U14" i="3"/>
  <c r="S70" i="2"/>
  <c r="E50" i="3"/>
  <c r="R70" i="2"/>
  <c r="D50" i="3"/>
  <c r="N14" i="3"/>
  <c r="R8" i="2"/>
  <c r="L8" i="3"/>
  <c r="S8" i="2"/>
  <c r="M8" i="3"/>
  <c r="R5" i="2"/>
  <c r="S5" i="2"/>
  <c r="L67" i="2"/>
  <c r="L173" i="2"/>
  <c r="M55" i="2"/>
  <c r="M161" i="2"/>
  <c r="L55" i="2"/>
  <c r="L161" i="2"/>
  <c r="L48" i="2"/>
  <c r="L154" i="2"/>
  <c r="J48" i="2"/>
  <c r="L35" i="2"/>
  <c r="L141" i="2"/>
  <c r="J35" i="2"/>
  <c r="J23" i="2"/>
  <c r="J62" i="2"/>
  <c r="J75" i="2"/>
  <c r="J88" i="2"/>
  <c r="J10" i="2"/>
  <c r="L127" i="2"/>
  <c r="P13" i="3"/>
  <c r="L75" i="2"/>
  <c r="L181" i="2"/>
  <c r="M62" i="2"/>
  <c r="M168" i="2"/>
  <c r="K87" i="2"/>
  <c r="M87" i="2"/>
  <c r="M193" i="2"/>
  <c r="L62" i="2"/>
  <c r="L168" i="2"/>
  <c r="V8" i="3"/>
  <c r="K47" i="2"/>
  <c r="S64" i="2"/>
  <c r="E44" i="3"/>
  <c r="F44" i="3"/>
  <c r="J158" i="2"/>
  <c r="M77" i="2"/>
  <c r="M183" i="2"/>
  <c r="A62" i="3"/>
  <c r="J191" i="2"/>
  <c r="A59" i="3"/>
  <c r="J188" i="2"/>
  <c r="A54" i="3"/>
  <c r="J183" i="2"/>
  <c r="J162" i="2"/>
  <c r="A39" i="3"/>
  <c r="A36" i="3"/>
  <c r="J159" i="2"/>
  <c r="L51" i="2"/>
  <c r="L157" i="2"/>
  <c r="M51" i="2"/>
  <c r="M157" i="2"/>
  <c r="J142" i="2"/>
  <c r="Q10" i="3"/>
  <c r="A21" i="3"/>
  <c r="J138" i="2"/>
  <c r="S77" i="2"/>
  <c r="E54" i="3"/>
  <c r="R77" i="2"/>
  <c r="D54" i="3"/>
  <c r="R68" i="2"/>
  <c r="D48" i="3"/>
  <c r="S68" i="2"/>
  <c r="E48" i="3"/>
  <c r="F48" i="3"/>
  <c r="D108" i="2"/>
  <c r="R62" i="2"/>
  <c r="T12" i="3"/>
  <c r="R15" i="2"/>
  <c r="D7" i="3"/>
  <c r="S15" i="2"/>
  <c r="E7" i="3"/>
  <c r="F7" i="3"/>
  <c r="L33" i="2"/>
  <c r="L139" i="2"/>
  <c r="M33" i="2"/>
  <c r="M139" i="2"/>
  <c r="L49" i="2"/>
  <c r="L155" i="2"/>
  <c r="J49" i="2"/>
  <c r="M129" i="2"/>
  <c r="M73" i="2"/>
  <c r="M179" i="2"/>
  <c r="K73" i="2"/>
  <c r="K88" i="2"/>
  <c r="K10" i="2"/>
  <c r="K75" i="2"/>
  <c r="K49" i="2"/>
  <c r="K62" i="2"/>
  <c r="K8" i="2"/>
  <c r="L116" i="2"/>
  <c r="F38" i="3"/>
  <c r="S62" i="2"/>
  <c r="U12" i="3"/>
  <c r="U4" i="3"/>
  <c r="K36" i="2"/>
  <c r="R49" i="2"/>
  <c r="T11" i="3"/>
  <c r="V11" i="3"/>
  <c r="F55" i="3"/>
  <c r="A55" i="3"/>
  <c r="F18" i="3"/>
  <c r="M21" i="2"/>
  <c r="M127" i="2"/>
  <c r="F32" i="3"/>
  <c r="F61" i="3"/>
  <c r="F15" i="3"/>
  <c r="F33" i="3"/>
  <c r="N16" i="3"/>
  <c r="J187" i="2"/>
  <c r="A58" i="3"/>
  <c r="A43" i="3"/>
  <c r="J169" i="2"/>
  <c r="M22" i="2"/>
  <c r="M128" i="2"/>
  <c r="I20" i="3"/>
  <c r="J192" i="2"/>
  <c r="A49" i="3"/>
  <c r="J175" i="2"/>
  <c r="J116" i="2"/>
  <c r="Q8" i="3"/>
  <c r="M30" i="2"/>
  <c r="M136" i="2"/>
  <c r="M75" i="2"/>
  <c r="M181" i="2"/>
  <c r="M36" i="2"/>
  <c r="M142" i="2"/>
  <c r="S56" i="2"/>
  <c r="E39" i="3"/>
  <c r="F39" i="3"/>
  <c r="S34" i="2"/>
  <c r="M12" i="3"/>
  <c r="N12" i="3"/>
  <c r="L22" i="2"/>
  <c r="L128" i="2"/>
  <c r="J22" i="2"/>
  <c r="L86" i="2"/>
  <c r="L192" i="2"/>
  <c r="M35" i="2"/>
  <c r="M141" i="2"/>
  <c r="F50" i="3"/>
  <c r="L209" i="2"/>
  <c r="L107" i="2"/>
  <c r="M105" i="2"/>
  <c r="V12" i="3"/>
  <c r="L108" i="2"/>
  <c r="F54" i="3"/>
  <c r="U5" i="3"/>
  <c r="M209" i="2"/>
  <c r="M210" i="2"/>
  <c r="T4" i="3"/>
  <c r="L210" i="2"/>
  <c r="L212" i="2"/>
  <c r="L215" i="2"/>
  <c r="N139" i="2"/>
  <c r="M107" i="2"/>
  <c r="M5" i="3"/>
  <c r="N8" i="3"/>
  <c r="M4" i="3"/>
  <c r="L105" i="2"/>
  <c r="M108" i="2"/>
  <c r="T5" i="3"/>
  <c r="L104" i="2"/>
  <c r="L4" i="3"/>
  <c r="L5" i="3"/>
  <c r="V14" i="3"/>
  <c r="V5" i="3"/>
  <c r="M104" i="2"/>
  <c r="V4" i="3"/>
  <c r="V10" i="2"/>
  <c r="V12" i="2"/>
  <c r="N128" i="2"/>
  <c r="N22" i="2"/>
  <c r="N127" i="2"/>
  <c r="N155" i="2"/>
  <c r="N49" i="2"/>
  <c r="N154" i="2"/>
  <c r="N48" i="2"/>
  <c r="N137" i="2"/>
  <c r="N31" i="2"/>
  <c r="N173" i="2"/>
  <c r="N67" i="2"/>
  <c r="N116" i="2"/>
  <c r="N10" i="2"/>
  <c r="M212" i="2"/>
  <c r="M215" i="2"/>
  <c r="O178" i="2"/>
  <c r="N181" i="2"/>
  <c r="N75" i="2"/>
  <c r="N157" i="2"/>
  <c r="N51" i="2"/>
  <c r="N141" i="2"/>
  <c r="N35" i="2"/>
  <c r="O133" i="2"/>
  <c r="O111" i="2"/>
  <c r="N5" i="3"/>
  <c r="N4" i="3"/>
  <c r="N21" i="2"/>
  <c r="N113" i="2"/>
  <c r="N133" i="2"/>
  <c r="N120" i="2"/>
  <c r="N159" i="2"/>
  <c r="N149" i="2"/>
  <c r="N152" i="2"/>
  <c r="N119" i="2"/>
  <c r="N136" i="2"/>
  <c r="N187" i="2"/>
  <c r="N142" i="2"/>
  <c r="N123" i="2"/>
  <c r="N150" i="2"/>
  <c r="N122" i="2"/>
  <c r="N111" i="2"/>
  <c r="N129" i="2"/>
  <c r="N190" i="2"/>
  <c r="N194" i="2"/>
  <c r="N163" i="2"/>
  <c r="N151" i="2"/>
  <c r="N140" i="2"/>
  <c r="N130" i="2"/>
  <c r="N117" i="2"/>
  <c r="N143" i="2"/>
  <c r="N183" i="2"/>
  <c r="N147" i="2"/>
  <c r="N162" i="2"/>
  <c r="N148" i="2"/>
  <c r="N177" i="2"/>
  <c r="N160" i="2"/>
  <c r="N185" i="2"/>
  <c r="N126" i="2"/>
  <c r="N184" i="2"/>
  <c r="N186" i="2"/>
  <c r="N179" i="2"/>
  <c r="N165" i="2"/>
  <c r="N182" i="2"/>
  <c r="N146" i="2"/>
  <c r="N114" i="2"/>
  <c r="N115" i="2"/>
  <c r="N166" i="2"/>
  <c r="N121" i="2"/>
  <c r="N110" i="2"/>
  <c r="N144" i="2"/>
  <c r="N167" i="2"/>
  <c r="N169" i="2"/>
  <c r="N175" i="2"/>
  <c r="N193" i="2"/>
  <c r="N125" i="2"/>
  <c r="N158" i="2"/>
  <c r="N138" i="2"/>
  <c r="N172" i="2"/>
  <c r="N171" i="2"/>
  <c r="N180" i="2"/>
  <c r="N112" i="2"/>
  <c r="N174" i="2"/>
  <c r="N118" i="2"/>
  <c r="N135" i="2"/>
  <c r="N145" i="2"/>
  <c r="N132" i="2"/>
  <c r="N191" i="2"/>
  <c r="N134" i="2"/>
  <c r="N188" i="2"/>
  <c r="N124" i="2"/>
  <c r="N178" i="2"/>
  <c r="N170" i="2"/>
  <c r="N164" i="2"/>
  <c r="N131" i="2"/>
  <c r="N153" i="2"/>
  <c r="N176" i="2"/>
  <c r="N189" i="2"/>
  <c r="N156" i="2"/>
  <c r="N161" i="2"/>
  <c r="N33" i="2"/>
  <c r="W10" i="2"/>
  <c r="W12" i="2"/>
  <c r="O114" i="2"/>
  <c r="N192" i="2"/>
  <c r="N168" i="2"/>
  <c r="O186" i="2"/>
  <c r="O137" i="2"/>
  <c r="O31" i="2"/>
  <c r="O142" i="2"/>
  <c r="O190" i="2"/>
  <c r="O84" i="2"/>
  <c r="O189" i="2"/>
  <c r="O83" i="2"/>
  <c r="O110" i="2"/>
  <c r="O4" i="2"/>
  <c r="O128" i="2"/>
  <c r="O22" i="2"/>
  <c r="O145" i="2"/>
  <c r="O39" i="2"/>
  <c r="O155" i="2"/>
  <c r="O127" i="2"/>
  <c r="O21" i="2"/>
  <c r="O139" i="2"/>
  <c r="O33" i="2"/>
  <c r="O153" i="2"/>
  <c r="O47" i="2"/>
  <c r="O184" i="2"/>
  <c r="O78" i="2"/>
  <c r="O152" i="2"/>
  <c r="O46" i="2"/>
  <c r="O123" i="2"/>
  <c r="O17" i="2"/>
  <c r="O174" i="2"/>
  <c r="O68" i="2"/>
  <c r="O187" i="2"/>
  <c r="O160" i="2"/>
  <c r="O54" i="2"/>
  <c r="O167" i="2"/>
  <c r="O61" i="2"/>
  <c r="O166" i="2"/>
  <c r="O60" i="2"/>
  <c r="O192" i="2"/>
  <c r="O86" i="2"/>
  <c r="O173" i="2"/>
  <c r="O67" i="2"/>
  <c r="O162" i="2"/>
  <c r="O56" i="2"/>
  <c r="O146" i="2"/>
  <c r="O40" i="2"/>
  <c r="O156" i="2"/>
  <c r="O117" i="2"/>
  <c r="O11" i="2"/>
  <c r="O176" i="2"/>
  <c r="O70" i="2"/>
  <c r="O141" i="2"/>
  <c r="O35" i="2"/>
  <c r="O121" i="2"/>
  <c r="O15" i="2"/>
  <c r="O194" i="2"/>
  <c r="O88" i="2"/>
  <c r="O182" i="2"/>
  <c r="O170" i="2"/>
  <c r="O64" i="2"/>
  <c r="O177" i="2"/>
  <c r="O149" i="2"/>
  <c r="O131" i="2"/>
  <c r="O25" i="2"/>
  <c r="O136" i="2"/>
  <c r="O30" i="2"/>
  <c r="O183" i="2"/>
  <c r="O77" i="2"/>
  <c r="O168" i="2"/>
  <c r="O62" i="2"/>
  <c r="O193" i="2"/>
  <c r="O87" i="2"/>
  <c r="O129" i="2"/>
  <c r="O23" i="2"/>
  <c r="O161" i="2"/>
  <c r="O55" i="2"/>
  <c r="O164" i="2"/>
  <c r="O58" i="2"/>
  <c r="O140" i="2"/>
  <c r="O34" i="2"/>
  <c r="O144" i="2"/>
  <c r="O38" i="2"/>
  <c r="O119" i="2"/>
  <c r="O13" i="2"/>
  <c r="O191" i="2"/>
  <c r="O85" i="2"/>
  <c r="O135" i="2"/>
  <c r="O29" i="2"/>
  <c r="O130" i="2"/>
  <c r="O24" i="2"/>
  <c r="O150" i="2"/>
  <c r="O44" i="2"/>
  <c r="O175" i="2"/>
  <c r="O122" i="2"/>
  <c r="O16" i="2"/>
  <c r="O169" i="2"/>
  <c r="O63" i="2"/>
  <c r="O118" i="2"/>
  <c r="O12" i="2"/>
  <c r="O120" i="2"/>
  <c r="O14" i="2"/>
  <c r="O116" i="2"/>
  <c r="O188" i="2"/>
  <c r="O82" i="2"/>
  <c r="O124" i="2"/>
  <c r="O158" i="2"/>
  <c r="O52" i="2"/>
  <c r="O157" i="2"/>
  <c r="O51" i="2"/>
  <c r="O179" i="2"/>
  <c r="O73" i="2"/>
  <c r="O181" i="2"/>
  <c r="O154" i="2"/>
  <c r="O48" i="2"/>
  <c r="O143" i="2"/>
  <c r="O37" i="2"/>
  <c r="O163" i="2"/>
  <c r="O57" i="2"/>
  <c r="O138" i="2"/>
  <c r="O32" i="2"/>
  <c r="O148" i="2"/>
  <c r="O42" i="2"/>
  <c r="O151" i="2"/>
  <c r="O45" i="2"/>
  <c r="O185" i="2"/>
  <c r="O79" i="2"/>
  <c r="O165" i="2"/>
  <c r="O59" i="2"/>
  <c r="O125" i="2"/>
  <c r="O171" i="2"/>
  <c r="O65" i="2"/>
  <c r="O147" i="2"/>
  <c r="O41" i="2"/>
  <c r="O132" i="2"/>
  <c r="O26" i="2"/>
  <c r="O112" i="2"/>
  <c r="O6" i="2"/>
  <c r="O172" i="2"/>
  <c r="O66" i="2"/>
  <c r="O113" i="2"/>
  <c r="O7" i="2"/>
  <c r="O134" i="2"/>
  <c r="O28" i="2"/>
  <c r="O159" i="2"/>
  <c r="O53" i="2"/>
  <c r="O180" i="2"/>
  <c r="O74" i="2"/>
  <c r="O126" i="2"/>
  <c r="O20" i="2"/>
  <c r="O115" i="2"/>
  <c r="O8" i="2"/>
  <c r="N86" i="2"/>
  <c r="N70" i="2"/>
  <c r="N18" i="2"/>
  <c r="N26" i="2"/>
  <c r="N68" i="2"/>
  <c r="N52" i="2"/>
  <c r="N19" i="2"/>
  <c r="N61" i="2"/>
  <c r="N209" i="2"/>
  <c r="N215" i="2"/>
  <c r="P120" i="2"/>
  <c r="P14" i="2"/>
  <c r="B6" i="3"/>
  <c r="N8" i="2"/>
  <c r="N73" i="2"/>
  <c r="N79" i="2"/>
  <c r="N42" i="2"/>
  <c r="N37" i="2"/>
  <c r="N45" i="2"/>
  <c r="N23" i="2"/>
  <c r="N17" i="2"/>
  <c r="N13" i="2"/>
  <c r="N14" i="2"/>
  <c r="O19" i="2"/>
  <c r="N55" i="2"/>
  <c r="O36" i="2"/>
  <c r="N47" i="2"/>
  <c r="N64" i="2"/>
  <c r="N82" i="2"/>
  <c r="N39" i="2"/>
  <c r="N6" i="2"/>
  <c r="N66" i="2"/>
  <c r="N87" i="2"/>
  <c r="N38" i="2"/>
  <c r="N60" i="2"/>
  <c r="N40" i="2"/>
  <c r="N80" i="2"/>
  <c r="N56" i="2"/>
  <c r="N11" i="2"/>
  <c r="N57" i="2"/>
  <c r="N5" i="2"/>
  <c r="N36" i="2"/>
  <c r="N46" i="2"/>
  <c r="N27" i="2"/>
  <c r="O5" i="2"/>
  <c r="O50" i="2"/>
  <c r="O81" i="2"/>
  <c r="O27" i="2"/>
  <c r="N210" i="2"/>
  <c r="N50" i="2"/>
  <c r="N25" i="2"/>
  <c r="N28" i="2"/>
  <c r="N29" i="2"/>
  <c r="N74" i="2"/>
  <c r="N32" i="2"/>
  <c r="N69" i="2"/>
  <c r="N4" i="2"/>
  <c r="N9" i="2"/>
  <c r="N76" i="2"/>
  <c r="N78" i="2"/>
  <c r="N54" i="2"/>
  <c r="N41" i="2"/>
  <c r="N24" i="2"/>
  <c r="N88" i="2"/>
  <c r="N16" i="2"/>
  <c r="N81" i="2"/>
  <c r="N43" i="2"/>
  <c r="N7" i="2"/>
  <c r="O69" i="2"/>
  <c r="O10" i="2"/>
  <c r="O18" i="2"/>
  <c r="N62" i="2"/>
  <c r="P168" i="2"/>
  <c r="P62" i="2"/>
  <c r="R12" i="3"/>
  <c r="N83" i="2"/>
  <c r="N58" i="2"/>
  <c r="N72" i="2"/>
  <c r="N85" i="2"/>
  <c r="P191" i="2"/>
  <c r="P85" i="2"/>
  <c r="B62" i="3"/>
  <c r="N12" i="2"/>
  <c r="N65" i="2"/>
  <c r="P171" i="2"/>
  <c r="P65" i="2"/>
  <c r="B45" i="3"/>
  <c r="N63" i="2"/>
  <c r="N15" i="2"/>
  <c r="N59" i="2"/>
  <c r="N20" i="2"/>
  <c r="N71" i="2"/>
  <c r="N77" i="2"/>
  <c r="N34" i="2"/>
  <c r="N84" i="2"/>
  <c r="N44" i="2"/>
  <c r="N30" i="2"/>
  <c r="N53" i="2"/>
  <c r="O75" i="2"/>
  <c r="O80" i="2"/>
  <c r="O76" i="2"/>
  <c r="O71" i="2"/>
  <c r="O43" i="2"/>
  <c r="O49" i="2"/>
  <c r="O72" i="2"/>
  <c r="O209" i="2"/>
  <c r="O215" i="2"/>
  <c r="O210" i="2"/>
  <c r="P118" i="2"/>
  <c r="P12" i="2"/>
  <c r="B4" i="3"/>
  <c r="P163" i="2"/>
  <c r="P57" i="2"/>
  <c r="B40" i="3"/>
  <c r="P193" i="2"/>
  <c r="P87" i="2"/>
  <c r="J21" i="3"/>
  <c r="P136" i="2"/>
  <c r="P30" i="2"/>
  <c r="B19" i="3"/>
  <c r="P126" i="2"/>
  <c r="P20" i="2"/>
  <c r="B12" i="3"/>
  <c r="P115" i="2"/>
  <c r="P9" i="2"/>
  <c r="J9" i="3"/>
  <c r="P188" i="2"/>
  <c r="P82" i="2"/>
  <c r="B59" i="3"/>
  <c r="P159" i="2"/>
  <c r="P53" i="2"/>
  <c r="B36" i="3"/>
  <c r="P177" i="2"/>
  <c r="P71" i="2"/>
  <c r="B51" i="3"/>
  <c r="P149" i="2"/>
  <c r="P43" i="2"/>
  <c r="B29" i="3"/>
  <c r="P145" i="2"/>
  <c r="P39" i="2"/>
  <c r="B25" i="3"/>
  <c r="P170" i="2"/>
  <c r="P64" i="2"/>
  <c r="B44" i="3"/>
  <c r="P151" i="2"/>
  <c r="P45" i="2"/>
  <c r="B31" i="3"/>
  <c r="Q180" i="2"/>
  <c r="Q74" i="2"/>
  <c r="K19" i="3"/>
  <c r="Q172" i="2"/>
  <c r="Q66" i="2"/>
  <c r="C46" i="3"/>
  <c r="Q171" i="2"/>
  <c r="Q65" i="2"/>
  <c r="C45" i="3"/>
  <c r="Q151" i="2"/>
  <c r="Q45" i="2"/>
  <c r="C31" i="3"/>
  <c r="Q143" i="2"/>
  <c r="Q37" i="2"/>
  <c r="C23" i="3"/>
  <c r="Q188" i="2"/>
  <c r="Q82" i="2"/>
  <c r="C59" i="3"/>
  <c r="Q169" i="2"/>
  <c r="Q63" i="2"/>
  <c r="C43" i="3"/>
  <c r="Q164" i="2"/>
  <c r="Q58" i="2"/>
  <c r="C41" i="3"/>
  <c r="Q127" i="2"/>
  <c r="Q21" i="2"/>
  <c r="K10" i="3"/>
  <c r="Q142" i="2"/>
  <c r="Q36" i="2"/>
  <c r="S10" i="3"/>
  <c r="Q153" i="2"/>
  <c r="Q47" i="2"/>
  <c r="K14" i="3"/>
  <c r="Q111" i="2"/>
  <c r="Q5" i="2"/>
  <c r="Q110" i="2"/>
  <c r="Q4" i="2"/>
  <c r="Q144" i="2"/>
  <c r="Q38" i="2"/>
  <c r="C24" i="3"/>
  <c r="Q150" i="2"/>
  <c r="Q44" i="2"/>
  <c r="C30" i="3"/>
  <c r="Q122" i="2"/>
  <c r="Q16" i="2"/>
  <c r="C8" i="3"/>
  <c r="Q118" i="2"/>
  <c r="Q12" i="2"/>
  <c r="C4" i="3"/>
  <c r="Q116" i="2"/>
  <c r="Q10" i="2"/>
  <c r="S8" i="3"/>
  <c r="Q166" i="2"/>
  <c r="Q60" i="2"/>
  <c r="K16" i="3"/>
  <c r="Q192" i="2"/>
  <c r="Q86" i="2"/>
  <c r="K20" i="3"/>
  <c r="Q177" i="2"/>
  <c r="Q71" i="2"/>
  <c r="C51" i="3"/>
  <c r="Q160" i="2"/>
  <c r="Q54" i="2"/>
  <c r="C37" i="3"/>
  <c r="Q167" i="2"/>
  <c r="Q61" i="2"/>
  <c r="K17" i="3"/>
  <c r="Q161" i="2"/>
  <c r="Q55" i="2"/>
  <c r="C38" i="3"/>
  <c r="Q193" i="2"/>
  <c r="Q87" i="2"/>
  <c r="K21" i="3"/>
  <c r="Q173" i="2"/>
  <c r="Q67" i="2"/>
  <c r="C47" i="3"/>
  <c r="Q170" i="2"/>
  <c r="Q64" i="2"/>
  <c r="C44" i="3"/>
  <c r="Q146" i="2"/>
  <c r="Q40" i="2"/>
  <c r="C26" i="3"/>
  <c r="Q189" i="2"/>
  <c r="Q83" i="2"/>
  <c r="C60" i="3"/>
  <c r="Q131" i="2"/>
  <c r="Q25" i="2"/>
  <c r="C14" i="3"/>
  <c r="Q140" i="2"/>
  <c r="Q34" i="2"/>
  <c r="K12" i="3"/>
  <c r="Q191" i="2"/>
  <c r="Q85" i="2"/>
  <c r="C62" i="3"/>
  <c r="Q130" i="2"/>
  <c r="Q24" i="2"/>
  <c r="C13" i="3"/>
  <c r="Q124" i="2"/>
  <c r="Q18" i="2"/>
  <c r="C10" i="3"/>
  <c r="Q184" i="2"/>
  <c r="Q78" i="2"/>
  <c r="C55" i="3"/>
  <c r="Q152" i="2"/>
  <c r="Q46" i="2"/>
  <c r="C32" i="3"/>
  <c r="Q123" i="2"/>
  <c r="Q17" i="2"/>
  <c r="C9" i="3"/>
  <c r="Q149" i="2"/>
  <c r="Q43" i="2"/>
  <c r="C29" i="3"/>
  <c r="Q157" i="2"/>
  <c r="Q51" i="2"/>
  <c r="C34" i="3"/>
  <c r="Q128" i="2"/>
  <c r="Q22" i="2"/>
  <c r="K11" i="3"/>
  <c r="Q154" i="2"/>
  <c r="Q48" i="2"/>
  <c r="K15" i="3"/>
  <c r="Q163" i="2"/>
  <c r="Q57" i="2"/>
  <c r="C40" i="3"/>
  <c r="Q148" i="2"/>
  <c r="Q42" i="2"/>
  <c r="C28" i="3"/>
  <c r="Q185" i="2"/>
  <c r="Q79" i="2"/>
  <c r="C56" i="3"/>
  <c r="Q125" i="2"/>
  <c r="Q19" i="2"/>
  <c r="C11" i="3"/>
  <c r="Q147" i="2"/>
  <c r="Q41" i="2"/>
  <c r="C27" i="3"/>
  <c r="Q112" i="2"/>
  <c r="Q6" i="2"/>
  <c r="Q113" i="2"/>
  <c r="Q7" i="2"/>
  <c r="Q159" i="2"/>
  <c r="Q53" i="2"/>
  <c r="C36" i="3"/>
  <c r="Q126" i="2"/>
  <c r="Q20" i="2"/>
  <c r="C12" i="3"/>
  <c r="Q137" i="2"/>
  <c r="Q31" i="2"/>
  <c r="C20" i="3"/>
  <c r="Q121" i="2"/>
  <c r="Q15" i="2"/>
  <c r="C7" i="3"/>
  <c r="Q133" i="2"/>
  <c r="Q27" i="2"/>
  <c r="C16" i="3"/>
  <c r="Q178" i="2"/>
  <c r="Q72" i="2"/>
  <c r="C52" i="3"/>
  <c r="Q141" i="2"/>
  <c r="Q35" i="2"/>
  <c r="K13" i="3"/>
  <c r="Q165" i="2"/>
  <c r="Q59" i="2"/>
  <c r="C42" i="3"/>
  <c r="Q132" i="2"/>
  <c r="Q26" i="2"/>
  <c r="C15" i="3"/>
  <c r="Q115" i="2"/>
  <c r="Q9" i="2"/>
  <c r="K9" i="3"/>
  <c r="Q179" i="2"/>
  <c r="Q73" i="2"/>
  <c r="K18" i="3"/>
  <c r="Q190" i="2"/>
  <c r="Q84" i="2"/>
  <c r="C61" i="3"/>
  <c r="Q145" i="2"/>
  <c r="Q39" i="2"/>
  <c r="C25" i="3"/>
  <c r="Q156" i="2"/>
  <c r="Q50" i="2"/>
  <c r="C33" i="3"/>
  <c r="Q187" i="2"/>
  <c r="Q81" i="2"/>
  <c r="C58" i="3"/>
  <c r="Q176" i="2"/>
  <c r="Q70" i="2"/>
  <c r="C50" i="3"/>
  <c r="Q119" i="2"/>
  <c r="Q13" i="2"/>
  <c r="C5" i="3"/>
  <c r="Q135" i="2"/>
  <c r="Q29" i="2"/>
  <c r="C18" i="3"/>
  <c r="Q158" i="2"/>
  <c r="Q52" i="2"/>
  <c r="C35" i="3"/>
  <c r="Q139" i="2"/>
  <c r="Q33" i="2"/>
  <c r="C22" i="3"/>
  <c r="Q186" i="2"/>
  <c r="Q80" i="2"/>
  <c r="C57" i="3"/>
  <c r="Q194" i="2"/>
  <c r="Q88" i="2"/>
  <c r="S14" i="3"/>
  <c r="Q182" i="2"/>
  <c r="Q76" i="2"/>
  <c r="C53" i="3"/>
  <c r="Q162" i="2"/>
  <c r="Q56" i="2"/>
  <c r="C39" i="3"/>
  <c r="Q174" i="2"/>
  <c r="Q68" i="2"/>
  <c r="C48" i="3"/>
  <c r="Q117" i="2"/>
  <c r="Q11" i="2"/>
  <c r="C3" i="3"/>
  <c r="Q155" i="2"/>
  <c r="Q49" i="2"/>
  <c r="S11" i="3"/>
  <c r="Q134" i="2"/>
  <c r="Q28" i="2"/>
  <c r="C17" i="3"/>
  <c r="Q138" i="2"/>
  <c r="Q32" i="2"/>
  <c r="C21" i="3"/>
  <c r="Q181" i="2"/>
  <c r="Q75" i="2"/>
  <c r="S13" i="3"/>
  <c r="Q120" i="2"/>
  <c r="Q14" i="2"/>
  <c r="C6" i="3"/>
  <c r="Q175" i="2"/>
  <c r="Q69" i="2"/>
  <c r="C49" i="3"/>
  <c r="P129" i="2"/>
  <c r="P23" i="2"/>
  <c r="R9" i="3"/>
  <c r="P140" i="2"/>
  <c r="P34" i="2"/>
  <c r="J12" i="3"/>
  <c r="P164" i="2"/>
  <c r="P58" i="2"/>
  <c r="B41" i="3"/>
  <c r="P184" i="2"/>
  <c r="P78" i="2"/>
  <c r="B55" i="3"/>
  <c r="P152" i="2"/>
  <c r="P46" i="2"/>
  <c r="B32" i="3"/>
  <c r="P162" i="2"/>
  <c r="P56" i="2"/>
  <c r="B39" i="3"/>
  <c r="P146" i="2"/>
  <c r="P40" i="2"/>
  <c r="B26" i="3"/>
  <c r="P172" i="2"/>
  <c r="P66" i="2"/>
  <c r="B46" i="3"/>
  <c r="P161" i="2"/>
  <c r="P55" i="2"/>
  <c r="B38" i="3"/>
  <c r="P119" i="2"/>
  <c r="P13" i="2"/>
  <c r="B5" i="3"/>
  <c r="P148" i="2"/>
  <c r="P42" i="2"/>
  <c r="B28" i="3"/>
  <c r="P190" i="2"/>
  <c r="P84" i="2"/>
  <c r="B61" i="3"/>
  <c r="P169" i="2"/>
  <c r="P63" i="2"/>
  <c r="B43" i="3"/>
  <c r="V16" i="2"/>
  <c r="V18" i="2"/>
  <c r="P160" i="2"/>
  <c r="P54" i="2"/>
  <c r="B37" i="3"/>
  <c r="P134" i="2"/>
  <c r="P28" i="2"/>
  <c r="B17" i="3"/>
  <c r="P133" i="2"/>
  <c r="P27" i="2"/>
  <c r="B16" i="3"/>
  <c r="P142" i="2"/>
  <c r="P36" i="2"/>
  <c r="R10" i="3"/>
  <c r="P186" i="2"/>
  <c r="P80" i="2"/>
  <c r="B57" i="3"/>
  <c r="P166" i="2"/>
  <c r="P60" i="2"/>
  <c r="J16" i="3"/>
  <c r="O9" i="2"/>
  <c r="W16" i="2"/>
  <c r="W18" i="2"/>
  <c r="P127" i="2"/>
  <c r="P21" i="2"/>
  <c r="J10" i="3"/>
  <c r="P137" i="2"/>
  <c r="P31" i="2"/>
  <c r="B20" i="3"/>
  <c r="P141" i="2"/>
  <c r="P35" i="2"/>
  <c r="J13" i="3"/>
  <c r="P116" i="2"/>
  <c r="P10" i="2"/>
  <c r="R8" i="3"/>
  <c r="P154" i="2"/>
  <c r="P48" i="2"/>
  <c r="J15" i="3"/>
  <c r="P181" i="2"/>
  <c r="P75" i="2"/>
  <c r="R13" i="3"/>
  <c r="P139" i="2"/>
  <c r="P33" i="2"/>
  <c r="B22" i="3"/>
  <c r="P155" i="2"/>
  <c r="P49" i="2"/>
  <c r="R11" i="3"/>
  <c r="P173" i="2"/>
  <c r="P67" i="2"/>
  <c r="B47" i="3"/>
  <c r="P157" i="2"/>
  <c r="P51" i="2"/>
  <c r="B34" i="3"/>
  <c r="P128" i="2"/>
  <c r="P22" i="2"/>
  <c r="J11" i="3"/>
  <c r="P158" i="2"/>
  <c r="P52" i="2"/>
  <c r="B35" i="3"/>
  <c r="P174" i="2"/>
  <c r="P68" i="2"/>
  <c r="B48" i="3"/>
  <c r="P183" i="2"/>
  <c r="P77" i="2"/>
  <c r="B54" i="3"/>
  <c r="P178" i="2"/>
  <c r="P72" i="2"/>
  <c r="B52" i="3"/>
  <c r="P189" i="2"/>
  <c r="P83" i="2"/>
  <c r="B60" i="3"/>
  <c r="P122" i="2"/>
  <c r="P16" i="2"/>
  <c r="B8" i="3"/>
  <c r="P130" i="2"/>
  <c r="P24" i="2"/>
  <c r="B13" i="3"/>
  <c r="P182" i="2"/>
  <c r="P76" i="2"/>
  <c r="B53" i="3"/>
  <c r="P110" i="2"/>
  <c r="P4" i="2"/>
  <c r="P180" i="2"/>
  <c r="P74" i="2"/>
  <c r="J19" i="3"/>
  <c r="P131" i="2"/>
  <c r="P25" i="2"/>
  <c r="B14" i="3"/>
  <c r="P123" i="2"/>
  <c r="P17" i="2"/>
  <c r="B9" i="3"/>
  <c r="P179" i="2"/>
  <c r="P73" i="2"/>
  <c r="J18" i="3"/>
  <c r="P125" i="2"/>
  <c r="P19" i="2"/>
  <c r="B11" i="3"/>
  <c r="P132" i="2"/>
  <c r="P26" i="2"/>
  <c r="B15" i="3"/>
  <c r="Q136" i="2"/>
  <c r="Q30" i="2"/>
  <c r="C19" i="3"/>
  <c r="Q168" i="2"/>
  <c r="Q62" i="2"/>
  <c r="S12" i="3"/>
  <c r="Q183" i="2"/>
  <c r="Q77" i="2"/>
  <c r="C54" i="3"/>
  <c r="P143" i="2"/>
  <c r="P37" i="2"/>
  <c r="B23" i="3"/>
  <c r="P185" i="2"/>
  <c r="P79" i="2"/>
  <c r="B56" i="3"/>
  <c r="P114" i="2"/>
  <c r="P8" i="2"/>
  <c r="J8" i="3"/>
  <c r="P150" i="2"/>
  <c r="P44" i="2"/>
  <c r="B30" i="3"/>
  <c r="P165" i="2"/>
  <c r="P59" i="2"/>
  <c r="B42" i="3"/>
  <c r="P121" i="2"/>
  <c r="P15" i="2"/>
  <c r="B7" i="3"/>
  <c r="P113" i="2"/>
  <c r="P7" i="2"/>
  <c r="P187" i="2"/>
  <c r="P81" i="2"/>
  <c r="B58" i="3"/>
  <c r="P194" i="2"/>
  <c r="P88" i="2"/>
  <c r="R14" i="3"/>
  <c r="P147" i="2"/>
  <c r="P41" i="2"/>
  <c r="B27" i="3"/>
  <c r="P175" i="2"/>
  <c r="P69" i="2"/>
  <c r="B49" i="3"/>
  <c r="P138" i="2"/>
  <c r="P32" i="2"/>
  <c r="B21" i="3"/>
  <c r="P135" i="2"/>
  <c r="P29" i="2"/>
  <c r="B18" i="3"/>
  <c r="P156" i="2"/>
  <c r="P50" i="2"/>
  <c r="B33" i="3"/>
  <c r="P111" i="2"/>
  <c r="P5" i="2"/>
  <c r="P117" i="2"/>
  <c r="P11" i="2"/>
  <c r="B3" i="3"/>
  <c r="P144" i="2"/>
  <c r="P38" i="2"/>
  <c r="B24" i="3"/>
  <c r="P112" i="2"/>
  <c r="P6" i="2"/>
  <c r="P153" i="2"/>
  <c r="P47" i="2"/>
  <c r="J14" i="3"/>
  <c r="P167" i="2"/>
  <c r="P61" i="2"/>
  <c r="J17" i="3"/>
  <c r="P124" i="2"/>
  <c r="P18" i="2"/>
  <c r="B10" i="3"/>
  <c r="P176" i="2"/>
  <c r="P70" i="2"/>
  <c r="B50" i="3"/>
  <c r="Q129" i="2"/>
  <c r="Q23" i="2"/>
  <c r="S9" i="3"/>
  <c r="P192" i="2"/>
  <c r="P86" i="2"/>
  <c r="J20" i="3"/>
  <c r="Q114" i="2"/>
  <c r="Q8" i="2"/>
  <c r="K8" i="3"/>
  <c r="S5" i="3"/>
  <c r="K5" i="3"/>
  <c r="K4" i="3"/>
  <c r="J5" i="3"/>
  <c r="J4" i="3"/>
  <c r="S4" i="3"/>
  <c r="R5" i="3"/>
  <c r="R4" i="3"/>
</calcChain>
</file>

<file path=xl/sharedStrings.xml><?xml version="1.0" encoding="utf-8"?>
<sst xmlns="http://schemas.openxmlformats.org/spreadsheetml/2006/main" count="387" uniqueCount="240">
  <si>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</si>
  <si>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</si>
  <si>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</si>
  <si>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</si>
  <si>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</si>
  <si>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</si>
  <si>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</si>
  <si>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</si>
  <si>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</si>
  <si>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</si>
  <si>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</si>
  <si>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</si>
  <si>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</si>
  <si>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</si>
  <si>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</si>
  <si>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</si>
  <si>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</si>
  <si>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</si>
  <si>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</si>
  <si>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</si>
  <si>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</si>
  <si>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</si>
  <si>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</si>
  <si>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</si>
  <si>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</si>
  <si>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</si>
  <si>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</si>
  <si>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</si>
  <si>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</si>
  <si>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</si>
  <si>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</si>
  <si>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</si>
  <si>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</si>
  <si>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</si>
  <si>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</si>
  <si>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</si>
  <si>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</si>
  <si>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</si>
  <si>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</si>
  <si>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</si>
  <si>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</si>
  <si>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</si>
  <si>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</si>
  <si>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</si>
  <si>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</si>
  <si>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</si>
  <si>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</si>
  <si>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</si>
  <si>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</si>
  <si>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</si>
  <si>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</si>
  <si>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</si>
  <si>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</si>
  <si>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</si>
  <si>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</si>
  <si>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</si>
  <si>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</si>
  <si>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</si>
  <si>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</si>
  <si>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</si>
  <si>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</si>
  <si>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</si>
  <si>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</si>
  <si>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</si>
  <si>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</si>
  <si>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</si>
  <si>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</si>
  <si>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</si>
  <si>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</si>
  <si>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</si>
  <si>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</si>
  <si>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</si>
  <si>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</si>
  <si>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</si>
  <si>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</si>
  <si>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</si>
  <si>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</si>
  <si>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</si>
  <si>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</si>
  <si>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</si>
  <si>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</si>
  <si>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</si>
  <si>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</si>
  <si>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</si>
  <si>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</si>
  <si>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</si>
  <si>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</si>
  <si>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</si>
  <si>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</si>
  <si>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SIGMA ALANINE</t>
  </si>
  <si>
    <t>003_DR</t>
  </si>
  <si>
    <t>004_DR</t>
  </si>
  <si>
    <t>005_DR</t>
  </si>
  <si>
    <t>06-29-2023</t>
  </si>
  <si>
    <t>Data from file : C:\Sercon\Callisto_1046\SERCON_INTEGRA\Results\20230629 ZAAZ SEAL RBC PLATE 3_.prn</t>
  </si>
  <si>
    <t>? #230629082939QU</t>
  </si>
  <si>
    <t>? #230629083630KU</t>
  </si>
  <si>
    <t>? #230629084321SR</t>
  </si>
  <si>
    <t>? #230629085012SF</t>
  </si>
  <si>
    <t>? #230629085702TC</t>
  </si>
  <si>
    <t>? #230629090353GY</t>
  </si>
  <si>
    <t>? #230629091044UF</t>
  </si>
  <si>
    <t>FS60LE</t>
  </si>
  <si>
    <t>? #230629091734FG</t>
  </si>
  <si>
    <t>FS61LE</t>
  </si>
  <si>
    <t>? #230629092425XG</t>
  </si>
  <si>
    <t>FS62LE</t>
  </si>
  <si>
    <t>? #230629093116GS</t>
  </si>
  <si>
    <t>FS63LE</t>
  </si>
  <si>
    <t>? #230629093808RT</t>
  </si>
  <si>
    <t>FS64LE</t>
  </si>
  <si>
    <t>? #230629094459TI</t>
  </si>
  <si>
    <t>FS65LE</t>
  </si>
  <si>
    <t>? #230629095148VS</t>
  </si>
  <si>
    <t>FS66LE</t>
  </si>
  <si>
    <t>? #230629095839WG</t>
  </si>
  <si>
    <t>FS67LE</t>
  </si>
  <si>
    <t>? #230629100533JO</t>
  </si>
  <si>
    <t>FS68LE</t>
  </si>
  <si>
    <t>? #230629101224JF</t>
  </si>
  <si>
    <t>FS69LE</t>
  </si>
  <si>
    <t>? #230629101914OQ</t>
  </si>
  <si>
    <t>? #230629102604DC</t>
  </si>
  <si>
    <t>? #230629103254QV</t>
  </si>
  <si>
    <t>? #230629103945QL</t>
  </si>
  <si>
    <t>FS70LE</t>
  </si>
  <si>
    <t>? #230629104636FM</t>
  </si>
  <si>
    <t>FS56</t>
  </si>
  <si>
    <t>? #230629105326YT</t>
  </si>
  <si>
    <t>FS55</t>
  </si>
  <si>
    <t>? #230629110017KM</t>
  </si>
  <si>
    <t>FS54</t>
  </si>
  <si>
    <t>? #230629110709OR</t>
  </si>
  <si>
    <t>FS34</t>
  </si>
  <si>
    <t>? #230629111359BQ</t>
  </si>
  <si>
    <t>FS53</t>
  </si>
  <si>
    <t>? #230629112050WJ</t>
  </si>
  <si>
    <t>FS46</t>
  </si>
  <si>
    <t>? #230629112741DL</t>
  </si>
  <si>
    <t>FS52</t>
  </si>
  <si>
    <t>? #230629113431TJ</t>
  </si>
  <si>
    <t>FS51</t>
  </si>
  <si>
    <t>? #230629114122KT</t>
  </si>
  <si>
    <t>FS49</t>
  </si>
  <si>
    <t>? #230629114813LS</t>
  </si>
  <si>
    <t>? #230629115504NE</t>
  </si>
  <si>
    <t>? #230629120155HC</t>
  </si>
  <si>
    <t>? #230629120846YH</t>
  </si>
  <si>
    <t>FS50</t>
  </si>
  <si>
    <t>? #230629121538PI</t>
  </si>
  <si>
    <t>FS48</t>
  </si>
  <si>
    <t>? #230629122228VI</t>
  </si>
  <si>
    <t>FS45</t>
  </si>
  <si>
    <t>? #230629122919UE</t>
  </si>
  <si>
    <t>FS37</t>
  </si>
  <si>
    <t>? #230629123611IC</t>
  </si>
  <si>
    <t>FS40</t>
  </si>
  <si>
    <t>? #230629124303ML</t>
  </si>
  <si>
    <t>FS41</t>
  </si>
  <si>
    <t>? #230629124954PB</t>
  </si>
  <si>
    <t>FS43</t>
  </si>
  <si>
    <t>? #230629125645ID</t>
  </si>
  <si>
    <t>FS42</t>
  </si>
  <si>
    <t>? #230629130336IT</t>
  </si>
  <si>
    <t>FS44</t>
  </si>
  <si>
    <t>? #230629131026QY</t>
  </si>
  <si>
    <t>FS47</t>
  </si>
  <si>
    <t>? #230629131717VO</t>
  </si>
  <si>
    <t>? #230629132409PF</t>
  </si>
  <si>
    <t>? #230629133100XI</t>
  </si>
  <si>
    <t>? #230629133752PP</t>
  </si>
  <si>
    <t>FS39</t>
  </si>
  <si>
    <t>? #230629134442TS</t>
  </si>
  <si>
    <t>FS35</t>
  </si>
  <si>
    <t>? #230629135134RT</t>
  </si>
  <si>
    <t>FS36</t>
  </si>
  <si>
    <t>? #230629135825GO</t>
  </si>
  <si>
    <t>FS38</t>
  </si>
  <si>
    <t>? #230629140515NO</t>
  </si>
  <si>
    <t>FS60</t>
  </si>
  <si>
    <t>? #230629141206HK</t>
  </si>
  <si>
    <t>FS68</t>
  </si>
  <si>
    <t>? #230629141858JY</t>
  </si>
  <si>
    <t>FS69</t>
  </si>
  <si>
    <t>? #230629142549NP</t>
  </si>
  <si>
    <t>FS70</t>
  </si>
  <si>
    <t>? #230629143241MB</t>
  </si>
  <si>
    <t>FS59</t>
  </si>
  <si>
    <t>? #230629143931JD</t>
  </si>
  <si>
    <t>FS58</t>
  </si>
  <si>
    <t>? #230629144622QE</t>
  </si>
  <si>
    <t>? #230629145312FJ</t>
  </si>
  <si>
    <t>? #230629150002CP</t>
  </si>
  <si>
    <t>? #230629150652SL</t>
  </si>
  <si>
    <t>FS67</t>
  </si>
  <si>
    <t>? #230629151342LI</t>
  </si>
  <si>
    <t>FS65</t>
  </si>
  <si>
    <t>? #230629152032SF</t>
  </si>
  <si>
    <t>FS57</t>
  </si>
  <si>
    <t>? #230629152723BW</t>
  </si>
  <si>
    <t>FS66</t>
  </si>
  <si>
    <t>? #230629153413BL</t>
  </si>
  <si>
    <t>FS64</t>
  </si>
  <si>
    <t>? #230629154105ST</t>
  </si>
  <si>
    <t>FS63</t>
  </si>
  <si>
    <t>? #230629154756VF</t>
  </si>
  <si>
    <t>FS62</t>
  </si>
  <si>
    <t>? #230629155446MW</t>
  </si>
  <si>
    <t>FS61</t>
  </si>
  <si>
    <t>? #230629161520GU</t>
  </si>
  <si>
    <t>FS33</t>
  </si>
  <si>
    <t>? #230629173733CB</t>
  </si>
  <si>
    <t>FS18</t>
  </si>
  <si>
    <t>? #230629180455WN</t>
  </si>
  <si>
    <t>? #230629181146KA</t>
  </si>
  <si>
    <t>? #230629181838GE</t>
  </si>
  <si>
    <t>? #230629182529QZ</t>
  </si>
  <si>
    <t>FS17</t>
  </si>
  <si>
    <t>? #230629183221IG</t>
  </si>
  <si>
    <t>FS19</t>
  </si>
  <si>
    <t>? #230629183912WD</t>
  </si>
  <si>
    <t>FS20</t>
  </si>
  <si>
    <t>? #230629184603OP</t>
  </si>
  <si>
    <t>FS25</t>
  </si>
  <si>
    <t>? #230629185255PR</t>
  </si>
  <si>
    <t>FS23</t>
  </si>
  <si>
    <t>? #230629185948VC</t>
  </si>
  <si>
    <t>FS21</t>
  </si>
  <si>
    <t>? #230629190639KV</t>
  </si>
  <si>
    <t>FS27</t>
  </si>
  <si>
    <t>? #230629191330HR</t>
  </si>
  <si>
    <t>FS31</t>
  </si>
  <si>
    <t>? #230629192021KV</t>
  </si>
  <si>
    <t>FS24</t>
  </si>
  <si>
    <t>? #230629192711LV</t>
  </si>
  <si>
    <t>FS32</t>
  </si>
  <si>
    <t>? #230629193401FS</t>
  </si>
  <si>
    <t>? #230629194054WF</t>
  </si>
  <si>
    <t>? #230629194745ZY</t>
  </si>
  <si>
    <t>? #230629195435WN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</si>
</sst>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2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6208"/>
        <c:axId val="89568384"/>
      </c:scatterChart>
      <c:valAx>
        <c:axId val="895662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89568384"/>
        <c:crosses val="autoZero"/>
        <c:crossBetween val="midCat"/>
      </c:valAx>
      <c:valAx>
        <c:axId val="895683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956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1214244521699707E-2"/>
                  <c:y val="-0.470872235404698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-1.8343065734872299</c:v>
                </c:pt>
                <c:pt idx="6" formatCode="0.00">
                  <c:v>-1.8304565374562456</c:v>
                </c:pt>
                <c:pt idx="17" formatCode="0.00">
                  <c:v>-1.5865114927262101</c:v>
                </c:pt>
                <c:pt idx="18" formatCode="0.00">
                  <c:v>-1.5553235307181901</c:v>
                </c:pt>
                <c:pt idx="19" formatCode="0.00">
                  <c:v>-1.5976616614697958</c:v>
                </c:pt>
                <c:pt idx="30" formatCode="0.00">
                  <c:v>-1.4323047146219601</c:v>
                </c:pt>
                <c:pt idx="31" formatCode="0.00">
                  <c:v>-1.3994508836941699</c:v>
                </c:pt>
                <c:pt idx="32" formatCode="0.00">
                  <c:v>-1.4723253940382657</c:v>
                </c:pt>
                <c:pt idx="43" formatCode="0.00">
                  <c:v>-1.4549929070052501</c:v>
                </c:pt>
                <c:pt idx="44" formatCode="0.00">
                  <c:v>-1.40598858684127</c:v>
                </c:pt>
                <c:pt idx="45" formatCode="0.00">
                  <c:v>-1.3962494701377253</c:v>
                </c:pt>
                <c:pt idx="56" formatCode="0.00">
                  <c:v>-1.40992794372066</c:v>
                </c:pt>
                <c:pt idx="57" formatCode="0.00">
                  <c:v>-1.4076053441613601</c:v>
                </c:pt>
                <c:pt idx="58" formatCode="0.00">
                  <c:v>-1.3639332312700052</c:v>
                </c:pt>
                <c:pt idx="69" formatCode="0.00">
                  <c:v>-1.7859122526007001</c:v>
                </c:pt>
                <c:pt idx="70" formatCode="0.00">
                  <c:v>-1.73266575556366</c:v>
                </c:pt>
                <c:pt idx="71" formatCode="0.00">
                  <c:v>-1.7328612849255451</c:v>
                </c:pt>
                <c:pt idx="82" formatCode="0.00">
                  <c:v>-1.56049336879664</c:v>
                </c:pt>
                <c:pt idx="83" formatCode="0.00">
                  <c:v>-1.52601424240531</c:v>
                </c:pt>
                <c:pt idx="84" formatCode="0.00">
                  <c:v>-1.5772612307946554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2448"/>
        <c:axId val="87286912"/>
      </c:scatterChart>
      <c:valAx>
        <c:axId val="87272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6912"/>
        <c:crossesAt val="-50"/>
        <c:crossBetween val="midCat"/>
      </c:valAx>
      <c:valAx>
        <c:axId val="872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1559852409264442E-2"/>
                  <c:y val="-0.1799513684799024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-19.509570568538699</c:v>
                </c:pt>
                <c:pt idx="6" formatCode="0.00">
                  <c:v>-19.420781877872287</c:v>
                </c:pt>
                <c:pt idx="17" formatCode="0.00">
                  <c:v>-19.3400121804804</c:v>
                </c:pt>
                <c:pt idx="18" formatCode="0.00">
                  <c:v>-19.379498327477702</c:v>
                </c:pt>
                <c:pt idx="19" formatCode="0.00">
                  <c:v>-19.445453506875587</c:v>
                </c:pt>
                <c:pt idx="30" formatCode="0.00">
                  <c:v>-19.291402022565102</c:v>
                </c:pt>
                <c:pt idx="31" formatCode="0.00">
                  <c:v>-19.290068866325299</c:v>
                </c:pt>
                <c:pt idx="32" formatCode="0.00">
                  <c:v>-19.314505543465287</c:v>
                </c:pt>
                <c:pt idx="43" formatCode="0.00">
                  <c:v>-19.425134517384201</c:v>
                </c:pt>
                <c:pt idx="44" formatCode="0.00">
                  <c:v>-19.362611348072502</c:v>
                </c:pt>
                <c:pt idx="45" formatCode="0.00">
                  <c:v>-19.366934946092087</c:v>
                </c:pt>
                <c:pt idx="56" formatCode="0.00">
                  <c:v>-19.265569490434501</c:v>
                </c:pt>
                <c:pt idx="57" formatCode="0.00">
                  <c:v>-19.372617835936001</c:v>
                </c:pt>
                <c:pt idx="58" formatCode="0.00">
                  <c:v>-19.356338896126985</c:v>
                </c:pt>
                <c:pt idx="69" formatCode="0.00">
                  <c:v>-19.479615156343499</c:v>
                </c:pt>
                <c:pt idx="70" formatCode="0.00">
                  <c:v>-19.434744225418399</c:v>
                </c:pt>
                <c:pt idx="71" formatCode="0.00">
                  <c:v>-19.519920287756786</c:v>
                </c:pt>
                <c:pt idx="82" formatCode="0.00">
                  <c:v>-19.303056884774101</c:v>
                </c:pt>
                <c:pt idx="83" formatCode="0.00">
                  <c:v>-19.335846493718599</c:v>
                </c:pt>
                <c:pt idx="84" formatCode="0.00">
                  <c:v>-19.280939320162187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3936"/>
        <c:axId val="142164352"/>
      </c:scatterChart>
      <c:valAx>
        <c:axId val="136263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4352"/>
        <c:crossesAt val="-50"/>
        <c:crossBetween val="midCat"/>
      </c:valAx>
      <c:valAx>
        <c:axId val="1421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0.876</c:v>
                </c:pt>
                <c:pt idx="1">
                  <c:v>0.78300000000000003</c:v>
                </c:pt>
                <c:pt idx="2">
                  <c:v>0.82299999999999995</c:v>
                </c:pt>
                <c:pt idx="3">
                  <c:v>0.72</c:v>
                </c:pt>
                <c:pt idx="4">
                  <c:v>0.77</c:v>
                </c:pt>
                <c:pt idx="5" formatCode="0.000">
                  <c:v>0.79200000000000004</c:v>
                </c:pt>
                <c:pt idx="6">
                  <c:v>0.82499999999999996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1.0958345387363E-7</c:v>
                </c:pt>
                <c:pt idx="1">
                  <c:v>9.7036633610325702E-8</c:v>
                </c:pt>
                <c:pt idx="2">
                  <c:v>1.0296862000200301E-7</c:v>
                </c:pt>
                <c:pt idx="3">
                  <c:v>8.8738401370080906E-8</c:v>
                </c:pt>
                <c:pt idx="4">
                  <c:v>9.5946935375901305E-8</c:v>
                </c:pt>
                <c:pt idx="5">
                  <c:v>9.9050945265299895E-8</c:v>
                </c:pt>
                <c:pt idx="6">
                  <c:v>1.03457081838954E-7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6496"/>
        <c:axId val="88108416"/>
      </c:scatterChart>
      <c:valAx>
        <c:axId val="881064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8416"/>
        <c:crosses val="autoZero"/>
        <c:crossBetween val="midCat"/>
      </c:valAx>
      <c:valAx>
        <c:axId val="88108416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0.876</c:v>
                </c:pt>
                <c:pt idx="1">
                  <c:v>0.78300000000000003</c:v>
                </c:pt>
                <c:pt idx="2">
                  <c:v>0.82299999999999995</c:v>
                </c:pt>
                <c:pt idx="3">
                  <c:v>0.72</c:v>
                </c:pt>
                <c:pt idx="4">
                  <c:v>0.77</c:v>
                </c:pt>
                <c:pt idx="5" formatCode="0.000">
                  <c:v>0.79200000000000004</c:v>
                </c:pt>
                <c:pt idx="6">
                  <c:v>0.82499999999999996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5.9465597690433501E-7</c:v>
                </c:pt>
                <c:pt idx="1">
                  <c:v>5.3418463519250302E-7</c:v>
                </c:pt>
                <c:pt idx="2">
                  <c:v>5.6358363509367795E-7</c:v>
                </c:pt>
                <c:pt idx="3">
                  <c:v>4.9379029354312799E-7</c:v>
                </c:pt>
                <c:pt idx="4">
                  <c:v>5.3182714410127098E-7</c:v>
                </c:pt>
                <c:pt idx="5" formatCode="0.000E+00">
                  <c:v>5.4309530872487202E-7</c:v>
                </c:pt>
                <c:pt idx="6" formatCode="0.000E+00">
                  <c:v>5.6370917356218797E-7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8496"/>
        <c:axId val="88140416"/>
      </c:scatterChart>
      <c:valAx>
        <c:axId val="881384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0416"/>
        <c:crosses val="autoZero"/>
        <c:crossBetween val="midCat"/>
      </c:valAx>
      <c:valAx>
        <c:axId val="88140416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3"/>
  <sheetViews>
    <sheetView workbookViewId="0">
      <selection sqref="A1:R201"/>
    </sheetView>
  </sheetViews>
  <sheetFormatPr defaultColWidth="9.109375" defaultRowHeight="14.4" x14ac:dyDescent="0.3"/>
  <sheetData>
    <row r="1" spans="1:18" x14ac:dyDescent="0.3">
      <c r="A1" t="s">
        <v>0</v>
      </c>
    </row>
    <row r="2" spans="1:18" x14ac:dyDescent="0.3">
      <c r="A2" s="50">
        <v>0.35392361111111109</v>
      </c>
      <c r="B2" t="s">
        <v>93</v>
      </c>
    </row>
    <row r="4" spans="1:18" x14ac:dyDescent="0.3">
      <c r="A4" t="s">
        <v>94</v>
      </c>
    </row>
    <row r="5" spans="1:18" x14ac:dyDescent="0.3">
      <c r="A5" t="s">
        <v>1</v>
      </c>
    </row>
    <row r="6" spans="1:18" x14ac:dyDescent="0.3">
      <c r="A6" t="s">
        <v>2</v>
      </c>
      <c r="B6" t="s">
        <v>3</v>
      </c>
      <c r="C6" t="s">
        <v>65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4</v>
      </c>
      <c r="L6" t="s">
        <v>11</v>
      </c>
      <c r="M6" t="s">
        <v>6</v>
      </c>
      <c r="N6" t="s">
        <v>12</v>
      </c>
      <c r="O6" t="s">
        <v>13</v>
      </c>
      <c r="P6" t="s">
        <v>9</v>
      </c>
      <c r="Q6" t="s">
        <v>10</v>
      </c>
      <c r="R6" t="s">
        <v>14</v>
      </c>
    </row>
    <row r="7" spans="1:18" x14ac:dyDescent="0.3">
      <c r="A7" t="s">
        <v>15</v>
      </c>
      <c r="B7" t="s">
        <v>15</v>
      </c>
      <c r="C7" t="s">
        <v>15</v>
      </c>
      <c r="D7" t="s">
        <v>15</v>
      </c>
      <c r="E7" t="s">
        <v>16</v>
      </c>
      <c r="F7" t="s">
        <v>15</v>
      </c>
      <c r="G7" t="s">
        <v>17</v>
      </c>
      <c r="H7" t="s">
        <v>15</v>
      </c>
      <c r="I7" t="s">
        <v>15</v>
      </c>
      <c r="J7" t="s">
        <v>15</v>
      </c>
      <c r="K7" t="s">
        <v>15</v>
      </c>
      <c r="L7" t="s">
        <v>16</v>
      </c>
      <c r="M7" t="s">
        <v>15</v>
      </c>
      <c r="N7" t="s">
        <v>18</v>
      </c>
      <c r="O7" t="s">
        <v>18</v>
      </c>
      <c r="P7" t="s">
        <v>15</v>
      </c>
      <c r="Q7" t="s">
        <v>15</v>
      </c>
      <c r="R7" t="s">
        <v>15</v>
      </c>
    </row>
    <row r="8" spans="1:18" x14ac:dyDescent="0.3">
      <c r="A8">
        <v>1</v>
      </c>
      <c r="B8" t="s">
        <v>87</v>
      </c>
      <c r="C8">
        <v>100</v>
      </c>
      <c r="D8" s="47">
        <v>1.2988084264770701E-9</v>
      </c>
      <c r="E8">
        <v>0</v>
      </c>
      <c r="F8">
        <v>0</v>
      </c>
      <c r="G8">
        <v>0</v>
      </c>
      <c r="H8">
        <v>0</v>
      </c>
      <c r="I8" s="47">
        <v>3.70014407039022E-3</v>
      </c>
      <c r="J8" s="47">
        <v>1.3674655246098501E-5</v>
      </c>
      <c r="K8" s="47">
        <v>1.50296538712832E-9</v>
      </c>
      <c r="L8">
        <v>0</v>
      </c>
      <c r="M8">
        <v>0</v>
      </c>
      <c r="N8">
        <v>0</v>
      </c>
      <c r="O8">
        <v>0</v>
      </c>
      <c r="P8" s="47">
        <v>1.0919052051736201E-2</v>
      </c>
      <c r="Q8" s="47">
        <v>3.9087774026066299E-3</v>
      </c>
      <c r="R8" t="s">
        <v>95</v>
      </c>
    </row>
    <row r="9" spans="1:18" x14ac:dyDescent="0.3">
      <c r="A9">
        <v>2</v>
      </c>
      <c r="B9" t="s">
        <v>87</v>
      </c>
      <c r="C9">
        <v>100</v>
      </c>
      <c r="D9" s="47">
        <v>1.1901511081725E-9</v>
      </c>
      <c r="E9">
        <v>0</v>
      </c>
      <c r="F9">
        <v>0</v>
      </c>
      <c r="G9">
        <v>0</v>
      </c>
      <c r="H9">
        <v>0</v>
      </c>
      <c r="I9" s="47">
        <v>3.70014407039022E-3</v>
      </c>
      <c r="J9" s="47">
        <v>1.3674655246098501E-5</v>
      </c>
      <c r="K9" s="47">
        <v>1.6167882067874601E-9</v>
      </c>
      <c r="L9">
        <v>0</v>
      </c>
      <c r="M9">
        <v>0</v>
      </c>
      <c r="N9">
        <v>0</v>
      </c>
      <c r="O9">
        <v>0</v>
      </c>
      <c r="P9" s="47">
        <v>1.0919052051736201E-2</v>
      </c>
      <c r="Q9" s="47">
        <v>3.9087774026066299E-3</v>
      </c>
      <c r="R9" t="s">
        <v>96</v>
      </c>
    </row>
    <row r="10" spans="1:18" x14ac:dyDescent="0.3">
      <c r="A10">
        <v>3</v>
      </c>
      <c r="B10" t="s">
        <v>88</v>
      </c>
      <c r="C10">
        <v>0.8</v>
      </c>
      <c r="D10" s="47">
        <v>1.6137120683462601E-7</v>
      </c>
      <c r="E10">
        <v>0</v>
      </c>
      <c r="F10">
        <v>0</v>
      </c>
      <c r="G10">
        <v>0</v>
      </c>
      <c r="H10">
        <v>0</v>
      </c>
      <c r="I10" s="47">
        <v>3.70014407039022E-3</v>
      </c>
      <c r="J10" s="47">
        <v>1.3674655246098501E-5</v>
      </c>
      <c r="K10" s="47">
        <v>4.6719106649995002E-7</v>
      </c>
      <c r="L10">
        <v>0</v>
      </c>
      <c r="M10">
        <v>0</v>
      </c>
      <c r="N10">
        <v>0</v>
      </c>
      <c r="O10">
        <v>0</v>
      </c>
      <c r="P10" s="47">
        <v>1.0919052051736201E-2</v>
      </c>
      <c r="Q10" s="47">
        <v>3.9087774026066299E-3</v>
      </c>
      <c r="R10" t="s">
        <v>97</v>
      </c>
    </row>
    <row r="11" spans="1:18" x14ac:dyDescent="0.3">
      <c r="A11">
        <v>4</v>
      </c>
      <c r="B11" t="s">
        <v>88</v>
      </c>
      <c r="C11">
        <v>0.8</v>
      </c>
      <c r="D11" s="47">
        <v>1.32637030747507E-7</v>
      </c>
      <c r="E11">
        <v>0</v>
      </c>
      <c r="F11">
        <v>0</v>
      </c>
      <c r="G11">
        <v>0</v>
      </c>
      <c r="H11">
        <v>0</v>
      </c>
      <c r="I11" s="47">
        <v>3.70014407039022E-3</v>
      </c>
      <c r="J11" s="47">
        <v>1.3674655246098501E-5</v>
      </c>
      <c r="K11" s="47">
        <v>3.8910225585997401E-7</v>
      </c>
      <c r="L11">
        <v>0</v>
      </c>
      <c r="M11">
        <v>0</v>
      </c>
      <c r="N11">
        <v>0</v>
      </c>
      <c r="O11">
        <v>0</v>
      </c>
      <c r="P11" s="47">
        <v>1.0919052051736201E-2</v>
      </c>
      <c r="Q11" s="47">
        <v>3.9087774026066299E-3</v>
      </c>
      <c r="R11" t="s">
        <v>98</v>
      </c>
    </row>
    <row r="12" spans="1:18" x14ac:dyDescent="0.3">
      <c r="A12">
        <v>5</v>
      </c>
      <c r="B12" t="s">
        <v>89</v>
      </c>
      <c r="C12">
        <v>0.8</v>
      </c>
      <c r="D12" s="47">
        <v>1.6002218419797199E-7</v>
      </c>
      <c r="E12">
        <v>15.7200002670288</v>
      </c>
      <c r="F12">
        <v>1.0000000000000001E-15</v>
      </c>
      <c r="G12">
        <v>-1.8500000238418599</v>
      </c>
      <c r="H12">
        <v>0</v>
      </c>
      <c r="I12" s="47">
        <v>3.70014407039022E-3</v>
      </c>
      <c r="J12" s="47">
        <v>1.3674655246098501E-5</v>
      </c>
      <c r="K12" s="47">
        <v>4.62691642999502E-7</v>
      </c>
      <c r="L12">
        <v>40.439998626708999</v>
      </c>
      <c r="M12">
        <v>1.0000000000000001E-15</v>
      </c>
      <c r="N12">
        <v>-19.620000839233398</v>
      </c>
      <c r="O12">
        <v>-18</v>
      </c>
      <c r="P12" s="47">
        <v>1.0919052051736201E-2</v>
      </c>
      <c r="Q12" s="47">
        <v>3.9087774026066299E-3</v>
      </c>
      <c r="R12" t="s">
        <v>99</v>
      </c>
    </row>
    <row r="13" spans="1:18" x14ac:dyDescent="0.3">
      <c r="A13">
        <v>6</v>
      </c>
      <c r="B13" t="s">
        <v>67</v>
      </c>
      <c r="C13">
        <v>0.8</v>
      </c>
      <c r="D13" s="47">
        <v>1.5841244960929101E-7</v>
      </c>
      <c r="E13">
        <v>15.5619001311718</v>
      </c>
      <c r="F13">
        <v>0</v>
      </c>
      <c r="G13">
        <v>-1.8343065734872299</v>
      </c>
      <c r="H13">
        <v>0</v>
      </c>
      <c r="I13" s="47">
        <v>3.66975617188257E-3</v>
      </c>
      <c r="J13" s="47">
        <v>1.3585560067737801E-5</v>
      </c>
      <c r="K13" s="47">
        <v>4.6036069578647698E-7</v>
      </c>
      <c r="L13">
        <v>40.236273391618298</v>
      </c>
      <c r="M13">
        <v>0</v>
      </c>
      <c r="N13">
        <v>-19.509570568538699</v>
      </c>
      <c r="O13">
        <v>-48.046989237302597</v>
      </c>
      <c r="P13" s="47">
        <v>1.10179670536072E-2</v>
      </c>
      <c r="Q13" s="47">
        <v>3.9355641825048202E-3</v>
      </c>
      <c r="R13" t="s">
        <v>100</v>
      </c>
    </row>
    <row r="14" spans="1:18" x14ac:dyDescent="0.3">
      <c r="A14">
        <v>7</v>
      </c>
      <c r="B14" t="s">
        <v>66</v>
      </c>
      <c r="C14">
        <v>0.876</v>
      </c>
      <c r="D14" s="47">
        <v>1.0958345387363E-7</v>
      </c>
      <c r="E14">
        <v>9.8311995904314902</v>
      </c>
      <c r="F14">
        <v>0</v>
      </c>
      <c r="G14">
        <v>6.5848139535011798</v>
      </c>
      <c r="H14">
        <v>0</v>
      </c>
      <c r="I14" s="47">
        <v>3.7007090685000502E-3</v>
      </c>
      <c r="J14" s="47">
        <v>1.36654632786259E-5</v>
      </c>
      <c r="K14" s="47">
        <v>5.9465597690433501E-7</v>
      </c>
      <c r="L14">
        <v>47.464444455792901</v>
      </c>
      <c r="M14">
        <v>0</v>
      </c>
      <c r="N14">
        <v>-28.1796919518398</v>
      </c>
      <c r="O14">
        <v>-48.642069801280201</v>
      </c>
      <c r="P14" s="47">
        <v>1.09205391655988E-2</v>
      </c>
      <c r="Q14" s="47">
        <v>3.9331040004088403E-3</v>
      </c>
      <c r="R14" t="s">
        <v>101</v>
      </c>
    </row>
    <row r="15" spans="1:18" x14ac:dyDescent="0.3">
      <c r="A15">
        <v>8</v>
      </c>
      <c r="B15" t="s">
        <v>102</v>
      </c>
      <c r="C15">
        <v>0.752</v>
      </c>
      <c r="D15" s="47">
        <v>1.17715319068734E-7</v>
      </c>
      <c r="E15">
        <v>12.3020759761066</v>
      </c>
      <c r="F15">
        <v>0</v>
      </c>
      <c r="G15">
        <v>10.5451187739736</v>
      </c>
      <c r="H15">
        <v>0</v>
      </c>
      <c r="I15" s="47">
        <v>3.7152691291725101E-3</v>
      </c>
      <c r="J15" s="47">
        <v>1.36152007225137E-5</v>
      </c>
      <c r="K15" s="47">
        <v>4.68344232507079E-7</v>
      </c>
      <c r="L15">
        <v>43.546911571404401</v>
      </c>
      <c r="M15">
        <v>0</v>
      </c>
      <c r="N15">
        <v>-17.970317830353199</v>
      </c>
      <c r="O15">
        <v>-48.785006586053498</v>
      </c>
      <c r="P15" s="47">
        <v>1.1035263944476801E-2</v>
      </c>
      <c r="Q15" s="47">
        <v>3.9325130711464103E-3</v>
      </c>
      <c r="R15" t="s">
        <v>103</v>
      </c>
    </row>
    <row r="16" spans="1:18" x14ac:dyDescent="0.3">
      <c r="A16">
        <v>9</v>
      </c>
      <c r="B16" t="s">
        <v>104</v>
      </c>
      <c r="C16">
        <v>0.82499999999999996</v>
      </c>
      <c r="D16" s="47">
        <v>1.34423029166109E-7</v>
      </c>
      <c r="E16">
        <v>12.805124501314801</v>
      </c>
      <c r="F16">
        <v>0</v>
      </c>
      <c r="G16">
        <v>11.2629315457832</v>
      </c>
      <c r="H16">
        <v>0</v>
      </c>
      <c r="I16" s="47">
        <v>3.7179081678280698E-3</v>
      </c>
      <c r="J16" s="47">
        <v>1.3649509523040001E-5</v>
      </c>
      <c r="K16" s="47">
        <v>4.9832783433068105E-7</v>
      </c>
      <c r="L16">
        <v>42.234905489625</v>
      </c>
      <c r="M16">
        <v>0</v>
      </c>
      <c r="N16">
        <v>-17.006217514982101</v>
      </c>
      <c r="O16">
        <v>-48.759534355754603</v>
      </c>
      <c r="P16" s="47">
        <v>1.1046097732540601E-2</v>
      </c>
      <c r="Q16" s="47">
        <v>3.9326183784421298E-3</v>
      </c>
      <c r="R16" t="s">
        <v>105</v>
      </c>
    </row>
    <row r="17" spans="1:18" x14ac:dyDescent="0.3">
      <c r="A17">
        <v>10</v>
      </c>
      <c r="B17" t="s">
        <v>106</v>
      </c>
      <c r="C17">
        <v>0.83499999999999996</v>
      </c>
      <c r="D17" s="47">
        <v>1.34602975383757E-7</v>
      </c>
      <c r="E17">
        <v>12.6687007876388</v>
      </c>
      <c r="F17">
        <v>0</v>
      </c>
      <c r="G17">
        <v>9.6432347068925495</v>
      </c>
      <c r="H17">
        <v>0</v>
      </c>
      <c r="I17" s="47">
        <v>3.7119533523998901E-3</v>
      </c>
      <c r="J17" s="47">
        <v>1.37484984337924E-5</v>
      </c>
      <c r="K17" s="47">
        <v>5.1833573877502204E-7</v>
      </c>
      <c r="L17">
        <v>43.404520292401799</v>
      </c>
      <c r="M17">
        <v>0</v>
      </c>
      <c r="N17">
        <v>-17.2219724527077</v>
      </c>
      <c r="O17">
        <v>-48.958943939331299</v>
      </c>
      <c r="P17" s="47">
        <v>1.10436732511544E-2</v>
      </c>
      <c r="Q17" s="47">
        <v>3.9317939793321903E-3</v>
      </c>
      <c r="R17" t="s">
        <v>107</v>
      </c>
    </row>
    <row r="18" spans="1:18" x14ac:dyDescent="0.3">
      <c r="A18">
        <v>11</v>
      </c>
      <c r="B18" t="s">
        <v>108</v>
      </c>
      <c r="C18">
        <v>0.80500000000000005</v>
      </c>
      <c r="D18" s="47">
        <v>1.31996302020487E-7</v>
      </c>
      <c r="E18">
        <v>12.88631836483</v>
      </c>
      <c r="F18">
        <v>0</v>
      </c>
      <c r="G18">
        <v>8.9967032250814203</v>
      </c>
      <c r="H18">
        <v>0</v>
      </c>
      <c r="I18" s="47">
        <v>3.7095763794070102E-3</v>
      </c>
      <c r="J18" s="47">
        <v>1.3690712321975399E-5</v>
      </c>
      <c r="K18" s="47">
        <v>4.8328514101747502E-7</v>
      </c>
      <c r="L18">
        <v>41.977639189087199</v>
      </c>
      <c r="M18">
        <v>0</v>
      </c>
      <c r="N18">
        <v>-16.702603016350299</v>
      </c>
      <c r="O18">
        <v>-48.887841588828501</v>
      </c>
      <c r="P18" s="47">
        <v>1.10495095093847E-2</v>
      </c>
      <c r="Q18" s="47">
        <v>3.9320879306730299E-3</v>
      </c>
      <c r="R18" t="s">
        <v>109</v>
      </c>
    </row>
    <row r="19" spans="1:18" x14ac:dyDescent="0.3">
      <c r="A19">
        <v>12</v>
      </c>
      <c r="B19" t="s">
        <v>110</v>
      </c>
      <c r="C19">
        <v>0.83699999999999997</v>
      </c>
      <c r="D19" s="47">
        <v>1.15565867292444E-7</v>
      </c>
      <c r="E19">
        <v>10.850990732479699</v>
      </c>
      <c r="F19">
        <v>0</v>
      </c>
      <c r="G19">
        <v>11.034680893086099</v>
      </c>
      <c r="H19">
        <v>0</v>
      </c>
      <c r="I19" s="47">
        <v>3.7170690043034299E-3</v>
      </c>
      <c r="J19" s="47">
        <v>1.379571767704E-5</v>
      </c>
      <c r="K19" s="47">
        <v>5.2538705097582305E-7</v>
      </c>
      <c r="L19">
        <v>43.889816277862998</v>
      </c>
      <c r="M19">
        <v>0</v>
      </c>
      <c r="N19">
        <v>-18.508670107684001</v>
      </c>
      <c r="O19">
        <v>-48.743859005180397</v>
      </c>
      <c r="P19" s="47">
        <v>1.1029214372265899E-2</v>
      </c>
      <c r="Q19" s="47">
        <v>3.9326831834772197E-3</v>
      </c>
      <c r="R19" t="s">
        <v>111</v>
      </c>
    </row>
    <row r="20" spans="1:18" x14ac:dyDescent="0.3">
      <c r="A20">
        <v>13</v>
      </c>
      <c r="B20" t="s">
        <v>112</v>
      </c>
      <c r="C20">
        <v>0.78400000000000003</v>
      </c>
      <c r="D20" s="47">
        <v>1.2086694232971199E-7</v>
      </c>
      <c r="E20">
        <v>12.1158587362105</v>
      </c>
      <c r="F20">
        <v>0</v>
      </c>
      <c r="G20">
        <v>11.2016024292301</v>
      </c>
      <c r="H20">
        <v>0</v>
      </c>
      <c r="I20" s="47">
        <v>3.71768269133106E-3</v>
      </c>
      <c r="J20" s="47">
        <v>1.37458177732075E-5</v>
      </c>
      <c r="K20" s="47">
        <v>4.7434233318988101E-7</v>
      </c>
      <c r="L20">
        <v>42.304437340175497</v>
      </c>
      <c r="M20">
        <v>0</v>
      </c>
      <c r="N20">
        <v>-17.676888463569298</v>
      </c>
      <c r="O20">
        <v>-48.6104467201842</v>
      </c>
      <c r="P20" s="47">
        <v>1.1038561268957201E-2</v>
      </c>
      <c r="Q20" s="47">
        <v>3.9332347365522201E-3</v>
      </c>
      <c r="R20" t="s">
        <v>113</v>
      </c>
    </row>
    <row r="21" spans="1:18" x14ac:dyDescent="0.3">
      <c r="A21">
        <v>14</v>
      </c>
      <c r="B21" t="s">
        <v>114</v>
      </c>
      <c r="C21">
        <v>0.84699999999999998</v>
      </c>
      <c r="D21" s="47">
        <v>1.3222876631136E-7</v>
      </c>
      <c r="E21">
        <v>12.2688593671412</v>
      </c>
      <c r="F21">
        <v>0</v>
      </c>
      <c r="G21">
        <v>10.583967036050099</v>
      </c>
      <c r="H21">
        <v>0</v>
      </c>
      <c r="I21" s="47">
        <v>3.71541195480804E-3</v>
      </c>
      <c r="J21" s="47">
        <v>1.3761768334747101E-5</v>
      </c>
      <c r="K21" s="47">
        <v>4.7274744119363298E-7</v>
      </c>
      <c r="L21">
        <v>39.0261297199132</v>
      </c>
      <c r="M21">
        <v>0</v>
      </c>
      <c r="N21">
        <v>-18.946325035834001</v>
      </c>
      <c r="O21">
        <v>-48.3805412280621</v>
      </c>
      <c r="P21" s="47">
        <v>1.1024296356307301E-2</v>
      </c>
      <c r="Q21" s="47">
        <v>3.9341852118487102E-3</v>
      </c>
      <c r="R21" t="s">
        <v>115</v>
      </c>
    </row>
    <row r="22" spans="1:18" x14ac:dyDescent="0.3">
      <c r="A22">
        <v>15</v>
      </c>
      <c r="B22" t="s">
        <v>116</v>
      </c>
      <c r="C22">
        <v>0.76</v>
      </c>
      <c r="D22" s="47">
        <v>1.24008582506885E-7</v>
      </c>
      <c r="E22">
        <v>12.823404030691499</v>
      </c>
      <c r="F22">
        <v>0</v>
      </c>
      <c r="G22">
        <v>9.4075178145296707</v>
      </c>
      <c r="H22">
        <v>0</v>
      </c>
      <c r="I22" s="47">
        <v>3.7110867392451201E-3</v>
      </c>
      <c r="J22" s="47">
        <v>1.38101227918936E-5</v>
      </c>
      <c r="K22" s="47">
        <v>4.50494535342294E-7</v>
      </c>
      <c r="L22">
        <v>41.446327528993898</v>
      </c>
      <c r="M22">
        <v>0</v>
      </c>
      <c r="N22">
        <v>-17.645998114501801</v>
      </c>
      <c r="O22">
        <v>-48.119322365231</v>
      </c>
      <c r="P22" s="47">
        <v>1.10389083899877E-2</v>
      </c>
      <c r="Q22" s="47">
        <v>3.9352651428838899E-3</v>
      </c>
      <c r="R22" t="s">
        <v>117</v>
      </c>
    </row>
    <row r="23" spans="1:18" x14ac:dyDescent="0.3">
      <c r="A23">
        <v>16</v>
      </c>
      <c r="B23" t="s">
        <v>118</v>
      </c>
      <c r="C23">
        <v>0.76</v>
      </c>
      <c r="D23" s="47">
        <v>1.0905109150763401E-7</v>
      </c>
      <c r="E23">
        <v>11.2766680953365</v>
      </c>
      <c r="F23">
        <v>0</v>
      </c>
      <c r="G23">
        <v>11.468827160685599</v>
      </c>
      <c r="H23">
        <v>0</v>
      </c>
      <c r="I23" s="47">
        <v>3.7186651430562599E-3</v>
      </c>
      <c r="J23" s="47">
        <v>1.3776039670275801E-5</v>
      </c>
      <c r="K23" s="47">
        <v>3.89067354888972E-7</v>
      </c>
      <c r="L23">
        <v>35.794907779723701</v>
      </c>
      <c r="M23">
        <v>0</v>
      </c>
      <c r="N23">
        <v>-17.7916139870416</v>
      </c>
      <c r="O23">
        <v>-47.582789091483001</v>
      </c>
      <c r="P23" s="47">
        <v>1.10372720753048E-2</v>
      </c>
      <c r="Q23" s="47">
        <v>3.9374832787698096E-3</v>
      </c>
      <c r="R23" t="s">
        <v>119</v>
      </c>
    </row>
    <row r="24" spans="1:18" x14ac:dyDescent="0.3">
      <c r="A24">
        <v>17</v>
      </c>
      <c r="B24" t="s">
        <v>120</v>
      </c>
      <c r="C24">
        <v>0.82</v>
      </c>
      <c r="D24" s="47">
        <v>1.2013596765309001E-7</v>
      </c>
      <c r="E24">
        <v>11.5139046660891</v>
      </c>
      <c r="F24">
        <v>0</v>
      </c>
      <c r="G24">
        <v>12.1056327048942</v>
      </c>
      <c r="H24">
        <v>0</v>
      </c>
      <c r="I24" s="47">
        <v>3.7210063586395402E-3</v>
      </c>
      <c r="J24" s="47">
        <v>1.37796790501199E-5</v>
      </c>
      <c r="K24" s="47">
        <v>4.5322621378129902E-7</v>
      </c>
      <c r="L24">
        <v>38.646596026073901</v>
      </c>
      <c r="M24">
        <v>0</v>
      </c>
      <c r="N24">
        <v>-17.7468694423534</v>
      </c>
      <c r="O24">
        <v>-47.593565689342697</v>
      </c>
      <c r="P24" s="47">
        <v>1.1037774878702399E-2</v>
      </c>
      <c r="Q24" s="47">
        <v>3.93743872615843E-3</v>
      </c>
      <c r="R24" t="s">
        <v>121</v>
      </c>
    </row>
    <row r="25" spans="1:18" x14ac:dyDescent="0.3">
      <c r="A25">
        <v>18</v>
      </c>
      <c r="B25" t="s">
        <v>67</v>
      </c>
      <c r="C25">
        <v>0.8</v>
      </c>
      <c r="D25" s="47">
        <v>1.6195872303698101E-7</v>
      </c>
      <c r="E25">
        <v>15.910136850219301</v>
      </c>
      <c r="F25">
        <v>0</v>
      </c>
      <c r="G25">
        <v>-1.5865114927262101</v>
      </c>
      <c r="H25">
        <v>0</v>
      </c>
      <c r="I25" s="47">
        <v>3.67066719049699E-3</v>
      </c>
      <c r="J25" s="47">
        <v>1.38084123733931E-5</v>
      </c>
      <c r="K25" s="47">
        <v>4.6792400798523198E-7</v>
      </c>
      <c r="L25">
        <v>40.897322383933698</v>
      </c>
      <c r="M25">
        <v>0</v>
      </c>
      <c r="N25">
        <v>-19.3400121804804</v>
      </c>
      <c r="O25">
        <v>-47.2000568883075</v>
      </c>
      <c r="P25" s="47">
        <v>1.10198724151255E-2</v>
      </c>
      <c r="Q25" s="47">
        <v>3.93906557026244E-3</v>
      </c>
      <c r="R25" t="s">
        <v>122</v>
      </c>
    </row>
    <row r="26" spans="1:18" x14ac:dyDescent="0.3">
      <c r="A26">
        <v>19</v>
      </c>
      <c r="B26" t="s">
        <v>67</v>
      </c>
      <c r="C26">
        <v>0.8</v>
      </c>
      <c r="D26" s="47">
        <v>1.6034186124669299E-7</v>
      </c>
      <c r="E26">
        <v>15.7512661525158</v>
      </c>
      <c r="F26">
        <v>0</v>
      </c>
      <c r="G26">
        <v>-1.5553235307181901</v>
      </c>
      <c r="H26">
        <v>0</v>
      </c>
      <c r="I26" s="47">
        <v>3.6707818530393099E-3</v>
      </c>
      <c r="J26" s="47">
        <v>1.3740705452874801E-5</v>
      </c>
      <c r="K26" s="47">
        <v>4.6182487267731902E-7</v>
      </c>
      <c r="L26">
        <v>40.364248302277403</v>
      </c>
      <c r="M26">
        <v>0</v>
      </c>
      <c r="N26">
        <v>-19.379498327477702</v>
      </c>
      <c r="O26">
        <v>-47.211341475021598</v>
      </c>
      <c r="P26" s="47">
        <v>1.1019428701394499E-2</v>
      </c>
      <c r="Q26" s="47">
        <v>3.9390189175235102E-3</v>
      </c>
      <c r="R26" t="s">
        <v>123</v>
      </c>
    </row>
    <row r="27" spans="1:18" x14ac:dyDescent="0.3">
      <c r="A27">
        <v>20</v>
      </c>
      <c r="B27" t="s">
        <v>66</v>
      </c>
      <c r="C27">
        <v>0.78300000000000003</v>
      </c>
      <c r="D27" s="47">
        <v>9.7036633610325702E-8</v>
      </c>
      <c r="E27">
        <v>9.73948512229458</v>
      </c>
      <c r="F27">
        <v>0</v>
      </c>
      <c r="G27">
        <v>6.8176088294876296</v>
      </c>
      <c r="H27">
        <v>0</v>
      </c>
      <c r="I27" s="47">
        <v>3.7015649388616101E-3</v>
      </c>
      <c r="J27" s="47">
        <v>1.3784707058413501E-5</v>
      </c>
      <c r="K27" s="47">
        <v>5.3418463519250302E-7</v>
      </c>
      <c r="L27">
        <v>47.701972558523103</v>
      </c>
      <c r="M27">
        <v>0</v>
      </c>
      <c r="N27">
        <v>-28.204363580843101</v>
      </c>
      <c r="O27">
        <v>-48.122941280260598</v>
      </c>
      <c r="P27" s="47">
        <v>1.0920261925569301E-2</v>
      </c>
      <c r="Q27" s="47">
        <v>3.9352501815651999E-3</v>
      </c>
      <c r="R27" t="s">
        <v>124</v>
      </c>
    </row>
    <row r="28" spans="1:18" x14ac:dyDescent="0.3">
      <c r="A28">
        <v>21</v>
      </c>
      <c r="B28" t="s">
        <v>125</v>
      </c>
      <c r="C28">
        <v>0.80100000000000005</v>
      </c>
      <c r="D28" s="47">
        <v>1.19227485363693E-7</v>
      </c>
      <c r="E28">
        <v>11.6978345137523</v>
      </c>
      <c r="F28">
        <v>0</v>
      </c>
      <c r="G28">
        <v>11.8786704441975</v>
      </c>
      <c r="H28">
        <v>0</v>
      </c>
      <c r="I28" s="47">
        <v>3.7201719318880901E-3</v>
      </c>
      <c r="J28" s="47">
        <v>1.3876412795763901E-5</v>
      </c>
      <c r="K28" s="47">
        <v>4.3030733309912298E-7</v>
      </c>
      <c r="L28">
        <v>37.562662788052798</v>
      </c>
      <c r="M28">
        <v>0</v>
      </c>
      <c r="N28">
        <v>-17.580570964558401</v>
      </c>
      <c r="O28">
        <v>-47.776903508243102</v>
      </c>
      <c r="P28" s="47">
        <v>1.10396436079571E-2</v>
      </c>
      <c r="Q28" s="47">
        <v>3.9366807709387804E-3</v>
      </c>
      <c r="R28" t="s">
        <v>126</v>
      </c>
    </row>
    <row r="29" spans="1:18" x14ac:dyDescent="0.3">
      <c r="A29">
        <v>22</v>
      </c>
      <c r="B29" t="s">
        <v>127</v>
      </c>
      <c r="C29">
        <v>0.78700000000000003</v>
      </c>
      <c r="D29" s="47">
        <v>1.35316138585861E-7</v>
      </c>
      <c r="E29">
        <v>13.512453710636199</v>
      </c>
      <c r="F29">
        <v>0</v>
      </c>
      <c r="G29">
        <v>10.7331615267023</v>
      </c>
      <c r="H29">
        <v>0</v>
      </c>
      <c r="I29" s="47">
        <v>3.7159604683529202E-3</v>
      </c>
      <c r="J29" s="47">
        <v>1.38128650625307E-5</v>
      </c>
      <c r="K29" s="47">
        <v>4.8910290484371899E-7</v>
      </c>
      <c r="L29">
        <v>43.4545959028246</v>
      </c>
      <c r="M29">
        <v>0</v>
      </c>
      <c r="N29">
        <v>-17.341400364218298</v>
      </c>
      <c r="O29">
        <v>-48.332887392029903</v>
      </c>
      <c r="P29" s="47">
        <v>1.1042331215827201E-2</v>
      </c>
      <c r="Q29" s="47">
        <v>3.9343822223399097E-3</v>
      </c>
      <c r="R29" t="s">
        <v>128</v>
      </c>
    </row>
    <row r="30" spans="1:18" x14ac:dyDescent="0.3">
      <c r="A30">
        <v>23</v>
      </c>
      <c r="B30" t="s">
        <v>129</v>
      </c>
      <c r="C30">
        <v>0.78100000000000003</v>
      </c>
      <c r="D30" s="47">
        <v>1.25758660832198E-7</v>
      </c>
      <c r="E30">
        <v>12.654536113565699</v>
      </c>
      <c r="F30">
        <v>0</v>
      </c>
      <c r="G30">
        <v>12.124310780151699</v>
      </c>
      <c r="H30">
        <v>0</v>
      </c>
      <c r="I30" s="47">
        <v>3.7210750285832299E-3</v>
      </c>
      <c r="J30" s="47">
        <v>1.38371973472242E-5</v>
      </c>
      <c r="K30" s="47">
        <v>4.59137286190625E-7</v>
      </c>
      <c r="L30">
        <v>41.105652845307397</v>
      </c>
      <c r="M30">
        <v>0</v>
      </c>
      <c r="N30">
        <v>-17.974627555960801</v>
      </c>
      <c r="O30">
        <v>-48.674509154823703</v>
      </c>
      <c r="P30" s="47">
        <v>1.10352155152282E-2</v>
      </c>
      <c r="Q30" s="47">
        <v>3.9329698896318696E-3</v>
      </c>
      <c r="R30" t="s">
        <v>130</v>
      </c>
    </row>
    <row r="31" spans="1:18" x14ac:dyDescent="0.3">
      <c r="A31">
        <v>24</v>
      </c>
      <c r="B31" t="s">
        <v>131</v>
      </c>
      <c r="C31">
        <v>0.75800000000000001</v>
      </c>
      <c r="D31" s="47">
        <v>1.209952577505E-7</v>
      </c>
      <c r="E31">
        <v>12.5447323856592</v>
      </c>
      <c r="F31">
        <v>0</v>
      </c>
      <c r="G31">
        <v>10.5770199051303</v>
      </c>
      <c r="H31">
        <v>0</v>
      </c>
      <c r="I31" s="47">
        <v>3.7153864136812102E-3</v>
      </c>
      <c r="J31" s="47">
        <v>1.3825818725953601E-5</v>
      </c>
      <c r="K31" s="47">
        <v>4.4136973598174499E-7</v>
      </c>
      <c r="L31">
        <v>40.713923329025398</v>
      </c>
      <c r="M31">
        <v>0</v>
      </c>
      <c r="N31">
        <v>-19.2322506865059</v>
      </c>
      <c r="O31">
        <v>-49.079139068704997</v>
      </c>
      <c r="P31" s="47">
        <v>1.1021083352585601E-2</v>
      </c>
      <c r="Q31" s="47">
        <v>3.9312970686226001E-3</v>
      </c>
      <c r="R31" t="s">
        <v>132</v>
      </c>
    </row>
    <row r="32" spans="1:18" x14ac:dyDescent="0.3">
      <c r="A32">
        <v>25</v>
      </c>
      <c r="B32" t="s">
        <v>133</v>
      </c>
      <c r="C32">
        <v>0.80900000000000005</v>
      </c>
      <c r="D32" s="47">
        <v>1.3514556736898799E-7</v>
      </c>
      <c r="E32">
        <v>13.1284452844207</v>
      </c>
      <c r="F32">
        <v>0</v>
      </c>
      <c r="G32">
        <v>10.205072013083999</v>
      </c>
      <c r="H32">
        <v>0</v>
      </c>
      <c r="I32" s="47">
        <v>3.7140189472560999E-3</v>
      </c>
      <c r="J32" s="47">
        <v>1.3767601667218499E-5</v>
      </c>
      <c r="K32" s="47">
        <v>4.9140274138714801E-7</v>
      </c>
      <c r="L32">
        <v>42.4716440372816</v>
      </c>
      <c r="M32">
        <v>0</v>
      </c>
      <c r="N32">
        <v>-18.047788617483899</v>
      </c>
      <c r="O32">
        <v>-49.708742428607501</v>
      </c>
      <c r="P32" s="47">
        <v>1.10343933897476E-2</v>
      </c>
      <c r="Q32" s="47">
        <v>3.92869416238206E-3</v>
      </c>
      <c r="R32" t="s">
        <v>134</v>
      </c>
    </row>
    <row r="33" spans="1:18" x14ac:dyDescent="0.3">
      <c r="A33">
        <v>26</v>
      </c>
      <c r="B33" t="s">
        <v>135</v>
      </c>
      <c r="C33">
        <v>0.83</v>
      </c>
      <c r="D33" s="47">
        <v>1.3333071925691899E-7</v>
      </c>
      <c r="E33">
        <v>12.6244357335651</v>
      </c>
      <c r="F33">
        <v>0</v>
      </c>
      <c r="G33">
        <v>11.002288931944101</v>
      </c>
      <c r="H33">
        <v>0</v>
      </c>
      <c r="I33" s="47">
        <v>3.7169499152582899E-3</v>
      </c>
      <c r="J33" s="47">
        <v>1.3890777270759101E-5</v>
      </c>
      <c r="K33" s="47">
        <v>5.2167439057448895E-7</v>
      </c>
      <c r="L33">
        <v>43.947256347175703</v>
      </c>
      <c r="M33">
        <v>0</v>
      </c>
      <c r="N33">
        <v>-17.102527146273498</v>
      </c>
      <c r="O33">
        <v>-50.275428256435703</v>
      </c>
      <c r="P33" s="47">
        <v>1.10450154819519E-2</v>
      </c>
      <c r="Q33" s="47">
        <v>3.92635136980562E-3</v>
      </c>
      <c r="R33" t="s">
        <v>136</v>
      </c>
    </row>
    <row r="34" spans="1:18" x14ac:dyDescent="0.3">
      <c r="A34">
        <v>27</v>
      </c>
      <c r="B34" t="s">
        <v>137</v>
      </c>
      <c r="C34">
        <v>0.752</v>
      </c>
      <c r="D34" s="47">
        <v>1.13208478438875E-7</v>
      </c>
      <c r="E34">
        <v>11.8309921979404</v>
      </c>
      <c r="F34">
        <v>0</v>
      </c>
      <c r="G34">
        <v>10.582612108725399</v>
      </c>
      <c r="H34">
        <v>0</v>
      </c>
      <c r="I34" s="47">
        <v>3.7154069734177302E-3</v>
      </c>
      <c r="J34" s="47">
        <v>1.38305023028557E-5</v>
      </c>
      <c r="K34" s="47">
        <v>4.6216086901917898E-7</v>
      </c>
      <c r="L34">
        <v>42.971966175311302</v>
      </c>
      <c r="M34">
        <v>0</v>
      </c>
      <c r="N34">
        <v>-18.487902818662999</v>
      </c>
      <c r="O34">
        <v>-50.275064768200501</v>
      </c>
      <c r="P34" s="47">
        <v>1.1029447738446101E-2</v>
      </c>
      <c r="Q34" s="47">
        <v>3.9263528725387003E-3</v>
      </c>
      <c r="R34" t="s">
        <v>138</v>
      </c>
    </row>
    <row r="35" spans="1:18" x14ac:dyDescent="0.3">
      <c r="A35">
        <v>28</v>
      </c>
      <c r="B35" t="s">
        <v>139</v>
      </c>
      <c r="C35">
        <v>0.79100000000000004</v>
      </c>
      <c r="D35" s="47">
        <v>1.34641917566569E-7</v>
      </c>
      <c r="E35">
        <v>13.3771850442992</v>
      </c>
      <c r="F35">
        <v>0</v>
      </c>
      <c r="G35">
        <v>12.0776488327965</v>
      </c>
      <c r="H35">
        <v>0</v>
      </c>
      <c r="I35" s="47">
        <v>3.72090347593378E-3</v>
      </c>
      <c r="J35" s="47">
        <v>1.39236359877691E-5</v>
      </c>
      <c r="K35" s="47">
        <v>4.7408760317502201E-7</v>
      </c>
      <c r="L35">
        <v>41.907571854399798</v>
      </c>
      <c r="M35">
        <v>0</v>
      </c>
      <c r="N35">
        <v>-17.0050188734693</v>
      </c>
      <c r="O35">
        <v>-50.792608809400498</v>
      </c>
      <c r="P35">
        <v>1.1046111201914999E-2</v>
      </c>
      <c r="Q35" s="47">
        <v>3.9242132419388797E-3</v>
      </c>
      <c r="R35" t="s">
        <v>140</v>
      </c>
    </row>
    <row r="36" spans="1:18" x14ac:dyDescent="0.3">
      <c r="A36">
        <v>29</v>
      </c>
      <c r="B36" t="s">
        <v>141</v>
      </c>
      <c r="C36">
        <v>0.83599999999999997</v>
      </c>
      <c r="D36" s="47">
        <v>1.3092561844396701E-7</v>
      </c>
      <c r="E36">
        <v>12.307775355464999</v>
      </c>
      <c r="F36">
        <v>0</v>
      </c>
      <c r="G36">
        <v>11.0912987435656</v>
      </c>
      <c r="H36">
        <v>0</v>
      </c>
      <c r="I36" s="47">
        <v>3.71727715983072E-3</v>
      </c>
      <c r="J36" s="47">
        <v>1.3938148716374801E-5</v>
      </c>
      <c r="K36" s="47">
        <v>4.77990032443643E-7</v>
      </c>
      <c r="L36">
        <v>39.978125554779702</v>
      </c>
      <c r="M36">
        <v>0</v>
      </c>
      <c r="N36">
        <v>-18.635236738927901</v>
      </c>
      <c r="O36">
        <v>-51.343008726747001</v>
      </c>
      <c r="P36" s="47">
        <v>1.1027792117717299E-2</v>
      </c>
      <c r="Q36" s="47">
        <v>3.9219377785743399E-3</v>
      </c>
      <c r="R36" t="s">
        <v>142</v>
      </c>
    </row>
    <row r="37" spans="1:18" x14ac:dyDescent="0.3">
      <c r="A37">
        <v>30</v>
      </c>
      <c r="B37" t="s">
        <v>143</v>
      </c>
      <c r="C37">
        <v>0.82899999999999996</v>
      </c>
      <c r="D37" s="47">
        <v>1.3212311809201999E-7</v>
      </c>
      <c r="E37">
        <v>12.5252252547445</v>
      </c>
      <c r="F37">
        <v>0</v>
      </c>
      <c r="G37">
        <v>11.612210270072699</v>
      </c>
      <c r="H37">
        <v>0</v>
      </c>
      <c r="I37" s="47">
        <v>3.71919229105792E-3</v>
      </c>
      <c r="J37" s="47">
        <v>1.39497571270353E-5</v>
      </c>
      <c r="K37" s="47">
        <v>4.9018105063858297E-7</v>
      </c>
      <c r="L37">
        <v>41.3439428842753</v>
      </c>
      <c r="M37">
        <v>0</v>
      </c>
      <c r="N37">
        <v>-18.558550021769801</v>
      </c>
      <c r="O37">
        <v>-51.757206362574003</v>
      </c>
      <c r="P37" s="47">
        <v>1.10286538616954E-2</v>
      </c>
      <c r="Q37" s="47">
        <v>3.9202254026885399E-3</v>
      </c>
      <c r="R37" t="s">
        <v>144</v>
      </c>
    </row>
    <row r="38" spans="1:18" x14ac:dyDescent="0.3">
      <c r="A38">
        <v>31</v>
      </c>
      <c r="B38" t="s">
        <v>67</v>
      </c>
      <c r="C38">
        <v>0.8</v>
      </c>
      <c r="D38" s="47">
        <v>1.5053406481752E-7</v>
      </c>
      <c r="E38">
        <v>14.7877838117533</v>
      </c>
      <c r="F38">
        <v>0</v>
      </c>
      <c r="G38">
        <v>-1.4323047146219601</v>
      </c>
      <c r="H38">
        <v>0</v>
      </c>
      <c r="I38" s="47">
        <v>3.6712341317166899E-3</v>
      </c>
      <c r="J38" s="47">
        <v>1.3937760700403E-5</v>
      </c>
      <c r="K38" s="47">
        <v>4.3598257737365E-7</v>
      </c>
      <c r="L38">
        <v>38.105601849490199</v>
      </c>
      <c r="M38">
        <v>0</v>
      </c>
      <c r="N38">
        <v>-19.291402022565102</v>
      </c>
      <c r="O38">
        <v>-51.539823908707803</v>
      </c>
      <c r="P38">
        <v>1.1020418657191999E-2</v>
      </c>
      <c r="Q38" s="47">
        <v>3.92112410523969E-3</v>
      </c>
      <c r="R38" t="s">
        <v>145</v>
      </c>
    </row>
    <row r="39" spans="1:18" x14ac:dyDescent="0.3">
      <c r="A39">
        <v>32</v>
      </c>
      <c r="B39" t="s">
        <v>67</v>
      </c>
      <c r="C39">
        <v>0.8</v>
      </c>
      <c r="D39" s="47">
        <v>1.6159410506227899E-7</v>
      </c>
      <c r="E39">
        <v>15.874251216825501</v>
      </c>
      <c r="F39">
        <v>0</v>
      </c>
      <c r="G39">
        <v>-1.3994508836941699</v>
      </c>
      <c r="H39">
        <v>0</v>
      </c>
      <c r="I39" s="47">
        <v>3.6713549188261002E-3</v>
      </c>
      <c r="J39" s="47">
        <v>1.39136964460539E-5</v>
      </c>
      <c r="K39" s="47">
        <v>4.66534247012262E-7</v>
      </c>
      <c r="L39">
        <v>40.775870166002903</v>
      </c>
      <c r="M39">
        <v>0</v>
      </c>
      <c r="N39">
        <v>-19.290068866325299</v>
      </c>
      <c r="O39">
        <v>-52.201025317285399</v>
      </c>
      <c r="P39" s="47">
        <v>1.1020433638135299E-2</v>
      </c>
      <c r="Q39" s="47">
        <v>3.9183905663447999E-3</v>
      </c>
      <c r="R39" t="s">
        <v>146</v>
      </c>
    </row>
    <row r="40" spans="1:18" x14ac:dyDescent="0.3">
      <c r="A40">
        <v>33</v>
      </c>
      <c r="B40" t="s">
        <v>66</v>
      </c>
      <c r="C40">
        <v>0.82299999999999995</v>
      </c>
      <c r="D40" s="47">
        <v>1.0296862000200301E-7</v>
      </c>
      <c r="E40">
        <v>9.8325712769464992</v>
      </c>
      <c r="F40">
        <v>0</v>
      </c>
      <c r="G40">
        <v>6.9429450969191597</v>
      </c>
      <c r="H40">
        <v>0</v>
      </c>
      <c r="I40" s="47">
        <v>3.7020257376488199E-3</v>
      </c>
      <c r="J40" s="47">
        <v>1.39474796170803E-5</v>
      </c>
      <c r="K40" s="47">
        <v>5.6358363509367795E-7</v>
      </c>
      <c r="L40">
        <v>47.8812454353112</v>
      </c>
      <c r="M40">
        <v>0</v>
      </c>
      <c r="N40">
        <v>-28.073415617432801</v>
      </c>
      <c r="O40">
        <v>-53.151326949057299</v>
      </c>
      <c r="P40" s="47">
        <v>1.0921733414023801E-2</v>
      </c>
      <c r="Q40" s="47">
        <v>3.9144618292933997E-3</v>
      </c>
      <c r="R40" t="s">
        <v>147</v>
      </c>
    </row>
    <row r="41" spans="1:18" x14ac:dyDescent="0.3">
      <c r="A41">
        <v>34</v>
      </c>
      <c r="B41" t="s">
        <v>148</v>
      </c>
      <c r="C41">
        <v>0.79</v>
      </c>
      <c r="D41" s="47">
        <v>1.17454221189306E-7</v>
      </c>
      <c r="E41">
        <v>11.6843049266524</v>
      </c>
      <c r="F41">
        <v>0</v>
      </c>
      <c r="G41">
        <v>11.638320501526399</v>
      </c>
      <c r="H41">
        <v>0</v>
      </c>
      <c r="I41" s="47">
        <v>3.7192882853238599E-3</v>
      </c>
      <c r="J41" s="47">
        <v>1.3977244219718099E-5</v>
      </c>
      <c r="K41" s="47">
        <v>5.1782804932898298E-7</v>
      </c>
      <c r="L41">
        <v>45.8319760368027</v>
      </c>
      <c r="M41">
        <v>0</v>
      </c>
      <c r="N41">
        <v>-18.050443223824399</v>
      </c>
      <c r="O41">
        <v>-52.880653054645599</v>
      </c>
      <c r="P41" s="47">
        <v>1.1034363559405199E-2</v>
      </c>
      <c r="Q41" s="47">
        <v>3.9155808493205897E-3</v>
      </c>
      <c r="R41" t="s">
        <v>149</v>
      </c>
    </row>
    <row r="42" spans="1:18" x14ac:dyDescent="0.3">
      <c r="A42">
        <v>35</v>
      </c>
      <c r="B42" t="s">
        <v>150</v>
      </c>
      <c r="C42">
        <v>0.83299999999999996</v>
      </c>
      <c r="D42" s="47">
        <v>1.3694553557819199E-7</v>
      </c>
      <c r="E42">
        <v>12.919950845151201</v>
      </c>
      <c r="F42">
        <v>0</v>
      </c>
      <c r="G42">
        <v>11.8374956628475</v>
      </c>
      <c r="H42">
        <v>0</v>
      </c>
      <c r="I42" s="47">
        <v>3.7200205528044599E-3</v>
      </c>
      <c r="J42" s="47">
        <v>1.39728140977975E-5</v>
      </c>
      <c r="K42" s="47">
        <v>5.06344087769506E-7</v>
      </c>
      <c r="L42">
        <v>42.502171788394698</v>
      </c>
      <c r="M42">
        <v>0</v>
      </c>
      <c r="N42">
        <v>-17.1685878270697</v>
      </c>
      <c r="O42">
        <v>-52.873907832293902</v>
      </c>
      <c r="P42" s="47">
        <v>1.10442731448697E-2</v>
      </c>
      <c r="Q42" s="47">
        <v>3.9156087354191597E-3</v>
      </c>
      <c r="R42" t="s">
        <v>151</v>
      </c>
    </row>
    <row r="43" spans="1:18" x14ac:dyDescent="0.3">
      <c r="A43">
        <v>36</v>
      </c>
      <c r="B43" t="s">
        <v>152</v>
      </c>
      <c r="C43">
        <v>0.83299999999999996</v>
      </c>
      <c r="D43" s="47">
        <v>1.3488839113035E-7</v>
      </c>
      <c r="E43">
        <v>12.7259218652899</v>
      </c>
      <c r="F43">
        <v>0</v>
      </c>
      <c r="G43">
        <v>10.8580533999002</v>
      </c>
      <c r="H43">
        <v>0</v>
      </c>
      <c r="I43" s="47">
        <v>3.7164196333247298E-3</v>
      </c>
      <c r="J43" s="47">
        <v>1.3944148051650199E-5</v>
      </c>
      <c r="K43" s="47">
        <v>4.9453438699664797E-7</v>
      </c>
      <c r="L43">
        <v>41.510884697478097</v>
      </c>
      <c r="M43">
        <v>0</v>
      </c>
      <c r="N43">
        <v>-16.828732922194</v>
      </c>
      <c r="O43">
        <v>-52.983025149223799</v>
      </c>
      <c r="P43" s="47">
        <v>1.10480921624067E-2</v>
      </c>
      <c r="Q43" s="47">
        <v>3.9151576226023003E-3</v>
      </c>
      <c r="R43" t="s">
        <v>153</v>
      </c>
    </row>
    <row r="44" spans="1:18" x14ac:dyDescent="0.3">
      <c r="A44">
        <v>37</v>
      </c>
      <c r="B44" t="s">
        <v>154</v>
      </c>
      <c r="C44">
        <v>0.78200000000000003</v>
      </c>
      <c r="D44" s="47">
        <v>1.0942124543944499E-7</v>
      </c>
      <c r="E44">
        <v>10.9965392449266</v>
      </c>
      <c r="F44">
        <v>0</v>
      </c>
      <c r="G44">
        <v>10.650182746224299</v>
      </c>
      <c r="H44">
        <v>0</v>
      </c>
      <c r="I44" s="47">
        <v>3.7156553968664902E-3</v>
      </c>
      <c r="J44" s="47">
        <v>1.39474560323506E-5</v>
      </c>
      <c r="K44" s="47">
        <v>4.1614710633019998E-7</v>
      </c>
      <c r="L44">
        <v>37.209194126808498</v>
      </c>
      <c r="M44">
        <v>0</v>
      </c>
      <c r="N44">
        <v>-17.8718755104119</v>
      </c>
      <c r="O44">
        <v>-52.133282388803998</v>
      </c>
      <c r="P44" s="47">
        <v>1.1036370160514401E-2</v>
      </c>
      <c r="Q44" s="47">
        <v>3.9186706291629604E-3</v>
      </c>
      <c r="R44" t="s">
        <v>155</v>
      </c>
    </row>
    <row r="45" spans="1:18" x14ac:dyDescent="0.3">
      <c r="A45">
        <v>38</v>
      </c>
      <c r="B45" t="s">
        <v>156</v>
      </c>
      <c r="C45">
        <v>0.77100000000000002</v>
      </c>
      <c r="D45" s="47">
        <v>1.2087613304734301E-7</v>
      </c>
      <c r="E45">
        <v>12.321053938095501</v>
      </c>
      <c r="F45">
        <v>0</v>
      </c>
      <c r="G45">
        <v>11.7556290734287</v>
      </c>
      <c r="H45">
        <v>0</v>
      </c>
      <c r="I45" s="47">
        <v>3.7197195702884599E-3</v>
      </c>
      <c r="J45" s="47">
        <v>1.39770316741347E-5</v>
      </c>
      <c r="K45" s="47">
        <v>4.8772558680631995E-7</v>
      </c>
      <c r="L45">
        <v>44.231470909143901</v>
      </c>
      <c r="M45">
        <v>0</v>
      </c>
      <c r="N45">
        <v>-17.6990004393509</v>
      </c>
      <c r="O45">
        <v>-53.1296974297125</v>
      </c>
      <c r="P45" s="47">
        <v>1.1038312792262899E-2</v>
      </c>
      <c r="Q45" s="47">
        <v>3.9145512500533101E-3</v>
      </c>
      <c r="R45" t="s">
        <v>157</v>
      </c>
    </row>
    <row r="46" spans="1:18" x14ac:dyDescent="0.3">
      <c r="A46">
        <v>39</v>
      </c>
      <c r="B46" t="s">
        <v>158</v>
      </c>
      <c r="C46">
        <v>0.75800000000000001</v>
      </c>
      <c r="D46" s="47">
        <v>1.28262700412052E-7</v>
      </c>
      <c r="E46">
        <v>13.2981375079502</v>
      </c>
      <c r="F46">
        <v>0</v>
      </c>
      <c r="G46">
        <v>10.851596776481999</v>
      </c>
      <c r="H46">
        <v>0</v>
      </c>
      <c r="I46" s="47">
        <v>3.7163958955487401E-3</v>
      </c>
      <c r="J46" s="47">
        <v>1.40024705947733E-5</v>
      </c>
      <c r="K46" s="47">
        <v>4.6897741678986199E-7</v>
      </c>
      <c r="L46">
        <v>43.2606409050018</v>
      </c>
      <c r="M46">
        <v>0</v>
      </c>
      <c r="N46">
        <v>-17.7371848286881</v>
      </c>
      <c r="O46">
        <v>-53.195010019778302</v>
      </c>
      <c r="P46" s="47">
        <v>1.10378837066431E-2</v>
      </c>
      <c r="Q46" s="47">
        <v>3.9142812347403404E-3</v>
      </c>
      <c r="R46" t="s">
        <v>159</v>
      </c>
    </row>
    <row r="47" spans="1:18" x14ac:dyDescent="0.3">
      <c r="A47">
        <v>40</v>
      </c>
      <c r="B47" t="s">
        <v>160</v>
      </c>
      <c r="C47">
        <v>0.79400000000000004</v>
      </c>
      <c r="D47" s="47">
        <v>1.3082865085722899E-7</v>
      </c>
      <c r="E47">
        <v>12.949182895155699</v>
      </c>
      <c r="F47">
        <v>0</v>
      </c>
      <c r="G47">
        <v>10.7539633096176</v>
      </c>
      <c r="H47">
        <v>0</v>
      </c>
      <c r="I47" s="47">
        <v>3.71603694610781E-3</v>
      </c>
      <c r="J47" s="47">
        <v>1.4012183750038E-5</v>
      </c>
      <c r="K47" s="47">
        <v>4.65960352080685E-7</v>
      </c>
      <c r="L47">
        <v>41.033469513773902</v>
      </c>
      <c r="M47">
        <v>0</v>
      </c>
      <c r="N47">
        <v>-19.082824768715501</v>
      </c>
      <c r="O47">
        <v>-53.300709143195903</v>
      </c>
      <c r="P47">
        <v>1.1022762481509E-2</v>
      </c>
      <c r="Q47" s="47">
        <v>3.9138442534192696E-3</v>
      </c>
      <c r="R47" t="s">
        <v>161</v>
      </c>
    </row>
    <row r="48" spans="1:18" x14ac:dyDescent="0.3">
      <c r="A48">
        <v>41</v>
      </c>
      <c r="B48" t="s">
        <v>162</v>
      </c>
      <c r="C48">
        <v>0.84199999999999997</v>
      </c>
      <c r="D48" s="47">
        <v>1.44842655397381E-7</v>
      </c>
      <c r="E48">
        <v>13.518906110053001</v>
      </c>
      <c r="F48">
        <v>0</v>
      </c>
      <c r="G48">
        <v>10.721361747423501</v>
      </c>
      <c r="H48">
        <v>0</v>
      </c>
      <c r="I48" s="47">
        <v>3.7159170864643999E-3</v>
      </c>
      <c r="J48" s="47">
        <v>1.39395382275669E-5</v>
      </c>
      <c r="K48" s="47">
        <v>5.17731447269298E-7</v>
      </c>
      <c r="L48">
        <v>42.993525115754203</v>
      </c>
      <c r="M48">
        <v>0</v>
      </c>
      <c r="N48">
        <v>-16.610235957680501</v>
      </c>
      <c r="O48">
        <v>-53.715926273370997</v>
      </c>
      <c r="P48" s="47">
        <v>1.1050547456496401E-2</v>
      </c>
      <c r="Q48" s="47">
        <v>3.9121276627398904E-3</v>
      </c>
      <c r="R48" t="s">
        <v>163</v>
      </c>
    </row>
    <row r="49" spans="1:18" x14ac:dyDescent="0.3">
      <c r="A49">
        <v>42</v>
      </c>
      <c r="B49" t="s">
        <v>164</v>
      </c>
      <c r="C49">
        <v>0.84199999999999997</v>
      </c>
      <c r="D49" s="47">
        <v>1.4156032177720099E-7</v>
      </c>
      <c r="E49">
        <v>13.2126232350431</v>
      </c>
      <c r="F49">
        <v>0</v>
      </c>
      <c r="G49">
        <v>10.3503470448768</v>
      </c>
      <c r="H49">
        <v>0</v>
      </c>
      <c r="I49" s="47">
        <v>3.71455305091049E-3</v>
      </c>
      <c r="J49" s="47">
        <v>1.40439069364399E-5</v>
      </c>
      <c r="K49" s="47">
        <v>5.48617608675528E-7</v>
      </c>
      <c r="L49">
        <v>45.558346431550198</v>
      </c>
      <c r="M49">
        <v>0</v>
      </c>
      <c r="N49">
        <v>-17.517060347558999</v>
      </c>
      <c r="O49">
        <v>-54.1261933748155</v>
      </c>
      <c r="P49" s="47">
        <v>1.1040357289462399E-2</v>
      </c>
      <c r="Q49" s="47">
        <v>3.9104315364695301E-3</v>
      </c>
      <c r="R49" t="s">
        <v>165</v>
      </c>
    </row>
    <row r="50" spans="1:18" x14ac:dyDescent="0.3">
      <c r="A50">
        <v>43</v>
      </c>
      <c r="B50" t="s">
        <v>166</v>
      </c>
      <c r="C50">
        <v>0.81799999999999995</v>
      </c>
      <c r="D50" s="47">
        <v>1.3473389615797899E-7</v>
      </c>
      <c r="E50">
        <v>12.9443820000168</v>
      </c>
      <c r="F50">
        <v>0</v>
      </c>
      <c r="G50">
        <v>12.178656031421699</v>
      </c>
      <c r="H50">
        <v>0</v>
      </c>
      <c r="I50" s="47">
        <v>3.7212748288995199E-3</v>
      </c>
      <c r="J50" s="47">
        <v>1.39841642287147E-5</v>
      </c>
      <c r="K50" s="47">
        <v>4.98208988730653E-7</v>
      </c>
      <c r="L50">
        <v>42.5861675154678</v>
      </c>
      <c r="M50">
        <v>0</v>
      </c>
      <c r="N50">
        <v>-17.5599337260388</v>
      </c>
      <c r="O50">
        <v>-54.060082807717997</v>
      </c>
      <c r="P50" s="47">
        <v>1.1039875512733799E-2</v>
      </c>
      <c r="Q50" s="47">
        <v>3.9107048507791798E-3</v>
      </c>
      <c r="R50" t="s">
        <v>167</v>
      </c>
    </row>
    <row r="51" spans="1:18" x14ac:dyDescent="0.3">
      <c r="A51">
        <v>44</v>
      </c>
      <c r="B51" t="s">
        <v>67</v>
      </c>
      <c r="C51">
        <v>0.8</v>
      </c>
      <c r="D51" s="47">
        <v>1.61503931415952E-7</v>
      </c>
      <c r="E51">
        <v>15.8652741093548</v>
      </c>
      <c r="F51">
        <v>0</v>
      </c>
      <c r="G51">
        <v>-1.4549929070052501</v>
      </c>
      <c r="H51">
        <v>0</v>
      </c>
      <c r="I51" s="47">
        <v>3.6711507185774E-3</v>
      </c>
      <c r="J51" s="47">
        <v>1.3948224712597099E-5</v>
      </c>
      <c r="K51" s="47">
        <v>4.6610973025718002E-7</v>
      </c>
      <c r="L51">
        <v>40.738764566179903</v>
      </c>
      <c r="M51">
        <v>0</v>
      </c>
      <c r="N51">
        <v>-19.425134517384201</v>
      </c>
      <c r="O51">
        <v>-53.580637637772597</v>
      </c>
      <c r="P51" s="47">
        <v>1.10189158784013E-2</v>
      </c>
      <c r="Q51" s="47">
        <v>3.9126869730236402E-3</v>
      </c>
      <c r="R51" t="s">
        <v>168</v>
      </c>
    </row>
    <row r="52" spans="1:18" x14ac:dyDescent="0.3">
      <c r="A52">
        <v>45</v>
      </c>
      <c r="B52" t="s">
        <v>67</v>
      </c>
      <c r="C52">
        <v>0.8</v>
      </c>
      <c r="D52" s="47">
        <v>1.60866875521803E-7</v>
      </c>
      <c r="E52">
        <v>15.80264508782</v>
      </c>
      <c r="F52">
        <v>0</v>
      </c>
      <c r="G52">
        <v>-1.40598858684127</v>
      </c>
      <c r="H52">
        <v>0</v>
      </c>
      <c r="I52" s="47">
        <v>3.6713308829604799E-3</v>
      </c>
      <c r="J52" s="47">
        <v>1.3974651462789799E-5</v>
      </c>
      <c r="K52" s="47">
        <v>4.6321329294496399E-7</v>
      </c>
      <c r="L52">
        <v>40.485614576701003</v>
      </c>
      <c r="M52">
        <v>0</v>
      </c>
      <c r="N52">
        <v>-19.362611348072502</v>
      </c>
      <c r="O52">
        <v>-53.854175820292497</v>
      </c>
      <c r="P52" s="47">
        <v>1.1019618463759401E-2</v>
      </c>
      <c r="Q52" s="47">
        <v>3.9115561114564101E-3</v>
      </c>
      <c r="R52" t="s">
        <v>169</v>
      </c>
    </row>
    <row r="53" spans="1:18" x14ac:dyDescent="0.3">
      <c r="A53">
        <v>46</v>
      </c>
      <c r="B53" t="s">
        <v>66</v>
      </c>
      <c r="C53">
        <v>0.72</v>
      </c>
      <c r="D53" s="47">
        <v>8.8738401370080906E-8</v>
      </c>
      <c r="E53">
        <v>9.6859068472839809</v>
      </c>
      <c r="F53">
        <v>0</v>
      </c>
      <c r="G53">
        <v>7.0190210208197001</v>
      </c>
      <c r="H53">
        <v>0</v>
      </c>
      <c r="I53" s="47">
        <v>3.7023054307830398E-3</v>
      </c>
      <c r="J53" s="47">
        <v>1.40769330713378E-5</v>
      </c>
      <c r="K53" s="47">
        <v>4.9379029354312799E-7</v>
      </c>
      <c r="L53">
        <v>47.953128983766703</v>
      </c>
      <c r="M53">
        <v>0</v>
      </c>
      <c r="N53">
        <v>-28.1258450200596</v>
      </c>
      <c r="O53">
        <v>-54.258750631824</v>
      </c>
      <c r="P53" s="47">
        <v>1.09211442543406E-2</v>
      </c>
      <c r="Q53" s="47">
        <v>3.9098835182512798E-3</v>
      </c>
      <c r="R53" t="s">
        <v>170</v>
      </c>
    </row>
    <row r="54" spans="1:18" x14ac:dyDescent="0.3">
      <c r="A54">
        <v>47</v>
      </c>
      <c r="B54" t="s">
        <v>171</v>
      </c>
      <c r="C54">
        <v>0.79</v>
      </c>
      <c r="D54" s="47">
        <v>1.2724559730892299E-7</v>
      </c>
      <c r="E54">
        <v>12.658279812379099</v>
      </c>
      <c r="F54">
        <v>0</v>
      </c>
      <c r="G54">
        <v>11.3034385591007</v>
      </c>
      <c r="H54">
        <v>0</v>
      </c>
      <c r="I54" s="47">
        <v>3.71805709186253E-3</v>
      </c>
      <c r="J54" s="47">
        <v>1.39871070167231E-5</v>
      </c>
      <c r="K54" s="47">
        <v>4.9541376911932399E-7</v>
      </c>
      <c r="L54">
        <v>43.848151625352202</v>
      </c>
      <c r="M54">
        <v>0</v>
      </c>
      <c r="N54">
        <v>-17.541767244816601</v>
      </c>
      <c r="O54">
        <v>-54.356898572861098</v>
      </c>
      <c r="P54" s="47">
        <v>1.10400796531165E-2</v>
      </c>
      <c r="Q54" s="47">
        <v>3.9094777550287597E-3</v>
      </c>
      <c r="R54" t="s">
        <v>172</v>
      </c>
    </row>
    <row r="55" spans="1:18" x14ac:dyDescent="0.3">
      <c r="A55">
        <v>48</v>
      </c>
      <c r="B55" t="s">
        <v>173</v>
      </c>
      <c r="C55">
        <v>0.82</v>
      </c>
      <c r="D55" s="47">
        <v>1.3774848128811399E-7</v>
      </c>
      <c r="E55">
        <v>13.201776173757301</v>
      </c>
      <c r="F55">
        <v>0</v>
      </c>
      <c r="G55">
        <v>11.7194566228426</v>
      </c>
      <c r="H55">
        <v>0</v>
      </c>
      <c r="I55" s="47">
        <v>3.7195865822738801E-3</v>
      </c>
      <c r="J55" s="47">
        <v>1.4044446460714899E-5</v>
      </c>
      <c r="K55" s="47">
        <v>4.9297827975358601E-7</v>
      </c>
      <c r="L55">
        <v>42.036268188606897</v>
      </c>
      <c r="M55">
        <v>0</v>
      </c>
      <c r="N55">
        <v>-17.785630754042401</v>
      </c>
      <c r="O55">
        <v>-54.252536944449503</v>
      </c>
      <c r="P55" s="47">
        <v>1.10373393100907E-2</v>
      </c>
      <c r="Q55" s="47">
        <v>3.9099092068779198E-3</v>
      </c>
      <c r="R55" t="s">
        <v>174</v>
      </c>
    </row>
    <row r="56" spans="1:18" x14ac:dyDescent="0.3">
      <c r="A56">
        <v>49</v>
      </c>
      <c r="B56" t="s">
        <v>175</v>
      </c>
      <c r="C56">
        <v>0.755</v>
      </c>
      <c r="D56" s="47">
        <v>1.2793390530285701E-7</v>
      </c>
      <c r="E56">
        <v>13.3167280653298</v>
      </c>
      <c r="F56">
        <v>0</v>
      </c>
      <c r="G56">
        <v>12.1383119933693</v>
      </c>
      <c r="H56">
        <v>0</v>
      </c>
      <c r="I56" s="47">
        <v>3.7211265040436202E-3</v>
      </c>
      <c r="J56" s="47">
        <v>1.40490437444605E-5</v>
      </c>
      <c r="K56" s="47">
        <v>4.6443316681354897E-7</v>
      </c>
      <c r="L56">
        <v>43.011707907513902</v>
      </c>
      <c r="M56">
        <v>0</v>
      </c>
      <c r="N56">
        <v>-17.1671829588003</v>
      </c>
      <c r="O56">
        <v>-54.1206861574871</v>
      </c>
      <c r="P56" s="47">
        <v>1.10442889316554E-2</v>
      </c>
      <c r="Q56" s="47">
        <v>3.9104543044076699E-3</v>
      </c>
      <c r="R56" t="s">
        <v>176</v>
      </c>
    </row>
    <row r="57" spans="1:18" x14ac:dyDescent="0.3">
      <c r="A57">
        <v>50</v>
      </c>
      <c r="B57" t="s">
        <v>177</v>
      </c>
      <c r="C57">
        <v>0.75600000000000001</v>
      </c>
      <c r="D57" s="47">
        <v>1.23402013212093E-7</v>
      </c>
      <c r="E57">
        <v>12.8280598289957</v>
      </c>
      <c r="F57">
        <v>0</v>
      </c>
      <c r="G57">
        <v>11.540653761241099</v>
      </c>
      <c r="H57">
        <v>0</v>
      </c>
      <c r="I57" s="47">
        <v>3.7189292135532E-3</v>
      </c>
      <c r="J57" s="47">
        <v>1.4054003963502599E-5</v>
      </c>
      <c r="K57" s="47">
        <v>4.7666217373176799E-7</v>
      </c>
      <c r="L57">
        <v>44.085841976019999</v>
      </c>
      <c r="M57">
        <v>0</v>
      </c>
      <c r="N57">
        <v>-17.6731614488072</v>
      </c>
      <c r="O57">
        <v>-54.191907676970303</v>
      </c>
      <c r="P57" s="47">
        <v>1.1038603150167499E-2</v>
      </c>
      <c r="Q57" s="47">
        <v>3.9101598603984303E-3</v>
      </c>
      <c r="R57" t="s">
        <v>178</v>
      </c>
    </row>
    <row r="58" spans="1:18" x14ac:dyDescent="0.3">
      <c r="A58">
        <v>51</v>
      </c>
      <c r="B58" t="s">
        <v>179</v>
      </c>
      <c r="C58">
        <v>0.83699999999999997</v>
      </c>
      <c r="D58" s="47">
        <v>1.36222312048517E-7</v>
      </c>
      <c r="E58">
        <v>12.7902820195371</v>
      </c>
      <c r="F58">
        <v>0</v>
      </c>
      <c r="G58">
        <v>10.9414492345096</v>
      </c>
      <c r="H58">
        <v>0</v>
      </c>
      <c r="I58" s="47">
        <v>3.7167262381106701E-3</v>
      </c>
      <c r="J58" s="47">
        <v>1.3974476282156699E-5</v>
      </c>
      <c r="K58" s="47">
        <v>5.1980040050025899E-7</v>
      </c>
      <c r="L58">
        <v>43.423164557256499</v>
      </c>
      <c r="M58">
        <v>0</v>
      </c>
      <c r="N58">
        <v>-17.563333155931499</v>
      </c>
      <c r="O58">
        <v>-54.651999485763398</v>
      </c>
      <c r="P58" s="47">
        <v>1.10398373126602E-2</v>
      </c>
      <c r="Q58" s="47">
        <v>3.9082577488205698E-3</v>
      </c>
      <c r="R58" t="s">
        <v>180</v>
      </c>
    </row>
    <row r="59" spans="1:18" x14ac:dyDescent="0.3">
      <c r="A59">
        <v>52</v>
      </c>
      <c r="B59" t="s">
        <v>181</v>
      </c>
      <c r="C59">
        <v>0.76700000000000002</v>
      </c>
      <c r="D59" s="47">
        <v>9.4107330077947098E-8</v>
      </c>
      <c r="E59">
        <v>9.6424918450051802</v>
      </c>
      <c r="F59">
        <v>0</v>
      </c>
      <c r="G59">
        <v>10.332428584117499</v>
      </c>
      <c r="H59">
        <v>0</v>
      </c>
      <c r="I59" s="47">
        <v>3.7144871736895101E-3</v>
      </c>
      <c r="J59" s="47">
        <v>1.4043634222842E-5</v>
      </c>
      <c r="K59" s="47">
        <v>4.3106615621457699E-7</v>
      </c>
      <c r="L59">
        <v>39.2969009732888</v>
      </c>
      <c r="M59">
        <v>0</v>
      </c>
      <c r="N59">
        <v>-19.281001334207598</v>
      </c>
      <c r="O59">
        <v>-53.922454782621799</v>
      </c>
      <c r="P59" s="47">
        <v>1.10205355318072E-2</v>
      </c>
      <c r="Q59" s="47">
        <v>3.9112738325671002E-3</v>
      </c>
      <c r="R59" t="s">
        <v>182</v>
      </c>
    </row>
    <row r="60" spans="1:18" x14ac:dyDescent="0.3">
      <c r="A60">
        <v>53</v>
      </c>
      <c r="B60" t="s">
        <v>183</v>
      </c>
      <c r="C60">
        <v>0.80700000000000005</v>
      </c>
      <c r="D60" s="47">
        <v>1.23241048283207E-7</v>
      </c>
      <c r="E60">
        <v>12.0016245021771</v>
      </c>
      <c r="F60">
        <v>0</v>
      </c>
      <c r="G60">
        <v>12.158230452766601</v>
      </c>
      <c r="H60">
        <v>0</v>
      </c>
      <c r="I60" s="47">
        <v>3.7211997342595999E-3</v>
      </c>
      <c r="J60" s="47">
        <v>1.39280075791292E-5</v>
      </c>
      <c r="K60" s="47">
        <v>4.7017327275966599E-7</v>
      </c>
      <c r="L60">
        <v>40.7375207474972</v>
      </c>
      <c r="M60">
        <v>0</v>
      </c>
      <c r="N60">
        <v>-17.8551320901698</v>
      </c>
      <c r="O60">
        <v>-54.226165869074002</v>
      </c>
      <c r="P60" s="47">
        <v>1.10365583096763E-2</v>
      </c>
      <c r="Q60">
        <v>3.9100182301790003E-3</v>
      </c>
      <c r="R60" t="s">
        <v>184</v>
      </c>
    </row>
    <row r="61" spans="1:18" x14ac:dyDescent="0.3">
      <c r="A61">
        <v>54</v>
      </c>
      <c r="B61" t="s">
        <v>185</v>
      </c>
      <c r="C61">
        <v>0.80500000000000005</v>
      </c>
      <c r="D61" s="47">
        <v>1.17552295453294E-7</v>
      </c>
      <c r="E61">
        <v>11.476118814268901</v>
      </c>
      <c r="F61">
        <v>0</v>
      </c>
      <c r="G61">
        <v>11.823351397339</v>
      </c>
      <c r="H61">
        <v>0</v>
      </c>
      <c r="I61" s="47">
        <v>3.71996855141232E-3</v>
      </c>
      <c r="J61" s="47">
        <v>1.40658260922445E-5</v>
      </c>
      <c r="K61" s="47">
        <v>4.5242800394973399E-7</v>
      </c>
      <c r="L61">
        <v>39.297395732531697</v>
      </c>
      <c r="M61">
        <v>0</v>
      </c>
      <c r="N61">
        <v>-18.003379061238899</v>
      </c>
      <c r="O61">
        <v>-54.3706263923061</v>
      </c>
      <c r="P61">
        <v>1.1034892428813E-2</v>
      </c>
      <c r="Q61" s="47">
        <v>3.9094210014769598E-3</v>
      </c>
      <c r="R61" t="s">
        <v>186</v>
      </c>
    </row>
    <row r="62" spans="1:18" x14ac:dyDescent="0.3">
      <c r="A62">
        <v>55</v>
      </c>
      <c r="B62" t="s">
        <v>187</v>
      </c>
      <c r="C62">
        <v>0.84499999999999997</v>
      </c>
      <c r="D62" s="47">
        <v>1.3835731042105599E-7</v>
      </c>
      <c r="E62">
        <v>12.867750648881399</v>
      </c>
      <c r="F62">
        <v>0</v>
      </c>
      <c r="G62">
        <v>12.0737098751829</v>
      </c>
      <c r="H62">
        <v>0</v>
      </c>
      <c r="I62" s="47">
        <v>3.7208889943561099E-3</v>
      </c>
      <c r="J62" s="47">
        <v>1.40025341455119E-5</v>
      </c>
      <c r="K62" s="47">
        <v>5.1508521670129405E-7</v>
      </c>
      <c r="L62">
        <v>42.621887346831599</v>
      </c>
      <c r="M62">
        <v>0</v>
      </c>
      <c r="N62">
        <v>-17.613251387383801</v>
      </c>
      <c r="O62">
        <v>-55.126236003287701</v>
      </c>
      <c r="P62" s="47">
        <v>1.10392763715097E-2</v>
      </c>
      <c r="Q62" s="47">
        <v>3.9062971601871999E-3</v>
      </c>
      <c r="R62" t="s">
        <v>188</v>
      </c>
    </row>
    <row r="63" spans="1:18" x14ac:dyDescent="0.3">
      <c r="A63">
        <v>56</v>
      </c>
      <c r="B63" t="s">
        <v>189</v>
      </c>
      <c r="C63">
        <v>0.79200000000000004</v>
      </c>
      <c r="D63" s="47">
        <v>1.3584266767702199E-7</v>
      </c>
      <c r="E63">
        <v>13.479334310998</v>
      </c>
      <c r="F63">
        <v>0</v>
      </c>
      <c r="G63">
        <v>10.254752710446899</v>
      </c>
      <c r="H63">
        <v>0</v>
      </c>
      <c r="I63" s="47">
        <v>3.7142015983399599E-3</v>
      </c>
      <c r="J63" s="47">
        <v>1.40940402549722E-5</v>
      </c>
      <c r="K63" s="47">
        <v>4.8940846175682395E-7</v>
      </c>
      <c r="L63">
        <v>43.207274199361699</v>
      </c>
      <c r="M63">
        <v>0</v>
      </c>
      <c r="N63">
        <v>-16.749145702485901</v>
      </c>
      <c r="O63">
        <v>-55.000718905430602</v>
      </c>
      <c r="P63">
        <v>1.1048986499911999E-2</v>
      </c>
      <c r="Q63" s="47">
        <v>3.9068160729791397E-3</v>
      </c>
      <c r="R63" t="s">
        <v>190</v>
      </c>
    </row>
    <row r="64" spans="1:18" x14ac:dyDescent="0.3">
      <c r="A64">
        <v>57</v>
      </c>
      <c r="B64" t="s">
        <v>67</v>
      </c>
      <c r="C64">
        <v>0.8</v>
      </c>
      <c r="D64" s="47">
        <v>1.6204374703870901E-7</v>
      </c>
      <c r="E64">
        <v>15.918358085709301</v>
      </c>
      <c r="F64">
        <v>0</v>
      </c>
      <c r="G64">
        <v>-1.40992794372066</v>
      </c>
      <c r="H64">
        <v>0</v>
      </c>
      <c r="I64" s="47">
        <v>3.6713163999149102E-3</v>
      </c>
      <c r="J64" s="47">
        <v>1.40236907194072E-5</v>
      </c>
      <c r="K64" s="47">
        <v>4.6787046004137501E-7</v>
      </c>
      <c r="L64">
        <v>40.892663835978901</v>
      </c>
      <c r="M64">
        <v>0</v>
      </c>
      <c r="N64">
        <v>-19.265569490434501</v>
      </c>
      <c r="O64">
        <v>-54.880191878175303</v>
      </c>
      <c r="P64" s="47">
        <v>1.1020708942522099E-2</v>
      </c>
      <c r="Q64" s="47">
        <v>3.9073143558209702E-3</v>
      </c>
      <c r="R64" t="s">
        <v>191</v>
      </c>
    </row>
    <row r="65" spans="1:18" x14ac:dyDescent="0.3">
      <c r="A65">
        <v>58</v>
      </c>
      <c r="B65" t="s">
        <v>67</v>
      </c>
      <c r="C65">
        <v>0.8</v>
      </c>
      <c r="D65" s="47">
        <v>1.5895209433403099E-7</v>
      </c>
      <c r="E65">
        <v>15.6146084518329</v>
      </c>
      <c r="F65">
        <v>0</v>
      </c>
      <c r="G65">
        <v>-1.4076053441613601</v>
      </c>
      <c r="H65">
        <v>0</v>
      </c>
      <c r="I65" s="47">
        <v>3.67132493895219E-3</v>
      </c>
      <c r="J65" s="47">
        <v>1.4076530837143199E-5</v>
      </c>
      <c r="K65" s="47">
        <v>4.6072852732947901E-7</v>
      </c>
      <c r="L65">
        <v>40.268444272910202</v>
      </c>
      <c r="M65">
        <v>0</v>
      </c>
      <c r="N65">
        <v>-19.372617835936001</v>
      </c>
      <c r="O65">
        <v>-54.796483997615802</v>
      </c>
      <c r="P65">
        <v>1.1019506018854E-2</v>
      </c>
      <c r="Q65" s="47">
        <v>3.9076604209447698E-3</v>
      </c>
      <c r="R65" t="s">
        <v>192</v>
      </c>
    </row>
    <row r="66" spans="1:18" x14ac:dyDescent="0.3">
      <c r="A66">
        <v>59</v>
      </c>
      <c r="B66" t="s">
        <v>66</v>
      </c>
      <c r="C66">
        <v>0.77</v>
      </c>
      <c r="D66" s="47">
        <v>9.5946935375901305E-8</v>
      </c>
      <c r="E66">
        <v>9.7926866773712504</v>
      </c>
      <c r="F66">
        <v>0</v>
      </c>
      <c r="G66">
        <v>7.0513372596874202</v>
      </c>
      <c r="H66">
        <v>0</v>
      </c>
      <c r="I66" s="47">
        <v>3.70242424143524E-3</v>
      </c>
      <c r="J66" s="47">
        <v>1.41033413647949E-5</v>
      </c>
      <c r="K66" s="47">
        <v>5.3182714410127098E-7</v>
      </c>
      <c r="L66">
        <v>48.293279641708502</v>
      </c>
      <c r="M66">
        <v>0</v>
      </c>
      <c r="N66">
        <v>-28.115248970094498</v>
      </c>
      <c r="O66">
        <v>-55.315016492864203</v>
      </c>
      <c r="P66" s="47">
        <v>1.09212633242733E-2</v>
      </c>
      <c r="Q66" s="47">
        <v>3.9055167038781801E-3</v>
      </c>
      <c r="R66" t="s">
        <v>193</v>
      </c>
    </row>
    <row r="67" spans="1:18" x14ac:dyDescent="0.3">
      <c r="A67">
        <v>60</v>
      </c>
      <c r="B67" t="s">
        <v>194</v>
      </c>
      <c r="C67">
        <v>0.78900000000000003</v>
      </c>
      <c r="D67" s="47">
        <v>9.2397826709222906E-8</v>
      </c>
      <c r="E67">
        <v>9.2033345790293808</v>
      </c>
      <c r="F67">
        <v>0</v>
      </c>
      <c r="G67">
        <v>10.237715728521399</v>
      </c>
      <c r="H67">
        <v>0</v>
      </c>
      <c r="I67" s="47">
        <v>3.7141389618759102E-3</v>
      </c>
      <c r="J67" s="47">
        <v>1.4145926154763E-5</v>
      </c>
      <c r="K67" s="47">
        <v>3.19829855599529E-7</v>
      </c>
      <c r="L67">
        <v>28.343451257973499</v>
      </c>
      <c r="M67">
        <v>0</v>
      </c>
      <c r="N67">
        <v>-16.112601861023698</v>
      </c>
      <c r="O67">
        <v>-53.562876452899097</v>
      </c>
      <c r="P67" s="47">
        <v>1.10561394703673E-2</v>
      </c>
      <c r="Q67" s="47">
        <v>3.9127604013149903E-3</v>
      </c>
      <c r="R67" t="s">
        <v>195</v>
      </c>
    </row>
    <row r="68" spans="1:18" x14ac:dyDescent="0.3">
      <c r="A68">
        <v>61</v>
      </c>
      <c r="B68" t="s">
        <v>196</v>
      </c>
      <c r="C68">
        <v>0.76600000000000001</v>
      </c>
      <c r="D68" s="47">
        <v>1.2853294388548399E-7</v>
      </c>
      <c r="E68">
        <v>13.187015597399901</v>
      </c>
      <c r="F68">
        <v>0</v>
      </c>
      <c r="G68">
        <v>11.539323423308501</v>
      </c>
      <c r="H68">
        <v>0</v>
      </c>
      <c r="I68" s="47">
        <v>3.7189243225657898E-3</v>
      </c>
      <c r="J68" s="47">
        <v>1.40113892141894E-5</v>
      </c>
      <c r="K68" s="47">
        <v>4.7708959605152799E-7</v>
      </c>
      <c r="L68">
        <v>43.549333683226898</v>
      </c>
      <c r="M68">
        <v>0</v>
      </c>
      <c r="N68">
        <v>-17.4253228414387</v>
      </c>
      <c r="O68">
        <v>-54.481575822423899</v>
      </c>
      <c r="P68" s="47">
        <v>1.10413881621662E-2</v>
      </c>
      <c r="Q68" s="47">
        <v>3.9089623143376698E-3</v>
      </c>
      <c r="R68" t="s">
        <v>197</v>
      </c>
    </row>
    <row r="69" spans="1:18" x14ac:dyDescent="0.3">
      <c r="A69">
        <v>62</v>
      </c>
      <c r="B69" t="s">
        <v>198</v>
      </c>
      <c r="C69">
        <v>0.83699999999999997</v>
      </c>
      <c r="D69" s="47">
        <v>1.44980936409023E-7</v>
      </c>
      <c r="E69">
        <v>13.6127051126249</v>
      </c>
      <c r="F69">
        <v>0</v>
      </c>
      <c r="G69">
        <v>12.949428859766</v>
      </c>
      <c r="H69">
        <v>0</v>
      </c>
      <c r="I69" s="47">
        <v>3.7241085752029298E-3</v>
      </c>
      <c r="J69" s="47">
        <v>1.4041947146485401E-5</v>
      </c>
      <c r="K69" s="47">
        <v>5.1378820908887203E-7</v>
      </c>
      <c r="L69">
        <v>42.920942231277301</v>
      </c>
      <c r="M69">
        <v>0</v>
      </c>
      <c r="N69">
        <v>-16.717857970467399</v>
      </c>
      <c r="O69">
        <v>-54.908660056121697</v>
      </c>
      <c r="P69" s="47">
        <v>1.10493380864143E-2</v>
      </c>
      <c r="Q69" s="47">
        <v>3.9071966626783496E-3</v>
      </c>
      <c r="R69" t="s">
        <v>199</v>
      </c>
    </row>
    <row r="70" spans="1:18" x14ac:dyDescent="0.3">
      <c r="A70">
        <v>63</v>
      </c>
      <c r="B70" t="s">
        <v>200</v>
      </c>
      <c r="C70">
        <v>0.80500000000000005</v>
      </c>
      <c r="D70" s="47">
        <v>1.1970678758660401E-7</v>
      </c>
      <c r="E70">
        <v>11.686405975206</v>
      </c>
      <c r="F70">
        <v>0</v>
      </c>
      <c r="G70">
        <v>10.755606351289201</v>
      </c>
      <c r="H70">
        <v>0</v>
      </c>
      <c r="I70" s="47">
        <v>3.71604298675051E-3</v>
      </c>
      <c r="J70" s="47">
        <v>1.402668920107E-5</v>
      </c>
      <c r="K70" s="47">
        <v>4.3882439726417001E-7</v>
      </c>
      <c r="L70">
        <v>38.115774608072698</v>
      </c>
      <c r="M70">
        <v>0</v>
      </c>
      <c r="N70">
        <v>-18.944298328495101</v>
      </c>
      <c r="O70">
        <v>-54.439743722520397</v>
      </c>
      <c r="P70">
        <v>1.1024319130822999E-2</v>
      </c>
      <c r="Q70" s="47">
        <v>3.90913525660709E-3</v>
      </c>
      <c r="R70" t="s">
        <v>201</v>
      </c>
    </row>
    <row r="71" spans="1:18" x14ac:dyDescent="0.3">
      <c r="A71">
        <v>64</v>
      </c>
      <c r="B71" t="s">
        <v>202</v>
      </c>
      <c r="C71">
        <v>0.753</v>
      </c>
      <c r="D71" s="47">
        <v>1.2504272151742099E-7</v>
      </c>
      <c r="E71">
        <v>13.0503310646743</v>
      </c>
      <c r="F71">
        <v>0</v>
      </c>
      <c r="G71">
        <v>11.317531958543899</v>
      </c>
      <c r="H71">
        <v>0</v>
      </c>
      <c r="I71" s="47">
        <v>3.7181089062455902E-3</v>
      </c>
      <c r="J71" s="47">
        <v>1.39799492803903E-5</v>
      </c>
      <c r="K71" s="47">
        <v>4.6171263734518001E-7</v>
      </c>
      <c r="L71">
        <v>42.873326416308899</v>
      </c>
      <c r="M71">
        <v>0</v>
      </c>
      <c r="N71">
        <v>-17.262697928342</v>
      </c>
      <c r="O71">
        <v>-54.485543045498403</v>
      </c>
      <c r="P71" s="47">
        <v>1.10432156108396E-2</v>
      </c>
      <c r="Q71" s="47">
        <v>3.9089459130438502E-3</v>
      </c>
      <c r="R71" t="s">
        <v>203</v>
      </c>
    </row>
    <row r="72" spans="1:18" x14ac:dyDescent="0.3">
      <c r="A72">
        <v>65</v>
      </c>
      <c r="B72" t="s">
        <v>204</v>
      </c>
      <c r="C72">
        <v>0.80900000000000005</v>
      </c>
      <c r="D72" s="47">
        <v>1.3660552317107399E-7</v>
      </c>
      <c r="E72">
        <v>13.2702095373362</v>
      </c>
      <c r="F72">
        <v>0</v>
      </c>
      <c r="G72">
        <v>9.3522017660030308</v>
      </c>
      <c r="H72">
        <v>0</v>
      </c>
      <c r="I72" s="47">
        <v>3.7108833697927098E-3</v>
      </c>
      <c r="J72" s="47">
        <v>1.40278212411381E-5</v>
      </c>
      <c r="K72" s="47">
        <v>5.1297653147486202E-7</v>
      </c>
      <c r="L72">
        <v>44.336311760893103</v>
      </c>
      <c r="M72">
        <v>0</v>
      </c>
      <c r="N72">
        <v>-16.780698412495699</v>
      </c>
      <c r="O72">
        <v>-55.312081730309401</v>
      </c>
      <c r="P72" s="47">
        <v>1.1048631935799099E-2</v>
      </c>
      <c r="Q72" s="47">
        <v>3.90552883677368E-3</v>
      </c>
      <c r="R72" t="s">
        <v>205</v>
      </c>
    </row>
    <row r="73" spans="1:18" x14ac:dyDescent="0.3">
      <c r="A73">
        <v>66</v>
      </c>
      <c r="B73" t="s">
        <v>206</v>
      </c>
      <c r="C73">
        <v>0.77</v>
      </c>
      <c r="D73" s="47">
        <v>1.2842232304660599E-7</v>
      </c>
      <c r="E73">
        <v>13.1071627728059</v>
      </c>
      <c r="F73">
        <v>0</v>
      </c>
      <c r="G73">
        <v>10.239294699566599</v>
      </c>
      <c r="H73">
        <v>0</v>
      </c>
      <c r="I73" s="47">
        <v>3.7141447669629601E-3</v>
      </c>
      <c r="J73" s="47">
        <v>1.4101953032839299E-5</v>
      </c>
      <c r="K73" s="47">
        <v>4.9508176358514799E-7</v>
      </c>
      <c r="L73">
        <v>44.956936099596099</v>
      </c>
      <c r="M73">
        <v>0</v>
      </c>
      <c r="N73">
        <v>-17.020876578169901</v>
      </c>
      <c r="O73">
        <v>-55.295911277023997</v>
      </c>
      <c r="P73" s="47">
        <v>1.10459330057158E-2</v>
      </c>
      <c r="Q73" s="47">
        <v>3.90559568866242E-3</v>
      </c>
      <c r="R73" t="s">
        <v>207</v>
      </c>
    </row>
    <row r="74" spans="1:18" x14ac:dyDescent="0.3">
      <c r="A74">
        <v>67</v>
      </c>
      <c r="B74" t="s">
        <v>208</v>
      </c>
      <c r="C74">
        <v>0.82299999999999995</v>
      </c>
      <c r="D74" s="47">
        <v>1.4222367848010199E-7</v>
      </c>
      <c r="E74">
        <v>14.1843315614764</v>
      </c>
      <c r="F74">
        <v>0</v>
      </c>
      <c r="G74">
        <v>11.816583717152801</v>
      </c>
      <c r="H74">
        <v>0</v>
      </c>
      <c r="I74" s="47">
        <v>3.7199436700361098E-3</v>
      </c>
      <c r="J74" s="47">
        <v>1.3599781841641801E-5</v>
      </c>
      <c r="K74" s="47">
        <v>5.0642217708229996E-7</v>
      </c>
      <c r="L74">
        <v>44.936277907257903</v>
      </c>
      <c r="M74">
        <v>0</v>
      </c>
      <c r="N74">
        <v>-16.7125663831373</v>
      </c>
      <c r="O74">
        <v>-54.615656851037699</v>
      </c>
      <c r="P74" s="47">
        <v>1.10493975490394E-2</v>
      </c>
      <c r="Q74" s="47">
        <v>3.9084079965427797E-3</v>
      </c>
      <c r="R74" t="s">
        <v>209</v>
      </c>
    </row>
    <row r="75" spans="1:18" x14ac:dyDescent="0.3">
      <c r="A75">
        <v>68</v>
      </c>
      <c r="B75" t="s">
        <v>210</v>
      </c>
      <c r="C75">
        <v>0.83899999999999997</v>
      </c>
      <c r="D75" s="47">
        <v>1.4214874434481701E-7</v>
      </c>
      <c r="E75">
        <v>13.347266565250701</v>
      </c>
      <c r="F75">
        <v>0</v>
      </c>
      <c r="G75">
        <v>12.2655017212514</v>
      </c>
      <c r="H75">
        <v>0</v>
      </c>
      <c r="I75" s="47">
        <v>3.72159411707818E-3</v>
      </c>
      <c r="J75" s="47">
        <v>1.30563003927423E-5</v>
      </c>
      <c r="K75" s="47">
        <v>5.1307153015045504E-7</v>
      </c>
      <c r="L75">
        <v>42.861061810135602</v>
      </c>
      <c r="M75">
        <v>0</v>
      </c>
      <c r="N75">
        <v>-16.995726895160701</v>
      </c>
      <c r="O75">
        <v>-54.0505991654802</v>
      </c>
      <c r="P75" s="47">
        <v>1.1046215617733701E-2</v>
      </c>
      <c r="Q75" s="47">
        <v>3.9107440580533701E-3</v>
      </c>
      <c r="R75" t="s">
        <v>211</v>
      </c>
    </row>
    <row r="76" spans="1:18" x14ac:dyDescent="0.3">
      <c r="A76">
        <v>69</v>
      </c>
      <c r="B76" t="s">
        <v>212</v>
      </c>
      <c r="C76">
        <v>0.78800000000000003</v>
      </c>
      <c r="D76" s="47">
        <v>1.3425590251331401E-7</v>
      </c>
      <c r="E76">
        <v>12.7894858244098</v>
      </c>
      <c r="F76">
        <v>0</v>
      </c>
      <c r="G76">
        <v>11.7835558735669</v>
      </c>
      <c r="H76">
        <v>0</v>
      </c>
      <c r="I76" s="47">
        <v>3.7198222431691699E-3</v>
      </c>
      <c r="J76" s="47">
        <v>1.29626209032774E-5</v>
      </c>
      <c r="K76" s="47">
        <v>4.7915748679905303E-7</v>
      </c>
      <c r="L76">
        <v>40.610176414689001</v>
      </c>
      <c r="M76">
        <v>0</v>
      </c>
      <c r="N76">
        <v>-16.812000231020999</v>
      </c>
      <c r="O76">
        <v>-54.977071501009497</v>
      </c>
      <c r="P76">
        <v>1.1048280191004E-2</v>
      </c>
      <c r="Q76" s="47">
        <v>3.9069138360796297E-3</v>
      </c>
      <c r="R76" t="s">
        <v>213</v>
      </c>
    </row>
    <row r="77" spans="1:18" x14ac:dyDescent="0.3">
      <c r="A77">
        <v>70</v>
      </c>
      <c r="B77" t="s">
        <v>67</v>
      </c>
      <c r="C77">
        <v>0.8</v>
      </c>
      <c r="D77" s="47">
        <v>1.60716199848476E-7</v>
      </c>
      <c r="E77">
        <v>15.6514000935514</v>
      </c>
      <c r="F77">
        <v>0</v>
      </c>
      <c r="G77">
        <v>-1.7859122526007001</v>
      </c>
      <c r="H77">
        <v>0</v>
      </c>
      <c r="I77" s="47">
        <v>3.6699340936033101E-3</v>
      </c>
      <c r="J77" s="47">
        <v>1.31791873933157E-5</v>
      </c>
      <c r="K77" s="47">
        <v>4.6382594565130798E-7</v>
      </c>
      <c r="L77">
        <v>40.187525291492101</v>
      </c>
      <c r="M77">
        <v>0</v>
      </c>
      <c r="N77">
        <v>-19.479615156343499</v>
      </c>
      <c r="O77">
        <v>-56.755030945796797</v>
      </c>
      <c r="P77" s="47">
        <v>1.1018303668565099E-2</v>
      </c>
      <c r="Q77" s="47">
        <v>3.8995633960581802E-3</v>
      </c>
      <c r="R77" t="s">
        <v>214</v>
      </c>
    </row>
    <row r="78" spans="1:18" x14ac:dyDescent="0.3">
      <c r="A78">
        <v>71</v>
      </c>
      <c r="B78" t="s">
        <v>67</v>
      </c>
      <c r="C78">
        <v>0.8</v>
      </c>
      <c r="D78" s="47">
        <v>1.6176282365692999E-7</v>
      </c>
      <c r="E78">
        <v>15.7533142818271</v>
      </c>
      <c r="F78">
        <v>0</v>
      </c>
      <c r="G78">
        <v>-1.73266575556366</v>
      </c>
      <c r="H78">
        <v>0</v>
      </c>
      <c r="I78" s="47">
        <v>3.6701298543496698E-3</v>
      </c>
      <c r="J78" s="47">
        <v>1.3372754560409599E-5</v>
      </c>
      <c r="K78" s="47">
        <v>4.68873313286267E-7</v>
      </c>
      <c r="L78">
        <v>40.624848344935401</v>
      </c>
      <c r="M78">
        <v>0</v>
      </c>
      <c r="N78">
        <v>-19.434744225418399</v>
      </c>
      <c r="O78">
        <v>-57.381186234721902</v>
      </c>
      <c r="P78" s="47">
        <v>1.10188078921901E-2</v>
      </c>
      <c r="Q78" s="47">
        <v>3.89697474483284E-3</v>
      </c>
      <c r="R78" t="s">
        <v>215</v>
      </c>
    </row>
    <row r="79" spans="1:18" x14ac:dyDescent="0.3">
      <c r="A79">
        <v>72</v>
      </c>
      <c r="B79" t="s">
        <v>66</v>
      </c>
      <c r="C79">
        <v>0.79200000000000004</v>
      </c>
      <c r="D79" s="47">
        <v>9.9050945265299895E-8</v>
      </c>
      <c r="E79">
        <v>9.5514439141541398</v>
      </c>
      <c r="F79">
        <v>0</v>
      </c>
      <c r="G79">
        <v>6.6824092060318803</v>
      </c>
      <c r="H79">
        <v>0</v>
      </c>
      <c r="I79" s="47">
        <v>3.7010678774459802E-3</v>
      </c>
      <c r="J79" s="47">
        <v>1.3394455045339601E-5</v>
      </c>
      <c r="K79" s="47">
        <v>5.4309530872487202E-7</v>
      </c>
      <c r="L79">
        <v>46.593506260895701</v>
      </c>
      <c r="M79">
        <v>0</v>
      </c>
      <c r="N79">
        <v>-28.2788303617243</v>
      </c>
      <c r="O79">
        <v>-58.425936223499001</v>
      </c>
      <c r="P79" s="47">
        <v>1.0919425127459199E-2</v>
      </c>
      <c r="Q79" s="47">
        <v>3.8926555393794002E-3</v>
      </c>
      <c r="R79" t="s">
        <v>216</v>
      </c>
    </row>
    <row r="80" spans="1:18" x14ac:dyDescent="0.3">
      <c r="A80">
        <v>73</v>
      </c>
      <c r="B80" t="s">
        <v>217</v>
      </c>
      <c r="C80">
        <v>0.76700000000000002</v>
      </c>
      <c r="D80" s="47">
        <v>1.3017397053338701E-7</v>
      </c>
      <c r="E80">
        <v>12.3704529238444</v>
      </c>
      <c r="F80">
        <v>0</v>
      </c>
      <c r="G80">
        <v>11.4032284926054</v>
      </c>
      <c r="H80">
        <v>0</v>
      </c>
      <c r="I80" s="47">
        <v>3.71842396955306E-3</v>
      </c>
      <c r="J80" s="47">
        <v>1.34628879914362E-5</v>
      </c>
      <c r="K80" s="47">
        <v>4.5887478650197298E-7</v>
      </c>
      <c r="L80">
        <v>38.7970965104969</v>
      </c>
      <c r="M80">
        <v>0</v>
      </c>
      <c r="N80">
        <v>-17.1330267766633</v>
      </c>
      <c r="O80">
        <v>-57.739653807306503</v>
      </c>
      <c r="P80" s="47">
        <v>1.1044672751505301E-2</v>
      </c>
      <c r="Q80" s="47">
        <v>3.8954927681771599E-3</v>
      </c>
      <c r="R80" t="s">
        <v>218</v>
      </c>
    </row>
    <row r="81" spans="1:18" x14ac:dyDescent="0.3">
      <c r="A81">
        <v>74</v>
      </c>
      <c r="B81" t="s">
        <v>219</v>
      </c>
      <c r="C81">
        <v>0.81100000000000005</v>
      </c>
      <c r="D81" s="47">
        <v>1.37337204580978E-7</v>
      </c>
      <c r="E81">
        <v>13.424452045363701</v>
      </c>
      <c r="F81">
        <v>0</v>
      </c>
      <c r="G81">
        <v>10.04124665186</v>
      </c>
      <c r="H81">
        <v>0</v>
      </c>
      <c r="I81" s="47">
        <v>3.7134166433155599E-3</v>
      </c>
      <c r="J81" s="47">
        <v>1.35365027115251E-5</v>
      </c>
      <c r="K81" s="47">
        <v>4.8563686405600503E-7</v>
      </c>
      <c r="L81">
        <v>42.234383861526503</v>
      </c>
      <c r="M81">
        <v>0</v>
      </c>
      <c r="N81">
        <v>-17.003065026012901</v>
      </c>
      <c r="O81">
        <v>-57.801082546288903</v>
      </c>
      <c r="P81" s="47">
        <v>1.1046133157689699E-2</v>
      </c>
      <c r="Q81" s="47">
        <v>3.8952388094815301E-3</v>
      </c>
      <c r="R81" t="s">
        <v>220</v>
      </c>
    </row>
    <row r="82" spans="1:18" x14ac:dyDescent="0.3">
      <c r="A82">
        <v>75</v>
      </c>
      <c r="B82" t="s">
        <v>221</v>
      </c>
      <c r="C82">
        <v>0.79700000000000004</v>
      </c>
      <c r="D82" s="47">
        <v>1.35948962171062E-7</v>
      </c>
      <c r="E82">
        <v>13.4054666977786</v>
      </c>
      <c r="F82">
        <v>0</v>
      </c>
      <c r="G82">
        <v>10.404681978583801</v>
      </c>
      <c r="H82">
        <v>0</v>
      </c>
      <c r="I82" s="47">
        <v>3.71475281329426E-3</v>
      </c>
      <c r="J82" s="47">
        <v>1.3550512526094699E-5</v>
      </c>
      <c r="K82" s="47">
        <v>4.8414695319465295E-7</v>
      </c>
      <c r="L82">
        <v>42.474589376559599</v>
      </c>
      <c r="M82">
        <v>0</v>
      </c>
      <c r="N82">
        <v>-17.839212790823499</v>
      </c>
      <c r="O82">
        <v>-57.379044581671302</v>
      </c>
      <c r="P82">
        <v>1.1036737198027001E-2</v>
      </c>
      <c r="Q82" s="47">
        <v>3.8969835988549801E-3</v>
      </c>
      <c r="R82" t="s">
        <v>222</v>
      </c>
    </row>
    <row r="83" spans="1:18" x14ac:dyDescent="0.3">
      <c r="A83">
        <v>76</v>
      </c>
      <c r="B83" t="s">
        <v>223</v>
      </c>
      <c r="C83">
        <v>0.81299999999999994</v>
      </c>
      <c r="D83" s="47">
        <v>1.3910225820506999E-7</v>
      </c>
      <c r="E83">
        <v>14.4220984770977</v>
      </c>
      <c r="F83">
        <v>0</v>
      </c>
      <c r="G83">
        <v>9.6826936151336902</v>
      </c>
      <c r="H83">
        <v>0</v>
      </c>
      <c r="I83" s="47">
        <v>3.71209842307604E-3</v>
      </c>
      <c r="J83" s="47">
        <v>1.36160928384966E-5</v>
      </c>
      <c r="K83" s="47">
        <v>4.9495682086231298E-7</v>
      </c>
      <c r="L83">
        <v>45.657067953821297</v>
      </c>
      <c r="M83">
        <v>0</v>
      </c>
      <c r="N83">
        <v>-19.0108297056534</v>
      </c>
      <c r="O83">
        <v>-57.274831410446701</v>
      </c>
      <c r="P83" s="47">
        <v>1.10235715044316E-2</v>
      </c>
      <c r="Q83" s="47">
        <v>3.8974144369524301E-3</v>
      </c>
      <c r="R83" t="s">
        <v>224</v>
      </c>
    </row>
    <row r="84" spans="1:18" x14ac:dyDescent="0.3">
      <c r="A84">
        <v>77</v>
      </c>
      <c r="B84" t="s">
        <v>225</v>
      </c>
      <c r="C84">
        <v>0.84299999999999997</v>
      </c>
      <c r="D84" s="47">
        <v>1.4110314786042199E-7</v>
      </c>
      <c r="E84">
        <v>14.533729677948701</v>
      </c>
      <c r="F84">
        <v>0</v>
      </c>
      <c r="G84">
        <v>12.1743881441416</v>
      </c>
      <c r="H84">
        <v>0</v>
      </c>
      <c r="I84" s="47">
        <v>3.7212591380119402E-3</v>
      </c>
      <c r="J84" s="47">
        <v>1.3712371870553301E-5</v>
      </c>
      <c r="K84" s="47">
        <v>5.4030707064001096E-7</v>
      </c>
      <c r="L84">
        <v>49.513770357179602</v>
      </c>
      <c r="M84">
        <v>0</v>
      </c>
      <c r="N84">
        <v>-19.132978242714302</v>
      </c>
      <c r="O84">
        <v>-57.280863511342098</v>
      </c>
      <c r="P84">
        <v>1.1022198896890999E-2</v>
      </c>
      <c r="Q84" s="47">
        <v>3.8973894990406198E-3</v>
      </c>
      <c r="R84" t="s">
        <v>226</v>
      </c>
    </row>
    <row r="85" spans="1:18" x14ac:dyDescent="0.3">
      <c r="A85">
        <v>78</v>
      </c>
      <c r="B85" t="s">
        <v>227</v>
      </c>
      <c r="C85">
        <v>0.78600000000000003</v>
      </c>
      <c r="D85" s="47">
        <v>1.35208874971204E-7</v>
      </c>
      <c r="E85">
        <v>13.835859860466501</v>
      </c>
      <c r="F85">
        <v>0</v>
      </c>
      <c r="G85">
        <v>9.4293916085547291</v>
      </c>
      <c r="H85">
        <v>0</v>
      </c>
      <c r="I85" s="47">
        <v>3.7111671582488498E-3</v>
      </c>
      <c r="J85" s="47">
        <v>1.36387603849417E-5</v>
      </c>
      <c r="K85" s="47">
        <v>4.8310564282338899E-7</v>
      </c>
      <c r="L85">
        <v>43.983640262667997</v>
      </c>
      <c r="M85">
        <v>0</v>
      </c>
      <c r="N85">
        <v>-17.761830147633798</v>
      </c>
      <c r="O85">
        <v>-56.569778567932701</v>
      </c>
      <c r="P85">
        <v>1.1037606762265E-2</v>
      </c>
      <c r="Q85" s="47">
        <v>3.9003292664475798E-3</v>
      </c>
      <c r="R85" t="s">
        <v>228</v>
      </c>
    </row>
    <row r="86" spans="1:18" x14ac:dyDescent="0.3">
      <c r="A86">
        <v>79</v>
      </c>
      <c r="B86" t="s">
        <v>229</v>
      </c>
      <c r="C86">
        <v>0.82199999999999995</v>
      </c>
      <c r="D86" s="47">
        <v>1.40360011412211E-7</v>
      </c>
      <c r="E86">
        <v>14.1784218170183</v>
      </c>
      <c r="F86">
        <v>0</v>
      </c>
      <c r="G86">
        <v>10.3160029259566</v>
      </c>
      <c r="H86">
        <v>0</v>
      </c>
      <c r="I86" s="47">
        <v>3.7144267847572798E-3</v>
      </c>
      <c r="J86" s="47">
        <v>1.3727657282071001E-5</v>
      </c>
      <c r="K86" s="47">
        <v>5.0380386884540897E-7</v>
      </c>
      <c r="L86">
        <v>45.278559540820197</v>
      </c>
      <c r="M86">
        <v>0</v>
      </c>
      <c r="N86">
        <v>-16.473810137032402</v>
      </c>
      <c r="O86">
        <v>-56.588983673767203</v>
      </c>
      <c r="P86" s="47">
        <v>1.10520805007281E-2</v>
      </c>
      <c r="Q86" s="47">
        <v>3.9002498686981201E-3</v>
      </c>
      <c r="R86" t="s">
        <v>230</v>
      </c>
    </row>
    <row r="87" spans="1:18" x14ac:dyDescent="0.3">
      <c r="A87">
        <v>80</v>
      </c>
      <c r="B87" t="s">
        <v>231</v>
      </c>
      <c r="C87">
        <v>0.80600000000000005</v>
      </c>
      <c r="D87" s="47">
        <v>1.3306091855430601E-7</v>
      </c>
      <c r="E87">
        <v>13.0714626351396</v>
      </c>
      <c r="F87">
        <v>0</v>
      </c>
      <c r="G87">
        <v>10.8413558821129</v>
      </c>
      <c r="H87">
        <v>0</v>
      </c>
      <c r="I87" s="47">
        <v>3.7163582449005902E-3</v>
      </c>
      <c r="J87" s="47">
        <v>1.3734046338157299E-5</v>
      </c>
      <c r="K87" s="47">
        <v>4.7462418972798998E-7</v>
      </c>
      <c r="L87">
        <v>41.4829579610604</v>
      </c>
      <c r="M87">
        <v>0</v>
      </c>
      <c r="N87">
        <v>-19.2280947120699</v>
      </c>
      <c r="O87">
        <v>-56.394783340316899</v>
      </c>
      <c r="P87" s="47">
        <v>1.10211300541015E-2</v>
      </c>
      <c r="Q87" s="47">
        <v>3.9010527317259402E-3</v>
      </c>
      <c r="R87" t="s">
        <v>232</v>
      </c>
    </row>
    <row r="88" spans="1:18" x14ac:dyDescent="0.3">
      <c r="A88">
        <v>81</v>
      </c>
      <c r="B88" t="s">
        <v>233</v>
      </c>
      <c r="C88">
        <v>0.83699999999999997</v>
      </c>
      <c r="D88" s="47">
        <v>1.4054439285288201E-7</v>
      </c>
      <c r="E88">
        <v>13.806584531422001</v>
      </c>
      <c r="F88">
        <v>0</v>
      </c>
      <c r="G88">
        <v>12.148316464861701</v>
      </c>
      <c r="H88">
        <v>0</v>
      </c>
      <c r="I88" s="47">
        <v>3.7211632854830599E-3</v>
      </c>
      <c r="J88" s="47">
        <v>1.37978972631976E-5</v>
      </c>
      <c r="K88" s="47">
        <v>5.16823836838043E-7</v>
      </c>
      <c r="L88">
        <v>45.171331632314597</v>
      </c>
      <c r="M88">
        <v>0</v>
      </c>
      <c r="N88">
        <v>-17.627709978297499</v>
      </c>
      <c r="O88">
        <v>-56.781934691323897</v>
      </c>
      <c r="P88" s="47">
        <v>1.1039113897431899E-2</v>
      </c>
      <c r="Q88" s="47">
        <v>3.8994521705921401E-3</v>
      </c>
      <c r="R88" t="s">
        <v>234</v>
      </c>
    </row>
    <row r="89" spans="1:18" x14ac:dyDescent="0.3">
      <c r="A89">
        <v>82</v>
      </c>
      <c r="B89" t="s">
        <v>235</v>
      </c>
      <c r="C89">
        <v>0.78400000000000003</v>
      </c>
      <c r="D89" s="47">
        <v>1.2961227204705299E-7</v>
      </c>
      <c r="E89">
        <v>12.6850142601931</v>
      </c>
      <c r="F89">
        <v>0</v>
      </c>
      <c r="G89">
        <v>10.089982366029099</v>
      </c>
      <c r="H89">
        <v>0</v>
      </c>
      <c r="I89" s="47">
        <v>3.7135958201687099E-3</v>
      </c>
      <c r="J89" s="47">
        <v>1.3767598176678501E-5</v>
      </c>
      <c r="K89" s="47">
        <v>4.7035379724391598E-7</v>
      </c>
      <c r="L89">
        <v>40.9561888397347</v>
      </c>
      <c r="M89">
        <v>0</v>
      </c>
      <c r="N89">
        <v>-17.400156801401199</v>
      </c>
      <c r="O89">
        <v>-56.651319111401399</v>
      </c>
      <c r="P89" s="47">
        <v>1.1041670957991301E-2</v>
      </c>
      <c r="Q89" s="47">
        <v>3.8999921615288798E-3</v>
      </c>
      <c r="R89" t="s">
        <v>236</v>
      </c>
    </row>
    <row r="90" spans="1:18" x14ac:dyDescent="0.3">
      <c r="A90">
        <v>83</v>
      </c>
      <c r="B90" t="s">
        <v>67</v>
      </c>
      <c r="C90">
        <v>0.8</v>
      </c>
      <c r="D90" s="47">
        <v>1.6199692780272099E-7</v>
      </c>
      <c r="E90">
        <v>0.127311286748959</v>
      </c>
      <c r="F90">
        <v>0</v>
      </c>
      <c r="G90">
        <v>-1.56049336879664</v>
      </c>
      <c r="H90">
        <v>0</v>
      </c>
      <c r="I90" s="47">
        <v>3.6707628461296201E-3</v>
      </c>
      <c r="J90" s="47">
        <v>1.38084721842675E-5</v>
      </c>
      <c r="K90" s="47">
        <v>4.6905550676879002E-7</v>
      </c>
      <c r="L90">
        <v>0.327969945536359</v>
      </c>
      <c r="M90">
        <v>0</v>
      </c>
      <c r="N90">
        <v>-19.303056884774101</v>
      </c>
      <c r="O90">
        <v>-56.505371889678202</v>
      </c>
      <c r="P90" s="47">
        <v>1.10202876891744E-2</v>
      </c>
      <c r="Q90" s="47">
        <v>3.90059553653989E-3</v>
      </c>
      <c r="R90" t="s">
        <v>237</v>
      </c>
    </row>
    <row r="91" spans="1:18" x14ac:dyDescent="0.3">
      <c r="A91">
        <v>84</v>
      </c>
      <c r="B91" t="s">
        <v>67</v>
      </c>
      <c r="C91">
        <v>0.8</v>
      </c>
      <c r="D91" s="47">
        <v>1.5062700258611199E-7</v>
      </c>
      <c r="E91">
        <v>0.11837571582982299</v>
      </c>
      <c r="F91">
        <v>0</v>
      </c>
      <c r="G91">
        <v>-1.52601424240531</v>
      </c>
      <c r="H91">
        <v>0</v>
      </c>
      <c r="I91" s="47">
        <v>3.6708896086378E-3</v>
      </c>
      <c r="J91" s="47">
        <v>1.3824304343725801E-5</v>
      </c>
      <c r="K91" s="47">
        <v>4.3830493379193298E-7</v>
      </c>
      <c r="L91">
        <v>0.30646870644121099</v>
      </c>
      <c r="M91">
        <v>0</v>
      </c>
      <c r="N91">
        <v>-19.335846493718599</v>
      </c>
      <c r="O91">
        <v>-56.475312584923103</v>
      </c>
      <c r="P91" s="47">
        <v>1.10199192257808E-2</v>
      </c>
      <c r="Q91" s="47">
        <v>3.90071980771905E-3</v>
      </c>
      <c r="R91" t="s">
        <v>238</v>
      </c>
    </row>
    <row r="92" spans="1:18" x14ac:dyDescent="0.3">
      <c r="A92">
        <v>85</v>
      </c>
      <c r="B92" t="s">
        <v>66</v>
      </c>
      <c r="C92">
        <v>0.82499999999999996</v>
      </c>
      <c r="D92" s="47">
        <v>1.03457081838954E-7</v>
      </c>
      <c r="E92" s="47">
        <v>8.1306082885312603E-2</v>
      </c>
      <c r="F92">
        <v>0</v>
      </c>
      <c r="G92">
        <v>6.83800926016277</v>
      </c>
      <c r="H92">
        <v>0</v>
      </c>
      <c r="I92" s="47">
        <v>3.7016399410449898E-3</v>
      </c>
      <c r="J92" s="47">
        <v>1.3870165079593E-5</v>
      </c>
      <c r="K92" s="47">
        <v>5.6370917356218797E-7</v>
      </c>
      <c r="L92">
        <v>0.39415052070420997</v>
      </c>
      <c r="M92">
        <v>0</v>
      </c>
      <c r="N92">
        <v>-28.0398493941297</v>
      </c>
      <c r="O92">
        <v>-57.1433803836333</v>
      </c>
      <c r="P92" s="47">
        <v>1.09221106043883E-2</v>
      </c>
      <c r="Q92" s="47">
        <v>3.8979578817937501E-3</v>
      </c>
      <c r="R92" t="s">
        <v>239</v>
      </c>
    </row>
    <row r="93" spans="1:18" x14ac:dyDescent="0.3">
      <c r="D93" s="47"/>
      <c r="I93" s="47"/>
      <c r="J93" s="47"/>
      <c r="K93" s="47"/>
      <c r="P93" s="47"/>
      <c r="Q93" s="47"/>
    </row>
    <row r="94" spans="1:18" x14ac:dyDescent="0.3">
      <c r="D94" s="47"/>
      <c r="I94" s="47"/>
      <c r="J94" s="47"/>
      <c r="K94" s="47"/>
      <c r="P94" s="47"/>
      <c r="Q94" s="47"/>
    </row>
    <row r="95" spans="1:18" x14ac:dyDescent="0.3">
      <c r="D95" s="47"/>
      <c r="I95" s="47"/>
      <c r="J95" s="47"/>
      <c r="K95" s="47"/>
      <c r="P95" s="47"/>
      <c r="Q95" s="47"/>
    </row>
    <row r="96" spans="1:18" x14ac:dyDescent="0.3">
      <c r="D96" s="47"/>
      <c r="I96" s="47"/>
      <c r="J96" s="47"/>
      <c r="K96" s="47"/>
      <c r="P96" s="47"/>
      <c r="Q96" s="47"/>
    </row>
    <row r="97" spans="4:17" x14ac:dyDescent="0.3">
      <c r="D97" s="47"/>
      <c r="I97" s="47"/>
      <c r="J97" s="47"/>
      <c r="K97" s="47"/>
      <c r="P97" s="47"/>
      <c r="Q97" s="47"/>
    </row>
    <row r="98" spans="4:17" x14ac:dyDescent="0.3">
      <c r="D98" s="47"/>
      <c r="I98" s="47"/>
      <c r="J98" s="47"/>
      <c r="K98" s="47"/>
      <c r="P98" s="47"/>
      <c r="Q98" s="47"/>
    </row>
    <row r="99" spans="4:17" x14ac:dyDescent="0.3">
      <c r="D99" s="47"/>
      <c r="E99" s="47"/>
      <c r="I99" s="47"/>
      <c r="J99" s="47"/>
      <c r="K99" s="47"/>
      <c r="L99" s="47"/>
      <c r="P99" s="47"/>
      <c r="Q99" s="47"/>
    </row>
    <row r="100" spans="4:17" x14ac:dyDescent="0.3">
      <c r="D100" s="47"/>
      <c r="E100" s="47"/>
      <c r="I100" s="47"/>
      <c r="J100" s="47"/>
      <c r="K100" s="47"/>
      <c r="L100" s="47"/>
      <c r="P100" s="47"/>
      <c r="Q100" s="47"/>
    </row>
    <row r="101" spans="4:17" x14ac:dyDescent="0.3">
      <c r="D101" s="47"/>
      <c r="I101" s="47"/>
      <c r="J101" s="47"/>
      <c r="K101" s="47"/>
      <c r="P101" s="47"/>
      <c r="Q101" s="47"/>
    </row>
    <row r="102" spans="4:17" x14ac:dyDescent="0.3">
      <c r="D102" s="47"/>
      <c r="I102" s="47"/>
      <c r="J102" s="47"/>
      <c r="K102" s="47"/>
      <c r="P102" s="47"/>
      <c r="Q102" s="47"/>
    </row>
    <row r="103" spans="4:17" x14ac:dyDescent="0.3">
      <c r="D103" s="47"/>
      <c r="I103" s="47"/>
      <c r="J103" s="47"/>
      <c r="K103" s="47"/>
      <c r="P103" s="47"/>
      <c r="Q103" s="47"/>
    </row>
    <row r="104" spans="4:17" x14ac:dyDescent="0.3">
      <c r="D104" s="47"/>
      <c r="I104" s="47"/>
      <c r="J104" s="47"/>
      <c r="K104" s="47"/>
      <c r="P104" s="47"/>
      <c r="Q104" s="47"/>
    </row>
    <row r="105" spans="4:17" x14ac:dyDescent="0.3">
      <c r="D105" s="47"/>
      <c r="I105" s="47"/>
      <c r="J105" s="47"/>
      <c r="K105" s="47"/>
      <c r="P105" s="47"/>
      <c r="Q105" s="47"/>
    </row>
    <row r="106" spans="4:17" x14ac:dyDescent="0.3">
      <c r="D106" s="47"/>
      <c r="I106" s="47"/>
      <c r="J106" s="47"/>
      <c r="K106" s="47"/>
      <c r="P106" s="47"/>
      <c r="Q106" s="47"/>
    </row>
    <row r="107" spans="4:17" x14ac:dyDescent="0.3">
      <c r="D107" s="47"/>
      <c r="I107" s="47"/>
      <c r="J107" s="47"/>
      <c r="K107" s="47"/>
      <c r="P107" s="47"/>
      <c r="Q107" s="47"/>
    </row>
    <row r="108" spans="4:17" x14ac:dyDescent="0.3">
      <c r="D108" s="47"/>
      <c r="I108" s="47"/>
      <c r="J108" s="47"/>
      <c r="K108" s="47"/>
      <c r="P108" s="47"/>
      <c r="Q108" s="47"/>
    </row>
    <row r="109" spans="4:17" x14ac:dyDescent="0.3">
      <c r="D109" s="47"/>
      <c r="I109" s="47"/>
      <c r="J109" s="47"/>
      <c r="K109" s="47"/>
      <c r="P109" s="47"/>
      <c r="Q109" s="47"/>
    </row>
    <row r="110" spans="4:17" x14ac:dyDescent="0.3">
      <c r="D110" s="47"/>
      <c r="I110" s="47"/>
      <c r="J110" s="47"/>
      <c r="K110" s="47"/>
      <c r="P110" s="47"/>
      <c r="Q110" s="47"/>
    </row>
    <row r="111" spans="4:17" x14ac:dyDescent="0.3">
      <c r="D111" s="47"/>
      <c r="I111" s="47"/>
      <c r="J111" s="47"/>
      <c r="K111" s="47"/>
      <c r="P111" s="47"/>
      <c r="Q111" s="47"/>
    </row>
    <row r="112" spans="4:17" x14ac:dyDescent="0.3">
      <c r="D112" s="47"/>
      <c r="I112" s="47"/>
      <c r="J112" s="47"/>
      <c r="K112" s="47"/>
      <c r="P112" s="47"/>
      <c r="Q112" s="47"/>
    </row>
    <row r="113" spans="4:17" x14ac:dyDescent="0.3">
      <c r="D113" s="47"/>
      <c r="I113" s="47"/>
      <c r="J113" s="47"/>
      <c r="K113" s="47"/>
      <c r="P113" s="47"/>
      <c r="Q113" s="47"/>
    </row>
    <row r="114" spans="4:17" x14ac:dyDescent="0.3">
      <c r="D114" s="47"/>
      <c r="I114" s="47"/>
      <c r="J114" s="47"/>
      <c r="K114" s="47"/>
      <c r="P114" s="47"/>
      <c r="Q114" s="47"/>
    </row>
    <row r="115" spans="4:17" x14ac:dyDescent="0.3">
      <c r="D115" s="47"/>
      <c r="I115" s="47"/>
      <c r="J115" s="47"/>
      <c r="K115" s="47"/>
      <c r="P115" s="47"/>
      <c r="Q115" s="47"/>
    </row>
    <row r="116" spans="4:17" x14ac:dyDescent="0.3">
      <c r="D116" s="47"/>
      <c r="I116" s="47"/>
      <c r="J116" s="47"/>
      <c r="K116" s="47"/>
      <c r="P116" s="47"/>
      <c r="Q116" s="47"/>
    </row>
    <row r="117" spans="4:17" x14ac:dyDescent="0.3">
      <c r="D117" s="47"/>
      <c r="I117" s="47"/>
      <c r="J117" s="47"/>
      <c r="K117" s="47"/>
      <c r="P117" s="47"/>
      <c r="Q117" s="47"/>
    </row>
    <row r="118" spans="4:17" x14ac:dyDescent="0.3">
      <c r="D118" s="47"/>
      <c r="I118" s="47"/>
      <c r="J118" s="47"/>
      <c r="K118" s="47"/>
      <c r="P118" s="47"/>
      <c r="Q118" s="47"/>
    </row>
    <row r="119" spans="4:17" x14ac:dyDescent="0.3">
      <c r="D119" s="47"/>
      <c r="I119" s="47"/>
      <c r="J119" s="47"/>
      <c r="K119" s="47"/>
      <c r="Q119" s="47"/>
    </row>
    <row r="120" spans="4:17" x14ac:dyDescent="0.3">
      <c r="D120" s="47"/>
      <c r="I120" s="47"/>
      <c r="J120" s="47"/>
      <c r="K120" s="47"/>
      <c r="P120" s="47"/>
      <c r="Q120" s="47"/>
    </row>
    <row r="121" spans="4:17" x14ac:dyDescent="0.3">
      <c r="D121" s="47"/>
      <c r="I121" s="47"/>
      <c r="J121" s="47"/>
      <c r="K121" s="47"/>
      <c r="P121" s="47"/>
      <c r="Q121" s="47"/>
    </row>
    <row r="122" spans="4:17" x14ac:dyDescent="0.3">
      <c r="D122" s="47"/>
      <c r="I122" s="47"/>
      <c r="J122" s="47"/>
      <c r="K122" s="47"/>
      <c r="P122" s="47"/>
      <c r="Q122" s="47"/>
    </row>
    <row r="123" spans="4:17" x14ac:dyDescent="0.3">
      <c r="D123" s="47"/>
      <c r="I123" s="47"/>
      <c r="J123" s="47"/>
      <c r="K123" s="47"/>
      <c r="P123" s="47"/>
      <c r="Q123" s="47"/>
    </row>
    <row r="124" spans="4:17" x14ac:dyDescent="0.3">
      <c r="D124" s="47"/>
      <c r="I124" s="47"/>
      <c r="J124" s="47"/>
      <c r="K124" s="47"/>
      <c r="P124" s="47"/>
      <c r="Q124" s="47"/>
    </row>
    <row r="125" spans="4:17" x14ac:dyDescent="0.3">
      <c r="D125" s="47"/>
      <c r="I125" s="47"/>
      <c r="J125" s="47"/>
      <c r="K125" s="47"/>
      <c r="P125" s="47"/>
      <c r="Q125" s="47"/>
    </row>
    <row r="126" spans="4:17" x14ac:dyDescent="0.3">
      <c r="D126" s="47"/>
      <c r="I126" s="47"/>
      <c r="J126" s="47"/>
      <c r="K126" s="47"/>
      <c r="Q126" s="47"/>
    </row>
    <row r="127" spans="4:17" x14ac:dyDescent="0.3">
      <c r="D127" s="47"/>
      <c r="I127" s="47"/>
      <c r="J127" s="47"/>
      <c r="K127" s="47"/>
      <c r="P127" s="47"/>
      <c r="Q127" s="47"/>
    </row>
    <row r="128" spans="4:17" x14ac:dyDescent="0.3">
      <c r="D128" s="47"/>
      <c r="I128" s="47"/>
      <c r="J128" s="47"/>
      <c r="K128" s="47"/>
      <c r="P128" s="47"/>
      <c r="Q128" s="47"/>
    </row>
    <row r="129" spans="4:17" x14ac:dyDescent="0.3">
      <c r="D129" s="47"/>
      <c r="I129" s="47"/>
      <c r="J129" s="47"/>
      <c r="K129" s="47"/>
      <c r="Q129" s="47"/>
    </row>
    <row r="130" spans="4:17" x14ac:dyDescent="0.3">
      <c r="D130" s="47"/>
      <c r="I130" s="47"/>
      <c r="J130" s="47"/>
      <c r="K130" s="47"/>
      <c r="P130" s="47"/>
      <c r="Q130" s="47"/>
    </row>
    <row r="131" spans="4:17" x14ac:dyDescent="0.3">
      <c r="D131" s="47"/>
      <c r="I131" s="47"/>
      <c r="J131" s="47"/>
      <c r="K131" s="47"/>
      <c r="P131" s="47"/>
      <c r="Q131" s="47"/>
    </row>
    <row r="132" spans="4:17" x14ac:dyDescent="0.3">
      <c r="D132" s="47"/>
      <c r="I132" s="47"/>
      <c r="J132" s="47"/>
      <c r="K132" s="47"/>
      <c r="P132" s="47"/>
      <c r="Q132" s="47"/>
    </row>
    <row r="133" spans="4:17" x14ac:dyDescent="0.3">
      <c r="D133" s="47"/>
      <c r="I133" s="47"/>
      <c r="J133" s="47"/>
      <c r="K133" s="47"/>
      <c r="P133" s="47"/>
      <c r="Q133" s="47"/>
    </row>
    <row r="134" spans="4:17" x14ac:dyDescent="0.3">
      <c r="D134" s="47"/>
      <c r="I134" s="47"/>
      <c r="J134" s="47"/>
      <c r="K134" s="47"/>
      <c r="P134" s="47"/>
      <c r="Q134" s="47"/>
    </row>
    <row r="135" spans="4:17" x14ac:dyDescent="0.3">
      <c r="D135" s="47"/>
      <c r="I135" s="47"/>
      <c r="J135" s="47"/>
      <c r="K135" s="47"/>
      <c r="P135" s="47"/>
      <c r="Q135" s="47"/>
    </row>
    <row r="136" spans="4:17" x14ac:dyDescent="0.3">
      <c r="D136" s="47"/>
      <c r="I136" s="47"/>
      <c r="J136" s="47"/>
      <c r="K136" s="47"/>
      <c r="P136" s="47"/>
      <c r="Q136" s="47"/>
    </row>
    <row r="137" spans="4:17" x14ac:dyDescent="0.3">
      <c r="D137" s="47"/>
      <c r="I137" s="47"/>
      <c r="J137" s="47"/>
      <c r="K137" s="47"/>
      <c r="Q137" s="47"/>
    </row>
    <row r="138" spans="4:17" x14ac:dyDescent="0.3">
      <c r="D138" s="47"/>
      <c r="I138" s="47"/>
      <c r="J138" s="47"/>
      <c r="K138" s="47"/>
      <c r="P138" s="47"/>
      <c r="Q138" s="47"/>
    </row>
    <row r="139" spans="4:17" x14ac:dyDescent="0.3">
      <c r="D139" s="47"/>
      <c r="I139" s="47"/>
      <c r="J139" s="47"/>
      <c r="K139" s="47"/>
      <c r="P139" s="47"/>
      <c r="Q139" s="47"/>
    </row>
    <row r="140" spans="4:17" x14ac:dyDescent="0.3">
      <c r="D140" s="47"/>
      <c r="I140" s="47"/>
      <c r="J140" s="47"/>
      <c r="K140" s="47"/>
      <c r="P140" s="47"/>
      <c r="Q140" s="47"/>
    </row>
    <row r="141" spans="4:17" x14ac:dyDescent="0.3">
      <c r="D141" s="47"/>
      <c r="I141" s="47"/>
      <c r="J141" s="47"/>
      <c r="K141" s="47"/>
      <c r="P141" s="47"/>
      <c r="Q141" s="47"/>
    </row>
    <row r="142" spans="4:17" x14ac:dyDescent="0.3">
      <c r="D142" s="47"/>
      <c r="I142" s="47"/>
      <c r="J142" s="47"/>
      <c r="K142" s="47"/>
      <c r="P142" s="47"/>
      <c r="Q142" s="47"/>
    </row>
    <row r="143" spans="4:17" x14ac:dyDescent="0.3">
      <c r="D143" s="47"/>
      <c r="I143" s="47"/>
      <c r="J143" s="47"/>
      <c r="K143" s="47"/>
      <c r="P143" s="47"/>
      <c r="Q143" s="47"/>
    </row>
    <row r="144" spans="4:17" x14ac:dyDescent="0.3">
      <c r="D144" s="47"/>
      <c r="I144" s="47"/>
      <c r="J144" s="47"/>
      <c r="K144" s="47"/>
      <c r="P144" s="47"/>
      <c r="Q144" s="47"/>
    </row>
    <row r="145" spans="4:17" x14ac:dyDescent="0.3">
      <c r="D145" s="47"/>
      <c r="I145" s="47"/>
      <c r="J145" s="47"/>
      <c r="K145" s="47"/>
      <c r="P145" s="47"/>
      <c r="Q145" s="47"/>
    </row>
    <row r="146" spans="4:17" x14ac:dyDescent="0.3">
      <c r="D146" s="47"/>
      <c r="I146" s="47"/>
      <c r="J146" s="47"/>
      <c r="K146" s="47"/>
      <c r="P146" s="47"/>
      <c r="Q146" s="47"/>
    </row>
    <row r="147" spans="4:17" x14ac:dyDescent="0.3">
      <c r="D147" s="47"/>
      <c r="I147" s="47"/>
      <c r="J147" s="47"/>
      <c r="K147" s="47"/>
      <c r="P147" s="47"/>
      <c r="Q147" s="47"/>
    </row>
    <row r="148" spans="4:17" x14ac:dyDescent="0.3">
      <c r="D148" s="47"/>
      <c r="I148" s="47"/>
      <c r="J148" s="47"/>
      <c r="K148" s="47"/>
      <c r="P148" s="47"/>
      <c r="Q148" s="47"/>
    </row>
    <row r="149" spans="4:17" x14ac:dyDescent="0.3">
      <c r="D149" s="47"/>
      <c r="I149" s="47"/>
      <c r="J149" s="47"/>
      <c r="K149" s="47"/>
      <c r="P149" s="47"/>
      <c r="Q149" s="47"/>
    </row>
    <row r="150" spans="4:17" x14ac:dyDescent="0.3">
      <c r="D150" s="47"/>
      <c r="I150" s="47"/>
      <c r="J150" s="47"/>
      <c r="K150" s="47"/>
      <c r="P150" s="47"/>
      <c r="Q150" s="47"/>
    </row>
    <row r="151" spans="4:17" x14ac:dyDescent="0.3">
      <c r="D151" s="47"/>
      <c r="I151" s="47"/>
      <c r="J151" s="47"/>
      <c r="K151" s="47"/>
      <c r="P151" s="47"/>
      <c r="Q151" s="47"/>
    </row>
    <row r="152" spans="4:17" x14ac:dyDescent="0.3">
      <c r="D152" s="47"/>
      <c r="I152" s="47"/>
      <c r="J152" s="47"/>
      <c r="K152" s="47"/>
      <c r="Q152" s="47"/>
    </row>
    <row r="153" spans="4:17" x14ac:dyDescent="0.3">
      <c r="D153" s="47"/>
      <c r="I153" s="47"/>
      <c r="J153" s="47"/>
      <c r="K153" s="47"/>
      <c r="P153" s="47"/>
      <c r="Q153" s="47"/>
    </row>
    <row r="154" spans="4:17" x14ac:dyDescent="0.3">
      <c r="D154" s="47"/>
      <c r="I154" s="47"/>
      <c r="J154" s="47"/>
      <c r="K154" s="47"/>
      <c r="Q154" s="47"/>
    </row>
    <row r="155" spans="4:17" x14ac:dyDescent="0.3">
      <c r="D155" s="47"/>
      <c r="I155" s="47"/>
      <c r="J155" s="47"/>
      <c r="K155" s="47"/>
      <c r="P155" s="47"/>
      <c r="Q155" s="47"/>
    </row>
    <row r="156" spans="4:17" x14ac:dyDescent="0.3">
      <c r="D156" s="47"/>
      <c r="I156" s="47"/>
      <c r="J156" s="47"/>
      <c r="K156" s="47"/>
      <c r="P156" s="47"/>
      <c r="Q156" s="47"/>
    </row>
    <row r="157" spans="4:17" x14ac:dyDescent="0.3">
      <c r="D157" s="47"/>
      <c r="I157" s="47"/>
      <c r="J157" s="47"/>
      <c r="K157" s="47"/>
      <c r="P157" s="47"/>
      <c r="Q157" s="47"/>
    </row>
    <row r="158" spans="4:17" x14ac:dyDescent="0.3">
      <c r="D158" s="47"/>
      <c r="I158" s="47"/>
      <c r="J158" s="47"/>
      <c r="K158" s="47"/>
      <c r="P158" s="47"/>
      <c r="Q158" s="47"/>
    </row>
    <row r="159" spans="4:17" x14ac:dyDescent="0.3">
      <c r="D159" s="47"/>
      <c r="I159" s="47"/>
      <c r="J159" s="47"/>
      <c r="K159" s="47"/>
      <c r="P159" s="47"/>
      <c r="Q159" s="47"/>
    </row>
    <row r="160" spans="4:17" x14ac:dyDescent="0.3">
      <c r="D160" s="47"/>
      <c r="I160" s="47"/>
      <c r="J160" s="47"/>
      <c r="K160" s="47"/>
      <c r="P160" s="47"/>
      <c r="Q160" s="47"/>
    </row>
    <row r="161" spans="4:17" x14ac:dyDescent="0.3">
      <c r="D161" s="47"/>
      <c r="I161" s="47"/>
      <c r="J161" s="47"/>
      <c r="K161" s="47"/>
      <c r="Q161" s="47"/>
    </row>
    <row r="162" spans="4:17" x14ac:dyDescent="0.3">
      <c r="D162" s="47"/>
      <c r="I162" s="47"/>
      <c r="J162" s="47"/>
      <c r="K162" s="47"/>
      <c r="P162" s="47"/>
      <c r="Q162" s="47"/>
    </row>
    <row r="163" spans="4:17" x14ac:dyDescent="0.3">
      <c r="D163" s="47"/>
      <c r="I163" s="47"/>
      <c r="J163" s="47"/>
      <c r="K163" s="47"/>
      <c r="P163" s="47"/>
      <c r="Q163" s="47"/>
    </row>
    <row r="164" spans="4:17" x14ac:dyDescent="0.3">
      <c r="D164" s="47"/>
      <c r="I164" s="47"/>
      <c r="J164" s="47"/>
      <c r="K164" s="47"/>
      <c r="P164" s="47"/>
      <c r="Q164" s="47"/>
    </row>
    <row r="165" spans="4:17" x14ac:dyDescent="0.3">
      <c r="D165" s="47"/>
      <c r="I165" s="47"/>
      <c r="J165" s="47"/>
      <c r="K165" s="47"/>
      <c r="L165" s="47"/>
      <c r="Q165" s="47"/>
    </row>
    <row r="166" spans="4:17" x14ac:dyDescent="0.3">
      <c r="D166" s="47"/>
      <c r="E166" s="47"/>
      <c r="I166" s="47"/>
      <c r="J166" s="47"/>
      <c r="K166" s="47"/>
      <c r="L166" s="47"/>
      <c r="P166" s="47"/>
      <c r="Q166" s="47"/>
    </row>
    <row r="167" spans="4:17" x14ac:dyDescent="0.3">
      <c r="D167" s="47"/>
      <c r="I167" s="47"/>
      <c r="J167" s="47"/>
      <c r="K167" s="47"/>
      <c r="P167" s="47"/>
      <c r="Q167" s="47"/>
    </row>
    <row r="168" spans="4:17" x14ac:dyDescent="0.3">
      <c r="D168" s="47"/>
      <c r="I168" s="47"/>
      <c r="J168" s="47"/>
      <c r="K168" s="47"/>
      <c r="L168" s="47"/>
      <c r="P168" s="47"/>
      <c r="Q168" s="47"/>
    </row>
    <row r="169" spans="4:17" x14ac:dyDescent="0.3">
      <c r="D169" s="47"/>
      <c r="E169" s="47"/>
      <c r="I169" s="47"/>
      <c r="J169" s="47"/>
      <c r="K169" s="47"/>
      <c r="L169" s="47"/>
      <c r="P169" s="47"/>
      <c r="Q169" s="47"/>
    </row>
    <row r="170" spans="4:17" x14ac:dyDescent="0.3">
      <c r="D170" s="47"/>
      <c r="E170" s="47"/>
      <c r="I170" s="47"/>
      <c r="J170" s="47"/>
      <c r="K170" s="47"/>
      <c r="L170" s="47"/>
      <c r="P170" s="47"/>
      <c r="Q170" s="47"/>
    </row>
    <row r="171" spans="4:17" x14ac:dyDescent="0.3">
      <c r="D171" s="47"/>
      <c r="I171" s="47"/>
      <c r="J171" s="47"/>
      <c r="K171" s="47"/>
      <c r="L171" s="47"/>
      <c r="P171" s="47"/>
      <c r="Q171" s="47"/>
    </row>
    <row r="172" spans="4:17" x14ac:dyDescent="0.3">
      <c r="D172" s="47"/>
      <c r="E172" s="47"/>
      <c r="I172" s="47"/>
      <c r="J172" s="47"/>
      <c r="K172" s="47"/>
      <c r="L172" s="47"/>
      <c r="P172" s="47"/>
      <c r="Q172" s="47"/>
    </row>
    <row r="173" spans="4:17" x14ac:dyDescent="0.3">
      <c r="D173" s="47"/>
      <c r="I173" s="47"/>
      <c r="J173" s="47"/>
      <c r="K173" s="47"/>
      <c r="L173" s="47"/>
      <c r="P173" s="47"/>
      <c r="Q173" s="47"/>
    </row>
    <row r="174" spans="4:17" x14ac:dyDescent="0.3">
      <c r="D174" s="47"/>
      <c r="I174" s="47"/>
      <c r="J174" s="47"/>
      <c r="K174" s="47"/>
      <c r="L174" s="47"/>
      <c r="P174" s="47"/>
      <c r="Q174" s="47"/>
    </row>
    <row r="175" spans="4:17" x14ac:dyDescent="0.3">
      <c r="D175" s="47"/>
      <c r="E175" s="47"/>
      <c r="I175" s="47"/>
      <c r="J175" s="47"/>
      <c r="K175" s="47"/>
      <c r="L175" s="47"/>
      <c r="P175" s="47"/>
      <c r="Q175" s="47"/>
    </row>
    <row r="176" spans="4:17" x14ac:dyDescent="0.3">
      <c r="D176" s="47"/>
      <c r="E176" s="47"/>
      <c r="I176" s="47"/>
      <c r="J176" s="47"/>
      <c r="K176" s="47"/>
      <c r="L176" s="47"/>
      <c r="P176" s="47"/>
      <c r="Q176" s="47"/>
    </row>
    <row r="177" spans="4:17" x14ac:dyDescent="0.3">
      <c r="D177" s="47"/>
      <c r="I177" s="47"/>
      <c r="J177" s="47"/>
      <c r="K177" s="47"/>
      <c r="L177" s="47"/>
      <c r="P177" s="47"/>
      <c r="Q177" s="47"/>
    </row>
    <row r="178" spans="4:17" x14ac:dyDescent="0.3">
      <c r="D178" s="47"/>
      <c r="E178" s="47"/>
      <c r="I178" s="47"/>
      <c r="J178" s="47"/>
      <c r="K178" s="47"/>
      <c r="L178" s="47"/>
      <c r="P178" s="47"/>
      <c r="Q178" s="47"/>
    </row>
    <row r="179" spans="4:17" x14ac:dyDescent="0.3">
      <c r="D179" s="47"/>
      <c r="I179" s="47"/>
      <c r="J179" s="47"/>
      <c r="K179" s="47"/>
      <c r="P179" s="47"/>
      <c r="Q179" s="47"/>
    </row>
    <row r="180" spans="4:17" x14ac:dyDescent="0.3">
      <c r="D180" s="47"/>
      <c r="E180" s="47"/>
      <c r="I180" s="47"/>
      <c r="J180" s="47"/>
      <c r="K180" s="47"/>
      <c r="L180" s="47"/>
      <c r="P180" s="47"/>
      <c r="Q180" s="47"/>
    </row>
    <row r="181" spans="4:17" x14ac:dyDescent="0.3">
      <c r="D181" s="47"/>
      <c r="I181" s="47"/>
      <c r="J181" s="47"/>
      <c r="K181" s="47"/>
      <c r="L181" s="47"/>
      <c r="P181" s="47"/>
      <c r="Q181" s="47"/>
    </row>
    <row r="182" spans="4:17" x14ac:dyDescent="0.3">
      <c r="D182" s="47"/>
      <c r="I182" s="47"/>
      <c r="J182" s="47"/>
      <c r="K182" s="47"/>
      <c r="L182" s="47"/>
      <c r="Q182" s="47"/>
    </row>
    <row r="183" spans="4:17" x14ac:dyDescent="0.3">
      <c r="D183" s="47"/>
      <c r="I183" s="47"/>
      <c r="J183" s="47"/>
      <c r="K183" s="47"/>
      <c r="P183" s="47"/>
      <c r="Q183" s="47"/>
    </row>
    <row r="184" spans="4:17" x14ac:dyDescent="0.3">
      <c r="D184" s="47"/>
      <c r="I184" s="47"/>
      <c r="J184" s="47"/>
      <c r="K184" s="47"/>
      <c r="P184" s="47"/>
      <c r="Q184" s="47"/>
    </row>
    <row r="185" spans="4:17" x14ac:dyDescent="0.3">
      <c r="D185" s="47"/>
      <c r="I185" s="47"/>
      <c r="J185" s="47"/>
      <c r="K185" s="47"/>
      <c r="Q185" s="47"/>
    </row>
    <row r="186" spans="4:17" x14ac:dyDescent="0.3">
      <c r="D186" s="47"/>
      <c r="I186" s="47"/>
      <c r="J186" s="47"/>
      <c r="K186" s="47"/>
      <c r="P186" s="47"/>
      <c r="Q186" s="47"/>
    </row>
    <row r="187" spans="4:17" x14ac:dyDescent="0.3">
      <c r="D187" s="47"/>
      <c r="I187" s="47"/>
      <c r="J187" s="47"/>
      <c r="K187" s="47"/>
      <c r="P187" s="47"/>
      <c r="Q187" s="47"/>
    </row>
    <row r="188" spans="4:17" x14ac:dyDescent="0.3">
      <c r="D188" s="47"/>
      <c r="I188" s="47"/>
      <c r="J188" s="47"/>
      <c r="K188" s="47"/>
      <c r="P188" s="47"/>
      <c r="Q188" s="47"/>
    </row>
    <row r="189" spans="4:17" x14ac:dyDescent="0.3">
      <c r="D189" s="47"/>
      <c r="I189" s="47"/>
      <c r="J189" s="47"/>
      <c r="K189" s="47"/>
      <c r="P189" s="47"/>
      <c r="Q189" s="47"/>
    </row>
    <row r="190" spans="4:17" x14ac:dyDescent="0.3">
      <c r="D190" s="47"/>
      <c r="I190" s="47"/>
      <c r="J190" s="47"/>
      <c r="K190" s="47"/>
      <c r="P190" s="47"/>
      <c r="Q190" s="47"/>
    </row>
    <row r="191" spans="4:17" x14ac:dyDescent="0.3">
      <c r="D191" s="47"/>
      <c r="I191" s="47"/>
      <c r="J191" s="47"/>
      <c r="K191" s="47"/>
      <c r="P191" s="47"/>
      <c r="Q191" s="47"/>
    </row>
    <row r="192" spans="4:17" x14ac:dyDescent="0.3">
      <c r="D192" s="47"/>
      <c r="I192" s="47"/>
      <c r="J192" s="47"/>
      <c r="K192" s="47"/>
      <c r="Q192" s="47"/>
    </row>
    <row r="193" spans="1:18" x14ac:dyDescent="0.3">
      <c r="D193" s="47"/>
      <c r="I193" s="47"/>
      <c r="J193" s="47"/>
      <c r="K193" s="47"/>
      <c r="P193" s="47"/>
      <c r="Q193" s="47"/>
    </row>
    <row r="194" spans="1:18" x14ac:dyDescent="0.3">
      <c r="D194" s="47"/>
      <c r="I194" s="47"/>
      <c r="J194" s="47"/>
      <c r="K194" s="47"/>
      <c r="P194" s="47"/>
      <c r="Q194" s="47"/>
    </row>
    <row r="195" spans="1:18" x14ac:dyDescent="0.3">
      <c r="D195" s="47"/>
      <c r="I195" s="47"/>
      <c r="J195" s="47"/>
      <c r="K195" s="47"/>
      <c r="P195" s="47"/>
      <c r="Q195" s="47"/>
    </row>
    <row r="196" spans="1:18" x14ac:dyDescent="0.3">
      <c r="D196" s="47"/>
      <c r="I196" s="47"/>
      <c r="J196" s="47"/>
      <c r="K196" s="47"/>
      <c r="P196" s="47"/>
      <c r="Q196" s="47"/>
    </row>
    <row r="197" spans="1:18" x14ac:dyDescent="0.3">
      <c r="D197" s="47"/>
      <c r="I197" s="47"/>
      <c r="J197" s="47"/>
      <c r="K197" s="47"/>
      <c r="P197" s="47"/>
      <c r="Q197" s="47"/>
    </row>
    <row r="198" spans="1:18" x14ac:dyDescent="0.3">
      <c r="D198" s="47"/>
      <c r="I198" s="47"/>
      <c r="J198" s="47"/>
      <c r="K198" s="47"/>
      <c r="P198" s="47"/>
      <c r="Q198" s="47"/>
    </row>
    <row r="199" spans="1:18" x14ac:dyDescent="0.3">
      <c r="D199" s="47"/>
      <c r="E199" s="47"/>
      <c r="I199" s="47"/>
      <c r="J199" s="47"/>
      <c r="K199" s="47"/>
      <c r="P199" s="47"/>
      <c r="Q199" s="47"/>
    </row>
    <row r="200" spans="1:18" x14ac:dyDescent="0.3">
      <c r="D200" s="47"/>
      <c r="I200" s="47"/>
      <c r="J200" s="47"/>
      <c r="K200" s="47"/>
      <c r="P200" s="47"/>
      <c r="Q200" s="47"/>
    </row>
    <row r="201" spans="1:18" x14ac:dyDescent="0.3">
      <c r="D201" s="47"/>
      <c r="I201" s="47"/>
      <c r="J201" s="47"/>
      <c r="K201" s="47"/>
      <c r="P201" s="47"/>
      <c r="Q201" s="47"/>
    </row>
    <row r="202" spans="1:18" x14ac:dyDescent="0.3">
      <c r="A202">
        <v>93</v>
      </c>
      <c r="B202" t="s">
        <v>91</v>
      </c>
      <c r="C202">
        <v>0.754</v>
      </c>
      <c r="D202" s="47">
        <v>1.16521449738949E-7</v>
      </c>
      <c r="E202">
        <v>11.973314067512099</v>
      </c>
      <c r="G202">
        <v>14.635878584757901</v>
      </c>
      <c r="H202">
        <v>0</v>
      </c>
      <c r="I202" s="47">
        <v>3.73030880761686E-3</v>
      </c>
      <c r="J202" s="47">
        <v>1.1723366128260901E-5</v>
      </c>
      <c r="K202" s="47">
        <v>4.7471583708436098E-7</v>
      </c>
      <c r="L202">
        <v>43.587350539165698</v>
      </c>
      <c r="N202">
        <v>-17.9484901652649</v>
      </c>
      <c r="O202">
        <v>-73.718084572983599</v>
      </c>
      <c r="P202" s="47">
        <v>1.10355092263149E-2</v>
      </c>
      <c r="Q202" s="47">
        <v>3.8294347389435002E-3</v>
      </c>
      <c r="R202" t="s">
        <v>71</v>
      </c>
    </row>
    <row r="203" spans="1:18" x14ac:dyDescent="0.3">
      <c r="A203">
        <v>94</v>
      </c>
      <c r="B203" t="s">
        <v>92</v>
      </c>
      <c r="C203">
        <v>0.82699999999999996</v>
      </c>
      <c r="D203" s="47">
        <v>1.2341774793117599E-7</v>
      </c>
      <c r="E203">
        <v>11.5625718464588</v>
      </c>
      <c r="G203">
        <v>16.014378768297</v>
      </c>
      <c r="H203">
        <v>0</v>
      </c>
      <c r="I203" s="47">
        <v>3.73537686354164E-3</v>
      </c>
      <c r="J203" s="47">
        <v>1.1693222730966899E-5</v>
      </c>
      <c r="K203" s="47">
        <v>5.0292620445979697E-7</v>
      </c>
      <c r="L203">
        <v>42.101455468745002</v>
      </c>
      <c r="N203">
        <v>-17.114182523267999</v>
      </c>
      <c r="O203">
        <v>-73.447572637873193</v>
      </c>
      <c r="P203" s="47">
        <v>1.10448845081495E-2</v>
      </c>
      <c r="Q203" s="47">
        <v>3.8305530893985402E-3</v>
      </c>
      <c r="R203" t="s">
        <v>71</v>
      </c>
    </row>
    <row r="204" spans="1:18" x14ac:dyDescent="0.3">
      <c r="A204">
        <v>95</v>
      </c>
      <c r="B204" t="s">
        <v>90</v>
      </c>
      <c r="C204">
        <v>0.79500000000000004</v>
      </c>
      <c r="D204" s="47">
        <v>1.1578400514050699E-7</v>
      </c>
      <c r="E204">
        <v>11.2840260672992</v>
      </c>
      <c r="G204">
        <v>14.979672340711801</v>
      </c>
      <c r="H204">
        <v>0</v>
      </c>
      <c r="I204" s="47">
        <v>3.7315727653606302E-3</v>
      </c>
      <c r="J204" s="47">
        <v>1.17126440499495E-5</v>
      </c>
      <c r="K204" s="47">
        <v>4.8014454878675405E-7</v>
      </c>
      <c r="L204">
        <v>41.812208957201001</v>
      </c>
      <c r="N204">
        <v>-17.515089123968501</v>
      </c>
      <c r="O204">
        <v>-73.757062647233198</v>
      </c>
      <c r="P204" s="47">
        <v>1.1040379440496099E-2</v>
      </c>
      <c r="Q204" s="47">
        <v>3.8292735957870801E-3</v>
      </c>
      <c r="R204" t="s">
        <v>71</v>
      </c>
    </row>
    <row r="205" spans="1:18" x14ac:dyDescent="0.3">
      <c r="A205">
        <v>96</v>
      </c>
      <c r="B205" t="s">
        <v>67</v>
      </c>
      <c r="C205">
        <v>0.8</v>
      </c>
      <c r="D205" s="47">
        <v>1.15644056664088E-7</v>
      </c>
      <c r="E205">
        <v>11.1998942323174</v>
      </c>
      <c r="G205">
        <v>13.452856280292499</v>
      </c>
      <c r="H205">
        <v>0</v>
      </c>
      <c r="I205" s="47">
        <v>3.7259594261145001E-3</v>
      </c>
      <c r="J205" s="47">
        <v>1.16608839195087E-5</v>
      </c>
      <c r="K205" s="47">
        <v>4.9294604576033397E-7</v>
      </c>
      <c r="L205">
        <v>42.658667554448897</v>
      </c>
      <c r="N205">
        <v>-18.5736702451754</v>
      </c>
      <c r="O205">
        <v>-73.491408562657895</v>
      </c>
      <c r="P205" s="47">
        <v>1.1028483952720901E-2</v>
      </c>
      <c r="Q205" s="47">
        <v>3.8303718629161998E-3</v>
      </c>
      <c r="R205" t="s">
        <v>71</v>
      </c>
    </row>
    <row r="206" spans="1:18" x14ac:dyDescent="0.3">
      <c r="A206">
        <v>97</v>
      </c>
      <c r="B206" t="s">
        <v>67</v>
      </c>
      <c r="C206">
        <v>0.8</v>
      </c>
      <c r="D206" s="47">
        <v>1.56310128424098E-7</v>
      </c>
      <c r="E206">
        <v>15.1381747583542</v>
      </c>
      <c r="G206">
        <v>-1.75818190714079</v>
      </c>
      <c r="H206">
        <v>0</v>
      </c>
      <c r="I206" s="47">
        <v>3.6700360442184E-3</v>
      </c>
      <c r="J206" s="47">
        <v>1.16111483997817E-5</v>
      </c>
      <c r="K206" s="47">
        <v>4.5721276420440702E-7</v>
      </c>
      <c r="L206">
        <v>39.566357717278997</v>
      </c>
      <c r="N206">
        <v>-19.139550872833698</v>
      </c>
      <c r="O206">
        <v>-73.374042414087199</v>
      </c>
      <c r="P206" s="47">
        <v>1.1022125038931799E-2</v>
      </c>
      <c r="Q206" s="47">
        <v>3.8308570780532201E-3</v>
      </c>
      <c r="R206" t="s">
        <v>71</v>
      </c>
    </row>
    <row r="207" spans="1:18" x14ac:dyDescent="0.3">
      <c r="A207">
        <v>98</v>
      </c>
      <c r="B207" t="s">
        <v>66</v>
      </c>
      <c r="C207">
        <v>0.72099999999999997</v>
      </c>
      <c r="D207" s="47">
        <v>8.9504942901719202E-8</v>
      </c>
      <c r="E207">
        <v>9.61817004213815</v>
      </c>
      <c r="G207">
        <v>6.4058883616455402</v>
      </c>
      <c r="H207">
        <v>0</v>
      </c>
      <c r="I207" s="47">
        <v>3.7000512485615899E-3</v>
      </c>
      <c r="J207" s="47">
        <v>1.15795661370978E-5</v>
      </c>
      <c r="K207" s="47">
        <v>5.00259589752972E-7</v>
      </c>
      <c r="L207">
        <v>48.034697650376899</v>
      </c>
      <c r="N207">
        <v>-28.032291266752399</v>
      </c>
      <c r="O207">
        <v>-73.9698730513703</v>
      </c>
      <c r="P207" s="47">
        <v>1.09221955365772E-2</v>
      </c>
      <c r="Q207" s="47">
        <v>3.82839379500414E-3</v>
      </c>
      <c r="R207" t="s">
        <v>71</v>
      </c>
    </row>
    <row r="208" spans="1:18" x14ac:dyDescent="0.3">
      <c r="A208">
        <v>86</v>
      </c>
      <c r="B208" t="s">
        <v>73</v>
      </c>
      <c r="C208">
        <v>0.82499999999999996</v>
      </c>
      <c r="D208" s="47">
        <v>1.6197792788302801E-7</v>
      </c>
      <c r="E208">
        <v>14.952360055152401</v>
      </c>
      <c r="G208">
        <v>6.1167466173518799</v>
      </c>
      <c r="H208">
        <v>0</v>
      </c>
      <c r="I208" s="47">
        <v>3.6989882189386899E-3</v>
      </c>
      <c r="J208" s="47">
        <v>1.45700447926454E-5</v>
      </c>
      <c r="K208" s="47">
        <v>5.5619093397574204E-7</v>
      </c>
      <c r="L208">
        <v>47.981526987000997</v>
      </c>
      <c r="N208">
        <v>-20.981186500712301</v>
      </c>
      <c r="O208">
        <v>-35.625612441547197</v>
      </c>
      <c r="P208" s="47">
        <v>1.10014302110542E-2</v>
      </c>
      <c r="Q208" s="47">
        <v>3.9869166390463498E-3</v>
      </c>
      <c r="R208" t="s">
        <v>71</v>
      </c>
    </row>
    <row r="209" spans="1:18" x14ac:dyDescent="0.3">
      <c r="A209">
        <v>87</v>
      </c>
      <c r="B209" t="s">
        <v>74</v>
      </c>
      <c r="C209">
        <v>0.73299999999999998</v>
      </c>
      <c r="D209" s="47">
        <v>1.4036307366405199E-7</v>
      </c>
      <c r="E209">
        <v>14.583342890336199</v>
      </c>
      <c r="G209">
        <v>5.9733356223702501</v>
      </c>
      <c r="H209">
        <v>0</v>
      </c>
      <c r="I209" s="47">
        <v>3.69846096841564E-3</v>
      </c>
      <c r="J209" s="47">
        <v>1.4573259107860501E-5</v>
      </c>
      <c r="K209" s="47">
        <v>4.8572876254482398E-7</v>
      </c>
      <c r="L209">
        <v>47.162194433093397</v>
      </c>
      <c r="N209">
        <v>-20.695181174506601</v>
      </c>
      <c r="O209">
        <v>-34.8637917441553</v>
      </c>
      <c r="P209" s="47">
        <v>1.10046441101058E-2</v>
      </c>
      <c r="Q209" s="47">
        <v>3.9900661582098502E-3</v>
      </c>
      <c r="R209" t="s">
        <v>71</v>
      </c>
    </row>
    <row r="210" spans="1:18" x14ac:dyDescent="0.3">
      <c r="A210">
        <v>88</v>
      </c>
      <c r="B210" t="s">
        <v>75</v>
      </c>
      <c r="C210">
        <v>0.69599999999999995</v>
      </c>
      <c r="D210" s="47">
        <v>1.33943210987864E-7</v>
      </c>
      <c r="E210">
        <v>14.6561461315945</v>
      </c>
      <c r="G210">
        <v>5.27133554823821</v>
      </c>
      <c r="H210">
        <v>0</v>
      </c>
      <c r="I210" s="47">
        <v>3.6958800651431E-3</v>
      </c>
      <c r="J210" s="47">
        <v>1.4574144100607401E-5</v>
      </c>
      <c r="K210" s="47">
        <v>4.7107568690307702E-7</v>
      </c>
      <c r="L210">
        <v>48.171080190016902</v>
      </c>
      <c r="N210">
        <v>-18.150216410665699</v>
      </c>
      <c r="O210">
        <v>-34.498074778571102</v>
      </c>
      <c r="P210" s="47">
        <v>1.1033242388150099E-2</v>
      </c>
      <c r="Q210" s="47">
        <v>3.9915781053064198E-3</v>
      </c>
      <c r="R210" t="s">
        <v>71</v>
      </c>
    </row>
    <row r="211" spans="1:18" x14ac:dyDescent="0.3">
      <c r="A211">
        <v>89</v>
      </c>
      <c r="B211" t="s">
        <v>76</v>
      </c>
      <c r="C211">
        <v>0.73599999999999999</v>
      </c>
      <c r="D211" s="47">
        <v>1.41220257737773E-7</v>
      </c>
      <c r="E211">
        <v>14.6125996157612</v>
      </c>
      <c r="G211">
        <v>5.18781997882426</v>
      </c>
      <c r="H211">
        <v>0</v>
      </c>
      <c r="I211" s="47">
        <v>3.6955730201521501E-3</v>
      </c>
      <c r="J211" s="47">
        <v>1.45983042656047E-5</v>
      </c>
      <c r="K211" s="47">
        <v>4.9964956816417296E-7</v>
      </c>
      <c r="L211">
        <v>48.3161837264187</v>
      </c>
      <c r="N211">
        <v>-18.231125842619701</v>
      </c>
      <c r="O211">
        <v>-34.678755479512397</v>
      </c>
      <c r="P211" s="47">
        <v>1.10323331926813E-2</v>
      </c>
      <c r="Q211" s="47">
        <v>3.9908311351439596E-3</v>
      </c>
      <c r="R211" t="s">
        <v>71</v>
      </c>
    </row>
    <row r="212" spans="1:18" x14ac:dyDescent="0.3">
      <c r="A212">
        <v>90</v>
      </c>
      <c r="B212" t="s">
        <v>77</v>
      </c>
      <c r="C212">
        <v>0.49199999999999999</v>
      </c>
      <c r="D212" s="47">
        <v>9.3211936044723704E-8</v>
      </c>
      <c r="E212">
        <v>14.4282819918973</v>
      </c>
      <c r="G212">
        <v>4.8031038914703599</v>
      </c>
      <c r="H212">
        <v>0</v>
      </c>
      <c r="I212" s="47">
        <v>3.69415861145699E-3</v>
      </c>
      <c r="J212" s="47">
        <v>1.45597328555483E-5</v>
      </c>
      <c r="K212" s="47">
        <v>3.33662459550688E-7</v>
      </c>
      <c r="L212">
        <v>48.266643693348598</v>
      </c>
      <c r="N212">
        <v>-18.2579982951817</v>
      </c>
      <c r="O212">
        <v>-33.904350032747701</v>
      </c>
      <c r="P212" s="47">
        <v>1.10320312215574E-2</v>
      </c>
      <c r="Q212" s="47">
        <v>3.9940326821789199E-3</v>
      </c>
      <c r="R212" t="s">
        <v>71</v>
      </c>
    </row>
    <row r="213" spans="1:18" x14ac:dyDescent="0.3">
      <c r="A213">
        <v>91</v>
      </c>
      <c r="B213" t="s">
        <v>78</v>
      </c>
      <c r="C213">
        <v>0.66300000000000003</v>
      </c>
      <c r="D213" s="47">
        <v>1.29709611933204E-7</v>
      </c>
      <c r="E213">
        <v>14.899346368466301</v>
      </c>
      <c r="G213">
        <v>4.8879729307019399</v>
      </c>
      <c r="H213">
        <v>0</v>
      </c>
      <c r="I213" s="47">
        <v>3.6944706324797301E-3</v>
      </c>
      <c r="J213" s="47">
        <v>1.45465603666056E-5</v>
      </c>
      <c r="K213" s="47">
        <v>4.5516071089934903E-7</v>
      </c>
      <c r="L213">
        <v>48.8602871522925</v>
      </c>
      <c r="N213">
        <v>-18.483592718161901</v>
      </c>
      <c r="O213">
        <v>-33.978125547247899</v>
      </c>
      <c r="P213" s="47">
        <v>1.10294961719075E-2</v>
      </c>
      <c r="Q213" s="47">
        <v>3.9937276794433504E-3</v>
      </c>
      <c r="R213" t="s">
        <v>71</v>
      </c>
    </row>
    <row r="214" spans="1:18" x14ac:dyDescent="0.3">
      <c r="A214">
        <v>92</v>
      </c>
      <c r="B214" t="s">
        <v>79</v>
      </c>
      <c r="C214">
        <v>0.60199999999999998</v>
      </c>
      <c r="D214" s="47">
        <v>1.16512567926996E-7</v>
      </c>
      <c r="E214">
        <v>14.739530319412101</v>
      </c>
      <c r="G214">
        <v>4.8836541646823699</v>
      </c>
      <c r="H214">
        <v>0</v>
      </c>
      <c r="I214" s="47">
        <v>3.69445475453645E-3</v>
      </c>
      <c r="J214" s="47">
        <v>1.45411228474183E-5</v>
      </c>
      <c r="K214" s="47">
        <v>4.1481736212656299E-7</v>
      </c>
      <c r="L214">
        <v>49.041668224705198</v>
      </c>
      <c r="N214">
        <v>-18.400365845080799</v>
      </c>
      <c r="O214">
        <v>-33.934443322729102</v>
      </c>
      <c r="P214" s="47">
        <v>1.1030431408925701E-2</v>
      </c>
      <c r="Q214" s="47">
        <v>3.9939082704980398E-3</v>
      </c>
      <c r="R214" t="s">
        <v>71</v>
      </c>
    </row>
    <row r="215" spans="1:18" x14ac:dyDescent="0.3">
      <c r="A215">
        <v>93</v>
      </c>
      <c r="B215" t="s">
        <v>80</v>
      </c>
      <c r="C215">
        <v>0.57599999999999996</v>
      </c>
      <c r="D215" s="47">
        <v>1.1034880383759E-7</v>
      </c>
      <c r="E215">
        <v>14.5899403407983</v>
      </c>
      <c r="G215">
        <v>4.60898005652738</v>
      </c>
      <c r="H215">
        <v>0</v>
      </c>
      <c r="I215" s="47">
        <v>3.69344491517782E-3</v>
      </c>
      <c r="J215" s="47">
        <v>1.45629438240486E-5</v>
      </c>
      <c r="K215" s="47">
        <v>3.9804877016713599E-7</v>
      </c>
      <c r="L215">
        <v>49.183392550613398</v>
      </c>
      <c r="N215">
        <v>-18.708860403392201</v>
      </c>
      <c r="O215">
        <v>-33.459157191504801</v>
      </c>
      <c r="P215">
        <v>1.1026964793875001E-2</v>
      </c>
      <c r="Q215" s="47">
        <v>3.9958731984444202E-3</v>
      </c>
      <c r="R215" t="s">
        <v>71</v>
      </c>
    </row>
    <row r="216" spans="1:18" x14ac:dyDescent="0.3">
      <c r="A216">
        <v>94</v>
      </c>
      <c r="B216" t="s">
        <v>81</v>
      </c>
      <c r="C216">
        <v>0.84499999999999997</v>
      </c>
      <c r="D216" s="47">
        <v>1.6371299933065599E-7</v>
      </c>
      <c r="E216">
        <v>14.7548029289464</v>
      </c>
      <c r="G216">
        <v>5.35771932483466</v>
      </c>
      <c r="H216">
        <v>0</v>
      </c>
      <c r="I216" s="47">
        <v>3.6961976550977499E-3</v>
      </c>
      <c r="J216" s="47">
        <v>1.46168202202354E-5</v>
      </c>
      <c r="K216" s="47">
        <v>5.6934109338158102E-7</v>
      </c>
      <c r="L216">
        <v>47.953561723851998</v>
      </c>
      <c r="N216">
        <v>-18.011556948426598</v>
      </c>
      <c r="O216">
        <v>-35.121555327956102</v>
      </c>
      <c r="P216" s="47">
        <v>1.1034800532259101E-2</v>
      </c>
      <c r="Q216" s="47">
        <v>3.9890005119894104E-3</v>
      </c>
      <c r="R216" t="s">
        <v>71</v>
      </c>
    </row>
    <row r="217" spans="1:18" x14ac:dyDescent="0.3">
      <c r="A217">
        <v>95</v>
      </c>
      <c r="B217" t="s">
        <v>72</v>
      </c>
      <c r="C217">
        <v>100</v>
      </c>
      <c r="D217" s="47">
        <v>1.45466729170617E-10</v>
      </c>
      <c r="E217" s="47">
        <v>5.2175260113667904E-3</v>
      </c>
      <c r="G217">
        <v>-17.762875420992401</v>
      </c>
      <c r="H217">
        <v>0</v>
      </c>
      <c r="I217" s="47">
        <v>3.61119478851472E-3</v>
      </c>
      <c r="J217">
        <v>46.4410234407557</v>
      </c>
      <c r="K217" s="47">
        <v>1.5560339461698699E-11</v>
      </c>
      <c r="L217" s="47">
        <v>1.10679170388382E-5</v>
      </c>
      <c r="N217">
        <v>-577.25267555036805</v>
      </c>
      <c r="O217">
        <v>751.86505554270195</v>
      </c>
      <c r="P217" s="47">
        <v>4.7504962343053996E-3</v>
      </c>
      <c r="Q217" s="47">
        <v>7.2425605961914004E-3</v>
      </c>
      <c r="R217" t="s">
        <v>71</v>
      </c>
    </row>
    <row r="218" spans="1:18" x14ac:dyDescent="0.3">
      <c r="A218">
        <v>96</v>
      </c>
      <c r="B218" t="s">
        <v>67</v>
      </c>
      <c r="C218">
        <v>0.8</v>
      </c>
      <c r="D218" s="47">
        <v>1.4232339646397299E-7</v>
      </c>
      <c r="E218">
        <v>13.548607664999601</v>
      </c>
      <c r="G218">
        <v>-1.92381828228868</v>
      </c>
      <c r="H218">
        <v>0</v>
      </c>
      <c r="I218" s="47">
        <v>3.6694270820851701E-3</v>
      </c>
      <c r="J218" s="47">
        <v>1.4398365452782601E-5</v>
      </c>
      <c r="K218" s="47">
        <v>4.4166118562394301E-7</v>
      </c>
      <c r="L218">
        <v>39.2919646596389</v>
      </c>
      <c r="N218">
        <v>-19.3539470907733</v>
      </c>
      <c r="O218">
        <v>-33.9875719556955</v>
      </c>
      <c r="P218" s="47">
        <v>1.10197158257516E-2</v>
      </c>
      <c r="Q218" s="47">
        <v>3.9936886261011002E-3</v>
      </c>
      <c r="R218" t="s">
        <v>71</v>
      </c>
    </row>
    <row r="219" spans="1:18" x14ac:dyDescent="0.3">
      <c r="A219">
        <v>97</v>
      </c>
      <c r="B219" t="s">
        <v>67</v>
      </c>
      <c r="C219">
        <v>0.8</v>
      </c>
      <c r="D219" s="47">
        <v>1.3100114437669701E-7</v>
      </c>
      <c r="E219">
        <v>12.470751977954601</v>
      </c>
      <c r="G219">
        <v>-1.9557052233888901</v>
      </c>
      <c r="H219">
        <v>0</v>
      </c>
      <c r="I219" s="47">
        <v>3.66930984974621E-3</v>
      </c>
      <c r="J219" s="47">
        <v>1.4511257092585101E-5</v>
      </c>
      <c r="K219" s="47">
        <v>4.0657979061276E-7</v>
      </c>
      <c r="L219">
        <v>36.170982136585302</v>
      </c>
      <c r="N219">
        <v>-19.376111754922999</v>
      </c>
      <c r="O219">
        <v>-33.996998808696397</v>
      </c>
      <c r="P219" s="47">
        <v>1.10194667569876E-2</v>
      </c>
      <c r="Q219" s="47">
        <v>3.9936496536049698E-3</v>
      </c>
      <c r="R219" t="s">
        <v>71</v>
      </c>
    </row>
    <row r="220" spans="1:18" x14ac:dyDescent="0.3">
      <c r="A220">
        <v>98</v>
      </c>
      <c r="B220" t="s">
        <v>66</v>
      </c>
      <c r="C220">
        <v>0.78800000000000003</v>
      </c>
      <c r="D220" s="47">
        <v>1.0010438845214901E-7</v>
      </c>
      <c r="E220">
        <v>9.6746865219653504</v>
      </c>
      <c r="G220">
        <v>6.29588989787307</v>
      </c>
      <c r="H220">
        <v>0</v>
      </c>
      <c r="I220" s="47">
        <v>3.69964683920953E-3</v>
      </c>
      <c r="J220" s="47">
        <v>1.45385040251128E-5</v>
      </c>
      <c r="K220" s="47">
        <v>5.8696662863511104E-7</v>
      </c>
      <c r="L220">
        <v>53.013804745167</v>
      </c>
      <c r="N220">
        <v>-28.142619449732301</v>
      </c>
      <c r="O220">
        <v>-35.188973226074303</v>
      </c>
      <c r="P220" s="47">
        <v>1.0920955756719501E-2</v>
      </c>
      <c r="Q220" s="47">
        <v>3.9887217929117898E-3</v>
      </c>
      <c r="R220" t="s">
        <v>71</v>
      </c>
    </row>
    <row r="221" spans="1:18" x14ac:dyDescent="0.3">
      <c r="A221">
        <v>99</v>
      </c>
      <c r="B221" t="s">
        <v>82</v>
      </c>
      <c r="C221">
        <v>0.67100000000000004</v>
      </c>
      <c r="D221" s="47">
        <v>8.9933635750300001E-8</v>
      </c>
      <c r="E221">
        <v>10.207236371876</v>
      </c>
      <c r="G221">
        <v>13.9783875295995</v>
      </c>
      <c r="H221">
        <v>0</v>
      </c>
      <c r="I221" s="47">
        <v>3.72789154175257E-3</v>
      </c>
      <c r="J221" s="47">
        <v>1.46015299097797E-5</v>
      </c>
      <c r="K221" s="47">
        <v>4.4894248407700801E-7</v>
      </c>
      <c r="L221">
        <v>47.618171245332</v>
      </c>
      <c r="N221">
        <v>-19.3859918370852</v>
      </c>
      <c r="O221">
        <v>-34.299192807454098</v>
      </c>
      <c r="P221" s="47">
        <v>1.10193557325283E-2</v>
      </c>
      <c r="Q221" s="47">
        <v>3.9924003231608897E-3</v>
      </c>
      <c r="R221" t="s">
        <v>71</v>
      </c>
    </row>
    <row r="222" spans="1:18" x14ac:dyDescent="0.3">
      <c r="A222">
        <v>100</v>
      </c>
      <c r="B222" t="s">
        <v>83</v>
      </c>
      <c r="C222">
        <v>0.67900000000000005</v>
      </c>
      <c r="D222" s="47">
        <v>9.7873218751764997E-8</v>
      </c>
      <c r="E222">
        <v>10.977449474956799</v>
      </c>
      <c r="G222">
        <v>14.315642097851599</v>
      </c>
      <c r="H222">
        <v>0</v>
      </c>
      <c r="I222" s="47">
        <v>3.7291314581727499E-3</v>
      </c>
      <c r="J222" s="47">
        <v>1.46072872114654E-5</v>
      </c>
      <c r="K222" s="47">
        <v>4.5142698890110498E-7</v>
      </c>
      <c r="L222">
        <v>47.317551178763999</v>
      </c>
      <c r="N222">
        <v>-19.3474642641199</v>
      </c>
      <c r="O222">
        <v>-34.186528204993699</v>
      </c>
      <c r="P222" s="47">
        <v>1.10197886745712E-2</v>
      </c>
      <c r="Q222" s="47">
        <v>3.9928661011657601E-3</v>
      </c>
      <c r="R222" t="s">
        <v>71</v>
      </c>
    </row>
    <row r="223" spans="1:18" x14ac:dyDescent="0.3">
      <c r="A223">
        <v>101</v>
      </c>
      <c r="B223" t="s">
        <v>84</v>
      </c>
      <c r="C223">
        <v>0.70899999999999996</v>
      </c>
      <c r="D223" s="47">
        <v>9.4767669704676205E-8</v>
      </c>
      <c r="E223">
        <v>10.179405254619599</v>
      </c>
      <c r="G223">
        <v>14.100772096916099</v>
      </c>
      <c r="H223">
        <v>0</v>
      </c>
      <c r="I223" s="47">
        <v>3.7283414886143101E-3</v>
      </c>
      <c r="J223" s="47">
        <v>1.46352078460811E-5</v>
      </c>
      <c r="K223" s="47">
        <v>4.5666339021366298E-7</v>
      </c>
      <c r="L223">
        <v>45.841049802440203</v>
      </c>
      <c r="N223">
        <v>-19.114336405671001</v>
      </c>
      <c r="O223">
        <v>-34.1055068317959</v>
      </c>
      <c r="P223" s="47">
        <v>1.10224083789422E-2</v>
      </c>
      <c r="Q223" s="47">
        <v>3.9932010597306996E-3</v>
      </c>
      <c r="R223" t="s">
        <v>71</v>
      </c>
    </row>
    <row r="224" spans="1:18" x14ac:dyDescent="0.3">
      <c r="A224">
        <v>102</v>
      </c>
      <c r="B224" t="s">
        <v>85</v>
      </c>
      <c r="C224">
        <v>0.66200000000000003</v>
      </c>
      <c r="D224" s="47">
        <v>8.9726043355636804E-8</v>
      </c>
      <c r="E224">
        <v>10.322072002884999</v>
      </c>
      <c r="G224">
        <v>13.830769128689701</v>
      </c>
      <c r="H224">
        <v>0</v>
      </c>
      <c r="I224" s="47">
        <v>3.72734882270163E-3</v>
      </c>
      <c r="J224" s="47">
        <v>1.45999862541315E-5</v>
      </c>
      <c r="K224" s="47">
        <v>4.3151411877051499E-7</v>
      </c>
      <c r="L224">
        <v>46.391798239920298</v>
      </c>
      <c r="N224">
        <v>-20.304853544047699</v>
      </c>
      <c r="O224">
        <v>-33.9465226428905</v>
      </c>
      <c r="P224" s="47">
        <v>1.10090302997548E-2</v>
      </c>
      <c r="Q224" s="47">
        <v>3.9938583321720601E-3</v>
      </c>
      <c r="R224" t="s">
        <v>71</v>
      </c>
    </row>
    <row r="225" spans="1:18" x14ac:dyDescent="0.3">
      <c r="A225">
        <v>103</v>
      </c>
      <c r="B225" t="s">
        <v>86</v>
      </c>
      <c r="C225">
        <v>0.63800000000000001</v>
      </c>
      <c r="D225" s="47">
        <v>8.3364666027957406E-8</v>
      </c>
      <c r="E225">
        <v>9.9510497696537392</v>
      </c>
      <c r="G225">
        <v>13.433050376218899</v>
      </c>
      <c r="H225">
        <v>0</v>
      </c>
      <c r="I225" s="47">
        <v>3.7258866097081701E-3</v>
      </c>
      <c r="J225" s="47">
        <v>1.46242469888078E-5</v>
      </c>
      <c r="K225" s="47">
        <v>4.0869970263646101E-7</v>
      </c>
      <c r="L225">
        <v>45.591918393137199</v>
      </c>
      <c r="N225">
        <v>-20.130784052232698</v>
      </c>
      <c r="O225">
        <v>-33.732818758351101</v>
      </c>
      <c r="P225" s="47">
        <v>1.1010986353448301E-2</v>
      </c>
      <c r="Q225" s="47">
        <v>3.9947418267817104E-3</v>
      </c>
      <c r="R225" t="s">
        <v>71</v>
      </c>
    </row>
    <row r="226" spans="1:18" x14ac:dyDescent="0.3">
      <c r="A226">
        <v>104</v>
      </c>
      <c r="B226" t="s">
        <v>72</v>
      </c>
      <c r="C226">
        <v>100</v>
      </c>
      <c r="D226" s="47">
        <v>1.1957859719706699E-10</v>
      </c>
      <c r="E226" s="47">
        <v>5.1594983732015298E-3</v>
      </c>
      <c r="G226">
        <v>-11.575944340155599</v>
      </c>
      <c r="H226">
        <v>0</v>
      </c>
      <c r="I226" s="47">
        <v>3.6339410406334201E-3</v>
      </c>
      <c r="J226">
        <v>56.084462449962203</v>
      </c>
      <c r="K226" s="47">
        <v>1.3862010592668101E-11</v>
      </c>
      <c r="L226" s="47">
        <v>9.8654453888746305E-6</v>
      </c>
      <c r="N226">
        <v>216.561924943761</v>
      </c>
      <c r="O226">
        <v>1086.7961729034</v>
      </c>
      <c r="P226">
        <v>1.3670749662978E-2</v>
      </c>
      <c r="Q226" s="47">
        <v>8.6272328375607502E-3</v>
      </c>
      <c r="R226" t="s">
        <v>71</v>
      </c>
    </row>
    <row r="227" spans="1:18" x14ac:dyDescent="0.3">
      <c r="A227">
        <v>105</v>
      </c>
      <c r="B227" t="s">
        <v>72</v>
      </c>
      <c r="C227">
        <v>100</v>
      </c>
      <c r="D227" s="47">
        <v>1.3241526088505001E-10</v>
      </c>
      <c r="E227" s="47">
        <v>1.00755876839505E-4</v>
      </c>
      <c r="G227">
        <v>-16.0702678060997</v>
      </c>
      <c r="H227">
        <v>0</v>
      </c>
      <c r="I227" s="47">
        <v>3.61741766041087E-3</v>
      </c>
      <c r="J227" s="47">
        <v>7.0814473599156799E-6</v>
      </c>
      <c r="K227" s="47">
        <v>1.6002664281590901E-11</v>
      </c>
      <c r="L227" s="47">
        <v>1.13885664505932E-5</v>
      </c>
      <c r="N227">
        <v>450.51978931872799</v>
      </c>
      <c r="O227">
        <v>2460.14832807823</v>
      </c>
      <c r="P227" s="47">
        <v>1.62997809765324E-2</v>
      </c>
      <c r="Q227" s="47">
        <v>1.43049453829956E-2</v>
      </c>
      <c r="R227" t="s">
        <v>71</v>
      </c>
    </row>
    <row r="228" spans="1:18" x14ac:dyDescent="0.3">
      <c r="A228">
        <v>106</v>
      </c>
      <c r="B228" t="s">
        <v>72</v>
      </c>
      <c r="C228">
        <v>100</v>
      </c>
      <c r="D228" s="47">
        <v>1.4054443520713101E-10</v>
      </c>
      <c r="E228" s="47">
        <v>1.0695723751875699E-4</v>
      </c>
      <c r="G228">
        <v>-17.520998123704398</v>
      </c>
      <c r="H228">
        <v>0</v>
      </c>
      <c r="I228" s="47">
        <v>3.6120840503982002E-3</v>
      </c>
      <c r="J228" s="47">
        <v>8.2933586061867192E-6</v>
      </c>
      <c r="K228" s="47">
        <v>1.34690615899316E-11</v>
      </c>
      <c r="L228" s="47">
        <v>9.5872417613588502E-6</v>
      </c>
      <c r="N228">
        <v>135.56292349684</v>
      </c>
      <c r="O228">
        <v>-64.522190881814694</v>
      </c>
      <c r="P228" s="47">
        <v>1.27605476839187E-2</v>
      </c>
      <c r="Q228" s="47">
        <v>3.8674524030801898E-3</v>
      </c>
      <c r="R228" t="s">
        <v>71</v>
      </c>
    </row>
    <row r="229" spans="1:18" x14ac:dyDescent="0.3">
      <c r="A229">
        <v>107</v>
      </c>
      <c r="B229" t="s">
        <v>72</v>
      </c>
      <c r="C229">
        <v>100</v>
      </c>
      <c r="D229" s="47">
        <v>1.4320255942462499E-10</v>
      </c>
      <c r="E229" s="47">
        <v>1.09094573441923E-4</v>
      </c>
      <c r="G229">
        <v>-20.3151100918091</v>
      </c>
      <c r="H229">
        <v>0</v>
      </c>
      <c r="I229" s="47">
        <v>3.6018114977474599E-3</v>
      </c>
      <c r="J229" s="47">
        <v>9.0398680886943399E-6</v>
      </c>
      <c r="K229" s="47">
        <v>1.2852766146840199E-11</v>
      </c>
      <c r="L229" s="47">
        <v>9.1424861133457606E-6</v>
      </c>
      <c r="N229">
        <v>-891.29641690491496</v>
      </c>
      <c r="O229">
        <v>-475.27342957023001</v>
      </c>
      <c r="P229" s="47">
        <v>1.2215239039560801E-3</v>
      </c>
      <c r="Q229" s="47">
        <v>2.1693246125010501E-3</v>
      </c>
      <c r="R229" t="s">
        <v>71</v>
      </c>
    </row>
    <row r="230" spans="1:18" x14ac:dyDescent="0.3">
      <c r="A230">
        <v>108</v>
      </c>
      <c r="B230" t="s">
        <v>72</v>
      </c>
      <c r="C230">
        <v>100</v>
      </c>
      <c r="D230" s="47">
        <v>1.3442168401598899E-10</v>
      </c>
      <c r="E230" s="47">
        <v>1.02624572078648E-4</v>
      </c>
      <c r="G230">
        <v>36.108585671464603</v>
      </c>
      <c r="H230">
        <v>0</v>
      </c>
      <c r="I230" s="47">
        <v>3.8092532152211398E-3</v>
      </c>
      <c r="J230" s="47">
        <v>2.0521776661801998E-5</v>
      </c>
      <c r="K230" s="47">
        <v>1.8603045685394601E-11</v>
      </c>
      <c r="L230" s="47">
        <v>1.3234466211871901E-5</v>
      </c>
      <c r="N230">
        <v>-366.773897489543</v>
      </c>
      <c r="O230">
        <v>713.716527455</v>
      </c>
      <c r="P230" s="47">
        <v>7.1156883591305103E-3</v>
      </c>
      <c r="Q230" s="47">
        <v>7.0848469495514797E-3</v>
      </c>
      <c r="R230" t="s">
        <v>71</v>
      </c>
    </row>
    <row r="231" spans="1:18" x14ac:dyDescent="0.3">
      <c r="A231">
        <v>109</v>
      </c>
      <c r="B231" t="s">
        <v>67</v>
      </c>
      <c r="C231">
        <v>0.8</v>
      </c>
      <c r="D231" s="47">
        <v>1.1960894127222E-7</v>
      </c>
      <c r="E231">
        <v>11.3864249544195</v>
      </c>
      <c r="G231">
        <v>-2.1617988004934201</v>
      </c>
      <c r="H231">
        <v>0</v>
      </c>
      <c r="I231" s="47">
        <v>3.6685521467099899E-3</v>
      </c>
      <c r="J231" s="47">
        <v>1.40977716557313E-5</v>
      </c>
      <c r="K231" s="47">
        <v>3.73132641007246E-7</v>
      </c>
      <c r="L231">
        <v>33.195373896415099</v>
      </c>
      <c r="N231">
        <v>-19.4216059327427</v>
      </c>
      <c r="O231">
        <v>-32.169814509746999</v>
      </c>
      <c r="P231" s="47">
        <v>1.10189555298126E-2</v>
      </c>
      <c r="Q231" s="47">
        <v>4.0012035990208503E-3</v>
      </c>
      <c r="R231" t="s">
        <v>71</v>
      </c>
    </row>
    <row r="232" spans="1:18" x14ac:dyDescent="0.3">
      <c r="A232">
        <v>110</v>
      </c>
      <c r="B232" t="s">
        <v>67</v>
      </c>
      <c r="C232">
        <v>0.8</v>
      </c>
      <c r="D232" s="47">
        <v>8.5585692873035897E-8</v>
      </c>
      <c r="E232">
        <v>8.1474623613349895</v>
      </c>
      <c r="G232">
        <v>-2.3807479866896801</v>
      </c>
      <c r="H232">
        <v>0</v>
      </c>
      <c r="I232" s="47">
        <v>3.6677471800269398E-3</v>
      </c>
      <c r="J232" s="47">
        <v>1.42807366013617E-5</v>
      </c>
      <c r="K232" s="47">
        <v>2.7180485573374798E-7</v>
      </c>
      <c r="L232">
        <v>24.180845453802799</v>
      </c>
      <c r="N232">
        <v>-19.479318987279601</v>
      </c>
      <c r="O232">
        <v>-31.5210833936863</v>
      </c>
      <c r="P232" s="47">
        <v>1.10183069966761E-2</v>
      </c>
      <c r="Q232" s="47">
        <v>4.0038855832318096E-3</v>
      </c>
      <c r="R232" t="s">
        <v>71</v>
      </c>
    </row>
    <row r="233" spans="1:18" x14ac:dyDescent="0.3">
      <c r="A233">
        <v>111</v>
      </c>
      <c r="B233" t="s">
        <v>66</v>
      </c>
      <c r="C233">
        <v>0.79600000000000004</v>
      </c>
      <c r="D233" s="47">
        <v>1.03152695975217E-7</v>
      </c>
      <c r="E233">
        <v>9.86915379451173</v>
      </c>
      <c r="G233">
        <v>6.2860744730568499</v>
      </c>
      <c r="H233">
        <v>0</v>
      </c>
      <c r="I233" s="47">
        <v>3.6996107528001901E-3</v>
      </c>
      <c r="J233" s="47">
        <v>1.4356559274697799E-5</v>
      </c>
      <c r="K233" s="47">
        <v>5.8865655638840095E-7</v>
      </c>
      <c r="L233">
        <v>52.632088064749702</v>
      </c>
      <c r="N233">
        <v>-28.009256472148799</v>
      </c>
      <c r="O233">
        <v>-33.780681904412802</v>
      </c>
      <c r="P233" s="47">
        <v>1.0922454383171199E-2</v>
      </c>
      <c r="Q233" s="47">
        <v>3.9945439509609798E-3</v>
      </c>
      <c r="R233" t="s">
        <v>71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2"/>
  <sheetViews>
    <sheetView topLeftCell="A43" zoomScale="88" zoomScaleNormal="88" workbookViewId="0">
      <selection activeCell="W22" sqref="W22"/>
    </sheetView>
  </sheetViews>
  <sheetFormatPr defaultColWidth="9.109375" defaultRowHeight="13.2" x14ac:dyDescent="0.25"/>
  <cols>
    <col min="1" max="1" width="9.33203125" style="1" bestFit="1" customWidth="1"/>
    <col min="2" max="2" width="14.33203125" style="2" customWidth="1"/>
    <col min="3" max="3" width="13.5546875" style="1" bestFit="1" customWidth="1"/>
    <col min="4" max="4" width="10.6640625" style="1" customWidth="1"/>
    <col min="5" max="5" width="11.33203125" style="1" customWidth="1"/>
    <col min="6" max="6" width="12" style="1" customWidth="1"/>
    <col min="7" max="7" width="10.6640625" style="1" customWidth="1"/>
    <col min="8" max="8" width="12" style="1" customWidth="1"/>
    <col min="9" max="9" width="8.6640625" style="1" customWidth="1"/>
    <col min="10" max="10" width="13.6640625" style="1" customWidth="1"/>
    <col min="11" max="11" width="12.6640625" style="1" customWidth="1"/>
    <col min="12" max="13" width="9.109375" style="1"/>
    <col min="14" max="14" width="9.33203125" style="1" bestFit="1" customWidth="1"/>
    <col min="15" max="15" width="10.44140625" style="1" bestFit="1" customWidth="1"/>
    <col min="16" max="17" width="9.109375" style="1"/>
    <col min="18" max="19" width="8.6640625" style="1" customWidth="1"/>
    <col min="20" max="20" width="9.109375" style="1"/>
    <col min="21" max="23" width="12.6640625" style="1" customWidth="1"/>
    <col min="24" max="16384" width="9.109375" style="1"/>
  </cols>
  <sheetData>
    <row r="1" spans="1:23" x14ac:dyDescent="0.25">
      <c r="A1" s="8" t="s">
        <v>22</v>
      </c>
      <c r="B1" s="9" t="s">
        <v>21</v>
      </c>
      <c r="C1" s="8" t="s">
        <v>26</v>
      </c>
      <c r="D1" s="8" t="s">
        <v>24</v>
      </c>
      <c r="E1" s="7"/>
      <c r="F1" s="7"/>
      <c r="G1" s="53" t="s">
        <v>29</v>
      </c>
      <c r="H1" s="53"/>
      <c r="I1" s="53"/>
      <c r="J1" s="53" t="s">
        <v>34</v>
      </c>
      <c r="K1" s="53"/>
      <c r="L1" s="52" t="s">
        <v>35</v>
      </c>
      <c r="M1" s="52"/>
      <c r="N1" s="52" t="s">
        <v>46</v>
      </c>
      <c r="O1" s="52"/>
      <c r="P1" s="52" t="s">
        <v>56</v>
      </c>
      <c r="Q1" s="52"/>
      <c r="R1" s="7" t="s">
        <v>57</v>
      </c>
      <c r="S1" s="7" t="s">
        <v>58</v>
      </c>
      <c r="U1" s="54" t="s">
        <v>38</v>
      </c>
      <c r="V1" s="54"/>
      <c r="W1" s="54"/>
    </row>
    <row r="2" spans="1:23" ht="14.4" x14ac:dyDescent="0.25">
      <c r="A2" s="12"/>
      <c r="B2" s="12"/>
      <c r="C2" s="12"/>
      <c r="D2" s="12"/>
      <c r="E2" s="8" t="s">
        <v>25</v>
      </c>
      <c r="F2" s="8" t="s">
        <v>31</v>
      </c>
      <c r="G2" s="8" t="s">
        <v>24</v>
      </c>
      <c r="H2" s="8" t="s">
        <v>29</v>
      </c>
      <c r="I2" s="8" t="s">
        <v>32</v>
      </c>
      <c r="J2" s="8" t="s">
        <v>31</v>
      </c>
      <c r="K2" s="8" t="s">
        <v>32</v>
      </c>
      <c r="L2" s="8" t="s">
        <v>31</v>
      </c>
      <c r="M2" s="8" t="s">
        <v>32</v>
      </c>
      <c r="N2" s="8" t="s">
        <v>31</v>
      </c>
      <c r="O2" s="8" t="s">
        <v>32</v>
      </c>
      <c r="P2" s="8" t="s">
        <v>31</v>
      </c>
      <c r="Q2" s="8" t="s">
        <v>32</v>
      </c>
      <c r="R2" s="8"/>
      <c r="S2" s="8"/>
      <c r="U2" s="16">
        <v>5</v>
      </c>
      <c r="V2" s="17">
        <v>1.0581000000000001E-8</v>
      </c>
      <c r="W2" s="18">
        <v>6.1723000000000003E-9</v>
      </c>
    </row>
    <row r="3" spans="1:23" ht="13.8" thickBot="1" x14ac:dyDescent="0.3">
      <c r="A3" s="10" t="s">
        <v>23</v>
      </c>
      <c r="B3" s="11"/>
      <c r="C3" s="10" t="s">
        <v>27</v>
      </c>
      <c r="D3" s="10" t="s">
        <v>33</v>
      </c>
      <c r="E3" s="10" t="s">
        <v>19</v>
      </c>
      <c r="F3" s="10" t="s">
        <v>28</v>
      </c>
      <c r="G3" s="10" t="s">
        <v>33</v>
      </c>
      <c r="H3" s="10" t="s">
        <v>19</v>
      </c>
      <c r="I3" s="10" t="s">
        <v>30</v>
      </c>
      <c r="J3" s="10" t="s">
        <v>28</v>
      </c>
      <c r="K3" s="10" t="s">
        <v>30</v>
      </c>
      <c r="L3" s="10" t="s">
        <v>28</v>
      </c>
      <c r="M3" s="10" t="s">
        <v>30</v>
      </c>
      <c r="N3" s="10" t="s">
        <v>28</v>
      </c>
      <c r="O3" s="10" t="s">
        <v>30</v>
      </c>
      <c r="P3" s="10" t="s">
        <v>28</v>
      </c>
      <c r="Q3" s="10" t="s">
        <v>30</v>
      </c>
      <c r="R3" s="10"/>
      <c r="S3" s="10"/>
      <c r="U3" s="19">
        <v>4</v>
      </c>
      <c r="V3" s="13">
        <v>-2.1565E-6</v>
      </c>
      <c r="W3" s="20">
        <v>-1.3204000000000001E-6</v>
      </c>
    </row>
    <row r="4" spans="1:23" x14ac:dyDescent="0.25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1.2988084264770701E-9</v>
      </c>
      <c r="E4" s="5">
        <f>ReprocessedData!E8</f>
        <v>0</v>
      </c>
      <c r="F4" s="5">
        <f>ReprocessedData!G8</f>
        <v>0</v>
      </c>
      <c r="G4" s="3">
        <f>ReprocessedData!K8</f>
        <v>1.50296538712832E-9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-8.6840934080999993E-2</v>
      </c>
      <c r="M4" s="5">
        <f t="shared" ref="M4:M35" si="1">I4-(W$2*A4^5+W$3*A4^4+W$4*A4^3+W$5*A4^2+W$6*A4)</f>
        <v>-6.4544115772299987E-2</v>
      </c>
      <c r="N4" s="5">
        <f>(N110-1)*1000</f>
        <v>-26.905172200093585</v>
      </c>
      <c r="O4" s="5">
        <f t="shared" ref="N4:O23" si="2">(O110-1)*1000</f>
        <v>24.715044290908985</v>
      </c>
      <c r="P4" s="5">
        <f t="shared" ref="P4:Q23" si="3">(P110-1)*1000</f>
        <v>0.22702394867391007</v>
      </c>
      <c r="Q4" s="5">
        <f t="shared" si="3"/>
        <v>0.61535497091713687</v>
      </c>
      <c r="R4" s="4">
        <f>(D4/(V$21*C4))*V$24</f>
        <v>9.6967974743396345E-4</v>
      </c>
      <c r="S4" s="4">
        <f>(G4/(W$21*C4))*W$24</f>
        <v>1.0376791804966507E-3</v>
      </c>
      <c r="U4" s="19">
        <v>3</v>
      </c>
      <c r="V4" s="13">
        <v>1.5798E-4</v>
      </c>
      <c r="W4" s="20">
        <v>1.0473E-4</v>
      </c>
    </row>
    <row r="5" spans="1:23" x14ac:dyDescent="0.25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1.1901511081725E-9</v>
      </c>
      <c r="E5" s="5">
        <f>ReprocessedData!E9</f>
        <v>0</v>
      </c>
      <c r="F5" s="5">
        <f>ReprocessedData!G9</f>
        <v>0</v>
      </c>
      <c r="G5" s="3">
        <f>ReprocessedData!K9</f>
        <v>1.6167882067874601E-9</v>
      </c>
      <c r="H5" s="5">
        <f>ReprocessedData!L9</f>
        <v>0</v>
      </c>
      <c r="I5" s="5">
        <f>ReprocessedData!N9</f>
        <v>0</v>
      </c>
      <c r="L5" s="5">
        <f t="shared" si="0"/>
        <v>-0.163946074592</v>
      </c>
      <c r="M5" s="5">
        <f t="shared" si="1"/>
        <v>-0.12193571111359999</v>
      </c>
      <c r="N5" s="5">
        <f t="shared" si="2"/>
        <v>-26.980209329816152</v>
      </c>
      <c r="O5" s="5">
        <f t="shared" si="2"/>
        <v>24.656230463660389</v>
      </c>
      <c r="P5" s="5">
        <f t="shared" si="3"/>
        <v>0.151986818951233</v>
      </c>
      <c r="Q5" s="5">
        <f t="shared" si="3"/>
        <v>0.55654114366854301</v>
      </c>
      <c r="R5" s="4">
        <f>(D5/((V$21*C5)))*9.6</f>
        <v>9.1623501511275062E-4</v>
      </c>
      <c r="S5" s="4">
        <f t="shared" ref="S5:S68" si="4">(G5/(W$21*C5))*W$24</f>
        <v>1.1162648693203885E-3</v>
      </c>
      <c r="U5" s="19">
        <v>2</v>
      </c>
      <c r="V5" s="13">
        <v>-5.3268999999999999E-3</v>
      </c>
      <c r="W5" s="20">
        <v>-3.8812999999999999E-3</v>
      </c>
    </row>
    <row r="6" spans="1:23" x14ac:dyDescent="0.25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1.6137120683462601E-7</v>
      </c>
      <c r="E6" s="5">
        <f>ReprocessedData!E10</f>
        <v>0</v>
      </c>
      <c r="F6" s="5">
        <f>ReprocessedData!G10</f>
        <v>0</v>
      </c>
      <c r="G6" s="3">
        <f>ReprocessedData!K10</f>
        <v>4.6719106649995002E-7</v>
      </c>
      <c r="H6" s="5">
        <f>ReprocessedData!L10</f>
        <v>0</v>
      </c>
      <c r="I6" s="5">
        <f>ReprocessedData!N10</f>
        <v>0</v>
      </c>
      <c r="L6" s="5">
        <f t="shared" si="0"/>
        <v>-0.232187254683</v>
      </c>
      <c r="M6" s="5">
        <f t="shared" si="1"/>
        <v>-0.17275655746889998</v>
      </c>
      <c r="N6" s="5">
        <f t="shared" si="2"/>
        <v>-27.046620236390815</v>
      </c>
      <c r="O6" s="5">
        <f t="shared" si="2"/>
        <v>24.604150216362974</v>
      </c>
      <c r="P6" s="5">
        <f t="shared" si="3"/>
        <v>8.5575912376789631E-2</v>
      </c>
      <c r="Q6" s="5">
        <f t="shared" si="3"/>
        <v>0.50446089637112834</v>
      </c>
      <c r="R6" s="4">
        <f t="shared" ref="R6:R37" si="5">(D6/((V$21*C6)))*9.6</f>
        <v>15.528905228672912</v>
      </c>
      <c r="S6" s="4">
        <f t="shared" si="4"/>
        <v>40.319827653126261</v>
      </c>
      <c r="U6" s="21">
        <v>1</v>
      </c>
      <c r="V6" s="22">
        <v>9.2011999999999997E-2</v>
      </c>
      <c r="W6" s="23">
        <v>6.8321999999999994E-2</v>
      </c>
    </row>
    <row r="7" spans="1:23" x14ac:dyDescent="0.25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1.32637030747507E-7</v>
      </c>
      <c r="E7" s="5">
        <f>ReprocessedData!E11</f>
        <v>0</v>
      </c>
      <c r="F7" s="5">
        <f>ReprocessedData!G11</f>
        <v>0</v>
      </c>
      <c r="G7" s="3">
        <f>ReprocessedData!K11</f>
        <v>3.8910225585997401E-7</v>
      </c>
      <c r="H7" s="5">
        <f>ReprocessedData!L11</f>
        <v>0</v>
      </c>
      <c r="I7" s="5">
        <f>ReprocessedData!N11</f>
        <v>0</v>
      </c>
      <c r="L7" s="5">
        <f t="shared" si="0"/>
        <v>-0.29238709094400001</v>
      </c>
      <c r="M7" s="5">
        <f t="shared" si="1"/>
        <v>-0.21755821803519998</v>
      </c>
      <c r="N7" s="5">
        <f t="shared" si="2"/>
        <v>-27.10520547328743</v>
      </c>
      <c r="O7" s="5">
        <f t="shared" si="2"/>
        <v>24.55823831742854</v>
      </c>
      <c r="P7" s="5">
        <f t="shared" si="3"/>
        <v>2.6990675479954263E-2</v>
      </c>
      <c r="Q7" s="5">
        <f t="shared" si="3"/>
        <v>0.45854899743669186</v>
      </c>
      <c r="R7" s="4">
        <f t="shared" si="5"/>
        <v>12.763788043064025</v>
      </c>
      <c r="S7" s="4">
        <f t="shared" si="4"/>
        <v>33.580556266305372</v>
      </c>
      <c r="W7" s="13"/>
    </row>
    <row r="8" spans="1:23" x14ac:dyDescent="0.25">
      <c r="A8" s="36">
        <f>ReprocessedData!A12</f>
        <v>5</v>
      </c>
      <c r="B8" s="37" t="str">
        <f>ReprocessedData!B12</f>
        <v>SIGMA ALANINE</v>
      </c>
      <c r="C8" s="36">
        <f>ReprocessedData!C12</f>
        <v>0.8</v>
      </c>
      <c r="D8" s="38">
        <f>ReprocessedData!D12</f>
        <v>1.6002218419797199E-7</v>
      </c>
      <c r="E8" s="39">
        <f>ReprocessedData!E12</f>
        <v>15.7200002670288</v>
      </c>
      <c r="F8" s="39">
        <f>ReprocessedData!G12</f>
        <v>-1.8500000238418599</v>
      </c>
      <c r="G8" s="38">
        <f>ReprocessedData!K12</f>
        <v>4.62691642999502E-7</v>
      </c>
      <c r="H8" s="39">
        <f>ReprocessedData!L12</f>
        <v>40.439998626708999</v>
      </c>
      <c r="I8" s="39">
        <f>ReprocessedData!N12</f>
        <v>-19.620000839233398</v>
      </c>
      <c r="J8" s="39">
        <f>F8</f>
        <v>-1.8500000238418599</v>
      </c>
      <c r="K8" s="39">
        <f>I8</f>
        <v>-19.620000839233398</v>
      </c>
      <c r="L8" s="39">
        <f t="shared" si="0"/>
        <v>-2.1953202769668598</v>
      </c>
      <c r="M8" s="39">
        <f t="shared" si="1"/>
        <v>-19.876863627670897</v>
      </c>
      <c r="N8" s="39">
        <f t="shared" si="2"/>
        <v>-28.957100734569472</v>
      </c>
      <c r="O8" s="39">
        <f>(O114-1)*1000</f>
        <v>4.4117519667177252</v>
      </c>
      <c r="P8" s="39">
        <f t="shared" si="3"/>
        <v>-1.8249045858019786</v>
      </c>
      <c r="Q8" s="39">
        <f t="shared" si="3"/>
        <v>-19.687937353274123</v>
      </c>
      <c r="R8" s="40">
        <f t="shared" si="5"/>
        <v>15.399087492988482</v>
      </c>
      <c r="S8" s="40">
        <f>(G8/(W$21*C8))*W$24</f>
        <v>39.931515476192736</v>
      </c>
      <c r="U8" s="51" t="s">
        <v>39</v>
      </c>
      <c r="V8" s="51"/>
      <c r="W8" s="51"/>
    </row>
    <row r="9" spans="1:23" ht="15" x14ac:dyDescent="0.3">
      <c r="A9" s="36">
        <f>ReprocessedData!A13</f>
        <v>6</v>
      </c>
      <c r="B9" s="37" t="str">
        <f>ReprocessedData!B13</f>
        <v>ALANINE</v>
      </c>
      <c r="C9" s="36">
        <f>ReprocessedData!C13</f>
        <v>0.8</v>
      </c>
      <c r="D9" s="38">
        <f>ReprocessedData!D13</f>
        <v>1.5841244960929101E-7</v>
      </c>
      <c r="E9" s="39">
        <f>ReprocessedData!E13</f>
        <v>15.5619001311718</v>
      </c>
      <c r="F9" s="39">
        <f>ReprocessedData!G13</f>
        <v>-1.8343065734872299</v>
      </c>
      <c r="G9" s="38">
        <f>ReprocessedData!K13</f>
        <v>4.6036069578647698E-7</v>
      </c>
      <c r="H9" s="39">
        <f>ReprocessedData!L13</f>
        <v>40.236273391618298</v>
      </c>
      <c r="I9" s="39">
        <f>ReprocessedData!N13</f>
        <v>-19.509570568538699</v>
      </c>
      <c r="J9" s="39">
        <f>F9</f>
        <v>-1.8343065734872299</v>
      </c>
      <c r="K9" s="39">
        <f>I9</f>
        <v>-19.509570568538699</v>
      </c>
      <c r="L9" s="39">
        <f t="shared" si="0"/>
        <v>-2.2260213073432298</v>
      </c>
      <c r="M9" s="39">
        <f t="shared" si="1"/>
        <v>-19.800734205943499</v>
      </c>
      <c r="N9" s="39">
        <f t="shared" si="2"/>
        <v>-28.986978343036206</v>
      </c>
      <c r="O9" s="39">
        <f t="shared" si="2"/>
        <v>4.4897679659485767</v>
      </c>
      <c r="P9" s="39">
        <f t="shared" si="3"/>
        <v>-1.8547821942687115</v>
      </c>
      <c r="Q9" s="39">
        <f t="shared" si="3"/>
        <v>-19.609921354043269</v>
      </c>
      <c r="R9" s="40">
        <f t="shared" si="5"/>
        <v>15.244181197365615</v>
      </c>
      <c r="S9" s="40">
        <f t="shared" si="4"/>
        <v>39.73034855191527</v>
      </c>
      <c r="U9" s="24" t="s">
        <v>42</v>
      </c>
      <c r="V9" s="7" t="s">
        <v>43</v>
      </c>
      <c r="W9" s="25" t="s">
        <v>44</v>
      </c>
    </row>
    <row r="10" spans="1:23" x14ac:dyDescent="0.25">
      <c r="A10" s="41">
        <f>ReprocessedData!A14</f>
        <v>7</v>
      </c>
      <c r="B10" s="42" t="str">
        <f>ReprocessedData!B14</f>
        <v>BOVINE LIVER</v>
      </c>
      <c r="C10" s="41">
        <f>ReprocessedData!C14</f>
        <v>0.876</v>
      </c>
      <c r="D10" s="43">
        <f>ReprocessedData!D14</f>
        <v>1.0958345387363E-7</v>
      </c>
      <c r="E10" s="44">
        <f>ReprocessedData!E14</f>
        <v>9.8311995904314902</v>
      </c>
      <c r="F10" s="44">
        <f>ReprocessedData!G14</f>
        <v>6.5848139535011798</v>
      </c>
      <c r="G10" s="43">
        <f>ReprocessedData!K14</f>
        <v>5.9465597690433501E-7</v>
      </c>
      <c r="H10" s="44">
        <f>ReprocessedData!L14</f>
        <v>47.464444455792901</v>
      </c>
      <c r="I10" s="44">
        <f>ReprocessedData!N14</f>
        <v>-28.1796919518398</v>
      </c>
      <c r="J10" s="44">
        <f>F10+(AVERAGE(F$8:F$9,F$21:F$22,F$34:F$35,F$47:F$48,F$60:F$61,F$73:F$74,F$86:F$87,F$99:F$100)-AVERAGE(F$10,F$23,F$36,F$49,F$62,F$75,F$88,F$101))</f>
        <v>-1.8304565374562456</v>
      </c>
      <c r="K10" s="44">
        <f>I10+(AVERAGE(I$8:I$9,I$21:I$22,I$34:I$35,I$47:I$48,I$60:I$61,I$73:I$74,I$86:I$87,I$99:I$100)-AVERAGE(I$10,I$23,I$36,I$49,I$62,I$75,I$88,I$101))</f>
        <v>-19.420781877872287</v>
      </c>
      <c r="L10" s="44">
        <f t="shared" si="0"/>
        <v>6.1525608351341798</v>
      </c>
      <c r="M10" s="44">
        <f t="shared" si="1"/>
        <v>-28.500618099285902</v>
      </c>
      <c r="N10" s="44">
        <f>(N116-1)*1000</f>
        <v>-20.83311530681231</v>
      </c>
      <c r="O10" s="44">
        <f t="shared" si="2"/>
        <v>-4.4257093847457352</v>
      </c>
      <c r="P10" s="44">
        <f t="shared" si="3"/>
        <v>6.2990808419551847</v>
      </c>
      <c r="Q10" s="44">
        <f t="shared" si="3"/>
        <v>-28.525398704737583</v>
      </c>
      <c r="R10" s="45">
        <f t="shared" si="5"/>
        <v>9.6304295348731763</v>
      </c>
      <c r="S10" s="45">
        <f t="shared" si="4"/>
        <v>46.867933657751649</v>
      </c>
      <c r="U10" s="19" t="s">
        <v>40</v>
      </c>
      <c r="V10" s="5">
        <f>(L107-L104)</f>
        <v>8.3951638382859244</v>
      </c>
      <c r="W10" s="26">
        <f>(M107-M104)</f>
        <v>-8.7726044410909658</v>
      </c>
    </row>
    <row r="11" spans="1:23" x14ac:dyDescent="0.25">
      <c r="A11" s="1">
        <f>ReprocessedData!A15</f>
        <v>8</v>
      </c>
      <c r="B11" s="2" t="str">
        <f>ReprocessedData!B15</f>
        <v>FS60LE</v>
      </c>
      <c r="C11" s="1">
        <f>ReprocessedData!C15</f>
        <v>0.752</v>
      </c>
      <c r="D11" s="3">
        <f>ReprocessedData!D15</f>
        <v>1.17715319068734E-7</v>
      </c>
      <c r="E11" s="5">
        <f>ReprocessedData!E15</f>
        <v>12.3020759761066</v>
      </c>
      <c r="F11" s="5">
        <f>ReprocessedData!G15</f>
        <v>10.5451187739736</v>
      </c>
      <c r="G11" s="3">
        <f>ReprocessedData!K15</f>
        <v>4.68344232507079E-7</v>
      </c>
      <c r="H11" s="5">
        <f>ReprocessedData!L15</f>
        <v>43.546911571404401</v>
      </c>
      <c r="I11" s="5">
        <f>ReprocessedData!N15</f>
        <v>-17.970317830353199</v>
      </c>
      <c r="L11" s="5">
        <f t="shared" si="0"/>
        <v>10.0775449197656</v>
      </c>
      <c r="M11" s="5">
        <f t="shared" si="1"/>
        <v>-18.3169062858796</v>
      </c>
      <c r="N11" s="5">
        <f t="shared" si="2"/>
        <v>-17.01340188737921</v>
      </c>
      <c r="O11" s="5">
        <f t="shared" si="2"/>
        <v>6.0103669044910824</v>
      </c>
      <c r="P11" s="5">
        <f t="shared" si="3"/>
        <v>10.118794261388286</v>
      </c>
      <c r="Q11" s="5">
        <f t="shared" si="3"/>
        <v>-18.089322415500764</v>
      </c>
      <c r="R11" s="4">
        <f t="shared" si="5"/>
        <v>12.050912221884078</v>
      </c>
      <c r="S11" s="4">
        <f t="shared" si="4"/>
        <v>42.999307379583364</v>
      </c>
      <c r="U11" s="19" t="s">
        <v>41</v>
      </c>
      <c r="V11" s="1">
        <f>6.32+1.85</f>
        <v>8.17</v>
      </c>
      <c r="W11" s="28">
        <f>-28.61+19.62</f>
        <v>-8.9899999999999984</v>
      </c>
    </row>
    <row r="12" spans="1:23" x14ac:dyDescent="0.25">
      <c r="A12" s="1">
        <f>ReprocessedData!A16</f>
        <v>9</v>
      </c>
      <c r="B12" s="2" t="str">
        <f>ReprocessedData!B16</f>
        <v>FS61LE</v>
      </c>
      <c r="C12" s="1">
        <f>ReprocessedData!C16</f>
        <v>0.82499999999999996</v>
      </c>
      <c r="D12" s="3">
        <f>ReprocessedData!D16</f>
        <v>1.34423029166109E-7</v>
      </c>
      <c r="E12" s="5">
        <f>ReprocessedData!E16</f>
        <v>12.805124501314801</v>
      </c>
      <c r="F12" s="5">
        <f>ReprocessedData!G16</f>
        <v>11.2629315457832</v>
      </c>
      <c r="G12" s="3">
        <f>ReprocessedData!K16</f>
        <v>4.9832783433068105E-7</v>
      </c>
      <c r="H12" s="5">
        <f>ReprocessedData!L16</f>
        <v>42.234905489625</v>
      </c>
      <c r="I12" s="5">
        <f>ReprocessedData!N16</f>
        <v>-17.006217514982101</v>
      </c>
      <c r="L12" s="5">
        <f t="shared" si="0"/>
        <v>10.7646590248142</v>
      </c>
      <c r="M12" s="5">
        <f t="shared" si="1"/>
        <v>-17.374779708724802</v>
      </c>
      <c r="N12" s="5">
        <f t="shared" si="2"/>
        <v>-16.344716636396249</v>
      </c>
      <c r="O12" s="5">
        <f t="shared" si="2"/>
        <v>6.9758404973672139</v>
      </c>
      <c r="P12" s="5">
        <f t="shared" si="3"/>
        <v>10.787479512371245</v>
      </c>
      <c r="Q12" s="5">
        <f t="shared" si="3"/>
        <v>-17.12384882262463</v>
      </c>
      <c r="R12" s="4">
        <f t="shared" si="5"/>
        <v>12.543666788118358</v>
      </c>
      <c r="S12" s="4">
        <f t="shared" si="4"/>
        <v>41.703770440273729</v>
      </c>
      <c r="U12" s="21" t="s">
        <v>45</v>
      </c>
      <c r="V12" s="29">
        <f>(V11/V10)</f>
        <v>0.97317933960275194</v>
      </c>
      <c r="W12" s="29">
        <f>(W11/W10)</f>
        <v>1.0247811878865472</v>
      </c>
    </row>
    <row r="13" spans="1:23" x14ac:dyDescent="0.25">
      <c r="A13" s="1">
        <f>ReprocessedData!A17</f>
        <v>10</v>
      </c>
      <c r="B13" s="2" t="str">
        <f>ReprocessedData!B17</f>
        <v>FS62LE</v>
      </c>
      <c r="C13" s="1">
        <f>ReprocessedData!C17</f>
        <v>0.83499999999999996</v>
      </c>
      <c r="D13" s="3">
        <f>ReprocessedData!D17</f>
        <v>1.34602975383757E-7</v>
      </c>
      <c r="E13" s="5">
        <f>ReprocessedData!E17</f>
        <v>12.6687007876388</v>
      </c>
      <c r="F13" s="5">
        <f>ReprocessedData!G17</f>
        <v>9.6432347068925495</v>
      </c>
      <c r="G13" s="3">
        <f>ReprocessedData!K17</f>
        <v>5.1833573877502204E-7</v>
      </c>
      <c r="H13" s="5">
        <f>ReprocessedData!L17</f>
        <v>43.404520292401799</v>
      </c>
      <c r="I13" s="5">
        <f>ReprocessedData!N17</f>
        <v>-17.2219724527077</v>
      </c>
      <c r="L13" s="5">
        <f t="shared" si="0"/>
        <v>9.11833160689255</v>
      </c>
      <c r="M13" s="5">
        <f t="shared" si="1"/>
        <v>-17.609205682707699</v>
      </c>
      <c r="N13" s="5">
        <f t="shared" si="2"/>
        <v>-17.946888465739331</v>
      </c>
      <c r="O13" s="5">
        <f t="shared" si="2"/>
        <v>6.7356051692775143</v>
      </c>
      <c r="P13" s="5">
        <f t="shared" si="3"/>
        <v>9.1853076830281655</v>
      </c>
      <c r="Q13" s="5">
        <f t="shared" si="3"/>
        <v>-17.364084150714334</v>
      </c>
      <c r="R13" s="4">
        <f t="shared" si="5"/>
        <v>12.410033793046471</v>
      </c>
      <c r="S13" s="4">
        <f t="shared" si="4"/>
        <v>42.858681163991697</v>
      </c>
    </row>
    <row r="14" spans="1:23" x14ac:dyDescent="0.25">
      <c r="A14" s="1">
        <f>ReprocessedData!A18</f>
        <v>11</v>
      </c>
      <c r="B14" s="2" t="str">
        <f>ReprocessedData!B18</f>
        <v>FS63LE</v>
      </c>
      <c r="C14" s="1">
        <f>ReprocessedData!C18</f>
        <v>0.80500000000000005</v>
      </c>
      <c r="D14" s="3">
        <f>ReprocessedData!D18</f>
        <v>1.31996302020487E-7</v>
      </c>
      <c r="E14" s="5">
        <f>ReprocessedData!E18</f>
        <v>12.88631836483</v>
      </c>
      <c r="F14" s="5">
        <f>ReprocessedData!G18</f>
        <v>8.9967032250814203</v>
      </c>
      <c r="G14" s="3">
        <f>ReprocessedData!K18</f>
        <v>4.8328514101747502E-7</v>
      </c>
      <c r="H14" s="5">
        <f>ReprocessedData!L18</f>
        <v>41.977639189087199</v>
      </c>
      <c r="I14" s="5">
        <f>ReprocessedData!N18</f>
        <v>-16.702603016350299</v>
      </c>
      <c r="L14" s="5">
        <f t="shared" si="0"/>
        <v>8.4487239809504207</v>
      </c>
      <c r="M14" s="5">
        <f t="shared" si="1"/>
        <v>-17.1055654250376</v>
      </c>
      <c r="N14" s="5">
        <f t="shared" si="2"/>
        <v>-18.598536772946762</v>
      </c>
      <c r="O14" s="5">
        <f t="shared" si="2"/>
        <v>7.2517262308002817</v>
      </c>
      <c r="P14" s="5">
        <f t="shared" si="3"/>
        <v>8.5336593758207346</v>
      </c>
      <c r="Q14" s="5">
        <f t="shared" si="3"/>
        <v>-16.847963089191566</v>
      </c>
      <c r="R14" s="4">
        <f t="shared" si="5"/>
        <v>12.623234888170616</v>
      </c>
      <c r="S14" s="4">
        <f t="shared" si="4"/>
        <v>41.449728151556208</v>
      </c>
      <c r="U14" s="51" t="s">
        <v>47</v>
      </c>
      <c r="V14" s="51"/>
      <c r="W14" s="51"/>
    </row>
    <row r="15" spans="1:23" ht="14.4" x14ac:dyDescent="0.25">
      <c r="A15" s="1">
        <f>ReprocessedData!A19</f>
        <v>12</v>
      </c>
      <c r="B15" s="2" t="str">
        <f>ReprocessedData!B19</f>
        <v>FS64LE</v>
      </c>
      <c r="C15" s="1">
        <f>ReprocessedData!C19</f>
        <v>0.83699999999999997</v>
      </c>
      <c r="D15" s="3">
        <f>ReprocessedData!D19</f>
        <v>1.15565867292444E-7</v>
      </c>
      <c r="E15" s="5">
        <f>ReprocessedData!E19</f>
        <v>10.850990732479699</v>
      </c>
      <c r="F15" s="5">
        <f>ReprocessedData!G19</f>
        <v>11.034680893086099</v>
      </c>
      <c r="G15" s="3">
        <f>ReprocessedData!K19</f>
        <v>5.2538705097582305E-7</v>
      </c>
      <c r="H15" s="5">
        <f>ReprocessedData!L19</f>
        <v>43.889816277862998</v>
      </c>
      <c r="I15" s="5">
        <f>ReprocessedData!N19</f>
        <v>-18.508670107684001</v>
      </c>
      <c r="L15" s="5">
        <f t="shared" si="0"/>
        <v>10.466705345694098</v>
      </c>
      <c r="M15" s="5">
        <f t="shared" si="1"/>
        <v>-18.924756399037602</v>
      </c>
      <c r="N15" s="5">
        <f t="shared" si="2"/>
        <v>-16.634679001074627</v>
      </c>
      <c r="O15" s="5">
        <f t="shared" si="2"/>
        <v>5.3874535434719206</v>
      </c>
      <c r="P15" s="5">
        <f t="shared" si="3"/>
        <v>10.49751714769287</v>
      </c>
      <c r="Q15" s="5">
        <f t="shared" si="3"/>
        <v>-18.712235776519925</v>
      </c>
      <c r="R15" s="4">
        <f t="shared" si="5"/>
        <v>10.629403768638159</v>
      </c>
      <c r="S15" s="4">
        <f t="shared" si="4"/>
        <v>43.337916752442048</v>
      </c>
      <c r="U15" s="24" t="s">
        <v>48</v>
      </c>
      <c r="V15" s="7" t="s">
        <v>31</v>
      </c>
      <c r="W15" s="25" t="s">
        <v>32</v>
      </c>
    </row>
    <row r="16" spans="1:23" x14ac:dyDescent="0.25">
      <c r="A16" s="1">
        <f>ReprocessedData!A20</f>
        <v>13</v>
      </c>
      <c r="B16" s="2" t="str">
        <f>ReprocessedData!B20</f>
        <v>FS65LE</v>
      </c>
      <c r="C16" s="1">
        <f>ReprocessedData!C20</f>
        <v>0.78400000000000003</v>
      </c>
      <c r="D16" s="3">
        <f>ReprocessedData!D20</f>
        <v>1.2086694232971199E-7</v>
      </c>
      <c r="E16" s="5">
        <f>ReprocessedData!E20</f>
        <v>12.1158587362105</v>
      </c>
      <c r="F16" s="5">
        <f>ReprocessedData!G20</f>
        <v>11.2016024292301</v>
      </c>
      <c r="G16" s="3">
        <f>ReprocessedData!K20</f>
        <v>4.7434233318988101E-7</v>
      </c>
      <c r="H16" s="5">
        <f>ReprocessedData!L20</f>
        <v>42.304437340175497</v>
      </c>
      <c r="I16" s="5">
        <f>ReprocessedData!N20</f>
        <v>-17.676888463569298</v>
      </c>
      <c r="J16" s="3"/>
      <c r="K16" s="3"/>
      <c r="L16" s="5">
        <f t="shared" si="0"/>
        <v>10.6162736144971</v>
      </c>
      <c r="M16" s="5">
        <f t="shared" si="1"/>
        <v>-18.103806360953197</v>
      </c>
      <c r="N16" s="5">
        <f t="shared" si="2"/>
        <v>-16.489122252015488</v>
      </c>
      <c r="O16" s="5">
        <f t="shared" si="2"/>
        <v>6.2287476986955248</v>
      </c>
      <c r="P16" s="5">
        <f t="shared" si="3"/>
        <v>10.643073896752009</v>
      </c>
      <c r="Q16" s="5">
        <f t="shared" si="3"/>
        <v>-17.870941621296321</v>
      </c>
      <c r="R16" s="4">
        <f t="shared" si="5"/>
        <v>11.868511431161677</v>
      </c>
      <c r="S16" s="4">
        <f t="shared" si="4"/>
        <v>41.772449926390891</v>
      </c>
      <c r="U16" s="30" t="s">
        <v>40</v>
      </c>
      <c r="V16" s="5">
        <f>AVERAGE(N10,N23,N36,N49,N62,N75,N88,N101)</f>
        <v>-20.812196148767359</v>
      </c>
      <c r="W16" s="26">
        <f>AVERAGE(O10,O23,O36,O49,O62,O75,O88,O101)</f>
        <v>-4.5103106800080353</v>
      </c>
    </row>
    <row r="17" spans="1:23" x14ac:dyDescent="0.25">
      <c r="A17" s="1">
        <f>ReprocessedData!A21</f>
        <v>14</v>
      </c>
      <c r="B17" s="2" t="str">
        <f>ReprocessedData!B21</f>
        <v>FS66LE</v>
      </c>
      <c r="C17" s="1">
        <f>ReprocessedData!C21</f>
        <v>0.84699999999999998</v>
      </c>
      <c r="D17" s="3">
        <f>ReprocessedData!D21</f>
        <v>1.3222876631136E-7</v>
      </c>
      <c r="E17" s="5">
        <f>ReprocessedData!E21</f>
        <v>12.2688593671412</v>
      </c>
      <c r="F17" s="5">
        <f>ReprocessedData!G21</f>
        <v>10.583967036050099</v>
      </c>
      <c r="G17" s="3">
        <f>ReprocessedData!K21</f>
        <v>4.7274744119363298E-7</v>
      </c>
      <c r="H17" s="5">
        <f>ReprocessedData!L21</f>
        <v>39.0261297199132</v>
      </c>
      <c r="I17" s="5">
        <f>ReprocessedData!N21</f>
        <v>-18.946325035834001</v>
      </c>
      <c r="L17" s="5">
        <f t="shared" si="0"/>
        <v>9.9835277043060984</v>
      </c>
      <c r="M17" s="5">
        <f t="shared" si="1"/>
        <v>-19.382072480509201</v>
      </c>
      <c r="N17" s="5">
        <f t="shared" si="2"/>
        <v>-17.104897499031434</v>
      </c>
      <c r="O17" s="5">
        <f t="shared" si="2"/>
        <v>4.918804626261819</v>
      </c>
      <c r="P17" s="5">
        <f t="shared" si="3"/>
        <v>10.027298649736061</v>
      </c>
      <c r="Q17" s="5">
        <f t="shared" si="3"/>
        <v>-19.180884693730029</v>
      </c>
      <c r="R17" s="4">
        <f t="shared" si="5"/>
        <v>12.018418292109383</v>
      </c>
      <c r="S17" s="4">
        <f t="shared" si="4"/>
        <v>38.535402616499354</v>
      </c>
      <c r="U17" s="30" t="s">
        <v>41</v>
      </c>
      <c r="V17" s="1">
        <v>6.32</v>
      </c>
      <c r="W17" s="28">
        <v>-28.61</v>
      </c>
    </row>
    <row r="18" spans="1:23" x14ac:dyDescent="0.25">
      <c r="A18" s="1">
        <f>ReprocessedData!A22</f>
        <v>15</v>
      </c>
      <c r="B18" s="2" t="str">
        <f>ReprocessedData!B22</f>
        <v>FS67LE</v>
      </c>
      <c r="C18" s="1">
        <f>ReprocessedData!C22</f>
        <v>0.76</v>
      </c>
      <c r="D18" s="3">
        <f>ReprocessedData!D22</f>
        <v>1.24008582506885E-7</v>
      </c>
      <c r="E18" s="5">
        <f>ReprocessedData!E22</f>
        <v>12.823404030691499</v>
      </c>
      <c r="F18" s="5">
        <f>ReprocessedData!G22</f>
        <v>9.4075178145296707</v>
      </c>
      <c r="G18" s="3">
        <f>ReprocessedData!K22</f>
        <v>4.50494535342294E-7</v>
      </c>
      <c r="H18" s="5">
        <f>ReprocessedData!L22</f>
        <v>41.446327528993898</v>
      </c>
      <c r="I18" s="5">
        <f>ReprocessedData!N22</f>
        <v>-17.645998114501801</v>
      </c>
      <c r="L18" s="5">
        <f t="shared" si="0"/>
        <v>8.7938456801546714</v>
      </c>
      <c r="M18" s="5">
        <f t="shared" si="1"/>
        <v>-18.088841204814301</v>
      </c>
      <c r="N18" s="5">
        <f t="shared" si="2"/>
        <v>-18.26267146563254</v>
      </c>
      <c r="O18" s="5">
        <f t="shared" si="2"/>
        <v>6.2440837091803925</v>
      </c>
      <c r="P18" s="5">
        <f t="shared" si="3"/>
        <v>8.869524683134955</v>
      </c>
      <c r="Q18" s="5">
        <f t="shared" si="3"/>
        <v>-17.855605610811452</v>
      </c>
      <c r="R18" s="4">
        <f t="shared" si="5"/>
        <v>12.561541299815303</v>
      </c>
      <c r="S18" s="4">
        <f t="shared" si="4"/>
        <v>40.925129208922435</v>
      </c>
      <c r="U18" s="31" t="s">
        <v>47</v>
      </c>
      <c r="V18" s="32">
        <f>V17-V16</f>
        <v>27.13219614876736</v>
      </c>
      <c r="W18" s="33">
        <f>W17-W16</f>
        <v>-24.099689319991963</v>
      </c>
    </row>
    <row r="19" spans="1:23" x14ac:dyDescent="0.25">
      <c r="A19" s="1">
        <f>ReprocessedData!A23</f>
        <v>16</v>
      </c>
      <c r="B19" s="2" t="str">
        <f>ReprocessedData!B23</f>
        <v>FS68LE</v>
      </c>
      <c r="C19" s="1">
        <f>ReprocessedData!C23</f>
        <v>0.76</v>
      </c>
      <c r="D19" s="3">
        <f>ReprocessedData!D23</f>
        <v>1.0905109150763401E-7</v>
      </c>
      <c r="E19" s="5">
        <f>ReprocessedData!E23</f>
        <v>11.2766680953365</v>
      </c>
      <c r="F19" s="5">
        <f>ReprocessedData!G23</f>
        <v>11.468827160685599</v>
      </c>
      <c r="G19" s="3">
        <f>ReprocessedData!K23</f>
        <v>3.89067354888972E-7</v>
      </c>
      <c r="H19" s="5">
        <f>ReprocessedData!L23</f>
        <v>35.794907779723701</v>
      </c>
      <c r="I19" s="5">
        <f>ReprocessedData!N23</f>
        <v>-17.7916139870416</v>
      </c>
      <c r="L19" s="5">
        <f t="shared" si="0"/>
        <v>10.843468882029599</v>
      </c>
      <c r="M19" s="5">
        <f t="shared" si="1"/>
        <v>-18.240065658286401</v>
      </c>
      <c r="N19" s="5">
        <f t="shared" si="2"/>
        <v>-16.268020511597257</v>
      </c>
      <c r="O19" s="5">
        <f t="shared" si="2"/>
        <v>6.0891117341139722</v>
      </c>
      <c r="P19" s="5">
        <f t="shared" si="3"/>
        <v>10.864175637170348</v>
      </c>
      <c r="Q19" s="5">
        <f t="shared" si="3"/>
        <v>-18.010577585877876</v>
      </c>
      <c r="R19" s="4">
        <f t="shared" si="5"/>
        <v>11.046411160187464</v>
      </c>
      <c r="S19" s="4">
        <f t="shared" si="4"/>
        <v>35.344783389451223</v>
      </c>
    </row>
    <row r="20" spans="1:23" x14ac:dyDescent="0.25">
      <c r="A20" s="1">
        <f>ReprocessedData!A24</f>
        <v>17</v>
      </c>
      <c r="B20" s="2" t="str">
        <f>ReprocessedData!B24</f>
        <v>FS69LE</v>
      </c>
      <c r="C20" s="1">
        <f>ReprocessedData!C24</f>
        <v>0.82</v>
      </c>
      <c r="D20" s="3">
        <f>ReprocessedData!D24</f>
        <v>1.2013596765309001E-7</v>
      </c>
      <c r="E20" s="5">
        <f>ReprocessedData!E24</f>
        <v>11.5139046660891</v>
      </c>
      <c r="F20" s="5">
        <f>ReprocessedData!G24</f>
        <v>12.1056327048942</v>
      </c>
      <c r="G20" s="3">
        <f>ReprocessedData!K24</f>
        <v>4.5322621378129902E-7</v>
      </c>
      <c r="H20" s="5">
        <f>ReprocessedData!L24</f>
        <v>38.646596026073901</v>
      </c>
      <c r="I20" s="5">
        <f>ReprocessedData!N24</f>
        <v>-17.7468694423534</v>
      </c>
      <c r="L20" s="5">
        <f t="shared" si="0"/>
        <v>11.469836594477201</v>
      </c>
      <c r="M20" s="5">
        <f t="shared" si="1"/>
        <v>-18.199668887314502</v>
      </c>
      <c r="N20" s="5">
        <f t="shared" si="2"/>
        <v>-15.658452394848975</v>
      </c>
      <c r="O20" s="5">
        <f t="shared" si="2"/>
        <v>6.1305095850572311</v>
      </c>
      <c r="P20" s="5">
        <f t="shared" si="3"/>
        <v>11.473743753918519</v>
      </c>
      <c r="Q20" s="5">
        <f t="shared" si="3"/>
        <v>-17.969179734934613</v>
      </c>
      <c r="R20" s="4">
        <f t="shared" si="5"/>
        <v>11.278828109117141</v>
      </c>
      <c r="S20" s="4">
        <f t="shared" si="4"/>
        <v>38.160608624363022</v>
      </c>
      <c r="U20" s="6"/>
      <c r="V20" s="6" t="s">
        <v>2</v>
      </c>
      <c r="W20" s="6" t="s">
        <v>63</v>
      </c>
    </row>
    <row r="21" spans="1:23" x14ac:dyDescent="0.25">
      <c r="A21" s="36">
        <f>ReprocessedData!A25</f>
        <v>18</v>
      </c>
      <c r="B21" s="37" t="str">
        <f>ReprocessedData!B25</f>
        <v>ALANINE</v>
      </c>
      <c r="C21" s="36">
        <f>ReprocessedData!C25</f>
        <v>0.8</v>
      </c>
      <c r="D21" s="38">
        <f>ReprocessedData!D25</f>
        <v>1.6195872303698101E-7</v>
      </c>
      <c r="E21" s="39">
        <f>ReprocessedData!E25</f>
        <v>15.910136850219301</v>
      </c>
      <c r="F21" s="39">
        <f>ReprocessedData!G25</f>
        <v>-1.5865114927262101</v>
      </c>
      <c r="G21" s="38">
        <f>ReprocessedData!K25</f>
        <v>4.6792400798523198E-7</v>
      </c>
      <c r="H21" s="39">
        <f>ReprocessedData!L25</f>
        <v>40.897322383933698</v>
      </c>
      <c r="I21" s="39">
        <f>ReprocessedData!N25</f>
        <v>-19.3400121804804</v>
      </c>
      <c r="J21" s="39">
        <f>F21</f>
        <v>-1.5865114927262101</v>
      </c>
      <c r="K21" s="39">
        <f>I21</f>
        <v>-19.3400121804804</v>
      </c>
      <c r="L21" s="39">
        <f t="shared" si="0"/>
        <v>-2.2317640277342101</v>
      </c>
      <c r="M21" s="39">
        <f t="shared" si="1"/>
        <v>-19.796105010646802</v>
      </c>
      <c r="N21" s="39">
        <f t="shared" si="2"/>
        <v>-28.992567039873851</v>
      </c>
      <c r="O21" s="39">
        <f t="shared" si="2"/>
        <v>4.4945118782038218</v>
      </c>
      <c r="P21" s="39">
        <f t="shared" si="3"/>
        <v>-1.8603708911063555</v>
      </c>
      <c r="Q21" s="39">
        <f t="shared" si="3"/>
        <v>-19.605177441788022</v>
      </c>
      <c r="R21" s="40">
        <f t="shared" si="5"/>
        <v>15.585442473486545</v>
      </c>
      <c r="S21" s="40">
        <f t="shared" si="4"/>
        <v>40.383082446476209</v>
      </c>
      <c r="U21" s="6" t="s">
        <v>62</v>
      </c>
      <c r="V21" s="13">
        <v>1.247E-7</v>
      </c>
      <c r="W21" s="13">
        <v>6.8421999999999997E-7</v>
      </c>
    </row>
    <row r="22" spans="1:23" x14ac:dyDescent="0.25">
      <c r="A22" s="36">
        <f>ReprocessedData!A26</f>
        <v>19</v>
      </c>
      <c r="B22" s="37" t="str">
        <f>ReprocessedData!B26</f>
        <v>ALANINE</v>
      </c>
      <c r="C22" s="36">
        <f>ReprocessedData!C26</f>
        <v>0.8</v>
      </c>
      <c r="D22" s="38">
        <f>ReprocessedData!D26</f>
        <v>1.6034186124669299E-7</v>
      </c>
      <c r="E22" s="39">
        <f>ReprocessedData!E26</f>
        <v>15.7512661525158</v>
      </c>
      <c r="F22" s="39">
        <f>ReprocessedData!G26</f>
        <v>-1.5553235307181901</v>
      </c>
      <c r="G22" s="38">
        <f>ReprocessedData!K26</f>
        <v>4.6182487267731902E-7</v>
      </c>
      <c r="H22" s="39">
        <f>ReprocessedData!L26</f>
        <v>40.364248302277403</v>
      </c>
      <c r="I22" s="39">
        <f>ReprocessedData!N26</f>
        <v>-19.379498327477702</v>
      </c>
      <c r="J22" s="39">
        <f>F22</f>
        <v>-1.5553235307181901</v>
      </c>
      <c r="K22" s="39">
        <f>I22</f>
        <v>-19.379498327477702</v>
      </c>
      <c r="L22" s="39">
        <f t="shared" si="0"/>
        <v>-2.2092878177371897</v>
      </c>
      <c r="M22" s="39">
        <f t="shared" si="1"/>
        <v>-19.838017474935402</v>
      </c>
      <c r="N22" s="39">
        <f t="shared" si="2"/>
        <v>-28.970693656672154</v>
      </c>
      <c r="O22" s="39">
        <f t="shared" si="2"/>
        <v>4.4515607732629192</v>
      </c>
      <c r="P22" s="39">
        <f t="shared" si="3"/>
        <v>-1.8384975079046573</v>
      </c>
      <c r="Q22" s="39">
        <f t="shared" si="3"/>
        <v>-19.648128546728927</v>
      </c>
      <c r="R22" s="40">
        <f t="shared" si="5"/>
        <v>15.42985032045161</v>
      </c>
      <c r="S22" s="40">
        <f t="shared" si="4"/>
        <v>39.856710899412015</v>
      </c>
    </row>
    <row r="23" spans="1:23" x14ac:dyDescent="0.25">
      <c r="A23" s="41">
        <f>ReprocessedData!A27</f>
        <v>20</v>
      </c>
      <c r="B23" s="42" t="str">
        <f>ReprocessedData!B27</f>
        <v>BOVINE LIVER</v>
      </c>
      <c r="C23" s="41">
        <f>ReprocessedData!C27</f>
        <v>0.78300000000000003</v>
      </c>
      <c r="D23" s="43">
        <f>ReprocessedData!D27</f>
        <v>9.7036633610325702E-8</v>
      </c>
      <c r="E23" s="44">
        <f>ReprocessedData!E27</f>
        <v>9.73948512229458</v>
      </c>
      <c r="F23" s="44">
        <f>ReprocessedData!G27</f>
        <v>6.8176088294876296</v>
      </c>
      <c r="G23" s="43">
        <f>ReprocessedData!K27</f>
        <v>5.3418463519250302E-7</v>
      </c>
      <c r="H23" s="44">
        <f>ReprocessedData!L27</f>
        <v>47.701972558523103</v>
      </c>
      <c r="I23" s="44">
        <f>ReprocessedData!N27</f>
        <v>-28.204363580843101</v>
      </c>
      <c r="J23" s="44">
        <f>F23+(AVERAGE(F$8:F$9,F$21:F$22,F$34:F$35,F$47:F$48,F$60:F$61,F$73:F$74,F$86:F$87,F$99:F$100)-AVERAGE(F$10,F$23,F$36,F$49,F$62,F$75,F$88,F$101))</f>
        <v>-1.5976616614697958</v>
      </c>
      <c r="K23" s="44">
        <f>I23+(AVERAGE(I$8:I$9,I$21:I$22,I$34:I$35,I$47:I$48,I$60:I$61,I$73:I$74,I$86:I$87,I$99:I$100)-AVERAGE(I$10,I$23,I$36,I$49,I$62,I$75,I$88,I$101))</f>
        <v>-19.445453506875587</v>
      </c>
      <c r="L23" s="44">
        <f t="shared" si="0"/>
        <v>6.1554696294876301</v>
      </c>
      <c r="M23" s="44">
        <f t="shared" si="1"/>
        <v>-28.664610940843101</v>
      </c>
      <c r="N23" s="44">
        <f t="shared" si="2"/>
        <v>-20.830284528244427</v>
      </c>
      <c r="O23" s="44">
        <f t="shared" si="2"/>
        <v>-4.5937661637215355</v>
      </c>
      <c r="P23" s="44">
        <f t="shared" si="3"/>
        <v>6.3019116205231818</v>
      </c>
      <c r="Q23" s="44">
        <f t="shared" si="3"/>
        <v>-28.693455483713382</v>
      </c>
      <c r="R23" s="45">
        <f t="shared" si="5"/>
        <v>9.5406670277798433</v>
      </c>
      <c r="S23" s="45">
        <f t="shared" si="4"/>
        <v>47.102477899611742</v>
      </c>
      <c r="U23" s="6" t="s">
        <v>70</v>
      </c>
      <c r="V23" s="6" t="s">
        <v>57</v>
      </c>
      <c r="W23" s="6" t="s">
        <v>58</v>
      </c>
    </row>
    <row r="24" spans="1:23" x14ac:dyDescent="0.25">
      <c r="A24" s="1">
        <f>ReprocessedData!A28</f>
        <v>21</v>
      </c>
      <c r="B24" s="2" t="str">
        <f>ReprocessedData!B28</f>
        <v>FS70LE</v>
      </c>
      <c r="C24" s="1">
        <f>ReprocessedData!C28</f>
        <v>0.80100000000000005</v>
      </c>
      <c r="D24" s="3">
        <f>ReprocessedData!D28</f>
        <v>1.19227485363693E-7</v>
      </c>
      <c r="E24" s="5">
        <f>ReprocessedData!E28</f>
        <v>11.6978345137523</v>
      </c>
      <c r="F24" s="5">
        <f>ReprocessedData!G28</f>
        <v>11.8786704441975</v>
      </c>
      <c r="G24" s="3">
        <f>ReprocessedData!K28</f>
        <v>4.3030733309912298E-7</v>
      </c>
      <c r="H24" s="5">
        <f>ReprocessedData!L28</f>
        <v>37.562662788052798</v>
      </c>
      <c r="I24" s="5">
        <f>ReprocessedData!N28</f>
        <v>-17.580570964558401</v>
      </c>
      <c r="L24" s="5">
        <f t="shared" si="0"/>
        <v>11.208712968016499</v>
      </c>
      <c r="M24" s="5">
        <f t="shared" si="1"/>
        <v>-18.041999778760701</v>
      </c>
      <c r="N24" s="5">
        <f t="shared" ref="N24:O43" si="6">(N130-1)*1000</f>
        <v>-15.912572513202662</v>
      </c>
      <c r="O24" s="5">
        <f t="shared" si="6"/>
        <v>6.29208592141417</v>
      </c>
      <c r="P24" s="5">
        <f t="shared" ref="P24:Q43" si="7">(P130-1)*1000</f>
        <v>11.219623635564835</v>
      </c>
      <c r="Q24" s="5">
        <f t="shared" si="7"/>
        <v>-17.807603398577676</v>
      </c>
      <c r="R24" s="4">
        <f t="shared" si="5"/>
        <v>11.459050880579834</v>
      </c>
      <c r="S24" s="4">
        <f t="shared" si="4"/>
        <v>37.090300798701591</v>
      </c>
      <c r="U24" s="6" t="s">
        <v>49</v>
      </c>
      <c r="V24" s="34">
        <v>9.31</v>
      </c>
      <c r="W24" s="34">
        <v>47.24</v>
      </c>
    </row>
    <row r="25" spans="1:23" x14ac:dyDescent="0.25">
      <c r="A25" s="1">
        <f>ReprocessedData!A29</f>
        <v>22</v>
      </c>
      <c r="B25" s="2" t="str">
        <f>ReprocessedData!B29</f>
        <v>FS56</v>
      </c>
      <c r="C25" s="1">
        <f>ReprocessedData!C29</f>
        <v>0.78700000000000003</v>
      </c>
      <c r="D25" s="3">
        <f>ReprocessedData!D29</f>
        <v>1.35316138585861E-7</v>
      </c>
      <c r="E25" s="5">
        <f>ReprocessedData!E29</f>
        <v>13.512453710636199</v>
      </c>
      <c r="F25" s="5">
        <f>ReprocessedData!G29</f>
        <v>10.7331615267023</v>
      </c>
      <c r="G25" s="3">
        <f>ReprocessedData!K29</f>
        <v>4.8910290484371899E-7</v>
      </c>
      <c r="H25" s="5">
        <f>ReprocessedData!L29</f>
        <v>43.4545959028246</v>
      </c>
      <c r="I25" s="5">
        <f>ReprocessedData!N29</f>
        <v>-17.341400364218298</v>
      </c>
      <c r="L25" s="5">
        <f t="shared" si="0"/>
        <v>10.055588570510301</v>
      </c>
      <c r="M25" s="5">
        <f t="shared" si="1"/>
        <v>-17.803598344611899</v>
      </c>
      <c r="N25" s="5">
        <f t="shared" si="6"/>
        <v>-17.034769352847757</v>
      </c>
      <c r="O25" s="5">
        <f t="shared" si="6"/>
        <v>6.5363952262948999</v>
      </c>
      <c r="P25" s="5">
        <f t="shared" si="7"/>
        <v>10.097426795919739</v>
      </c>
      <c r="Q25" s="5">
        <f t="shared" si="7"/>
        <v>-17.563294093696946</v>
      </c>
      <c r="R25" s="4">
        <f t="shared" si="5"/>
        <v>13.236697481062714</v>
      </c>
      <c r="S25" s="4">
        <f t="shared" si="4"/>
        <v>42.908134581681516</v>
      </c>
    </row>
    <row r="26" spans="1:23" x14ac:dyDescent="0.25">
      <c r="A26" s="1">
        <f>ReprocessedData!A30</f>
        <v>23</v>
      </c>
      <c r="B26" s="2" t="str">
        <f>ReprocessedData!B30</f>
        <v>FS55</v>
      </c>
      <c r="C26" s="1">
        <f>ReprocessedData!C30</f>
        <v>0.78100000000000003</v>
      </c>
      <c r="D26" s="3">
        <f>ReprocessedData!D30</f>
        <v>1.25758660832198E-7</v>
      </c>
      <c r="E26" s="5">
        <f>ReprocessedData!E30</f>
        <v>12.654536113565699</v>
      </c>
      <c r="F26" s="5">
        <f>ReprocessedData!G30</f>
        <v>12.124310780151699</v>
      </c>
      <c r="G26" s="3">
        <f>ReprocessedData!K30</f>
        <v>4.59137286190625E-7</v>
      </c>
      <c r="H26" s="5">
        <f>ReprocessedData!L30</f>
        <v>41.105652845307397</v>
      </c>
      <c r="I26" s="5">
        <f>ReprocessedData!N30</f>
        <v>-17.974627555960801</v>
      </c>
      <c r="L26" s="5">
        <f t="shared" si="0"/>
        <v>11.4391963913687</v>
      </c>
      <c r="M26" s="5">
        <f t="shared" si="1"/>
        <v>-18.437300749459702</v>
      </c>
      <c r="N26" s="5">
        <f t="shared" si="6"/>
        <v>-15.68827080747548</v>
      </c>
      <c r="O26" s="5">
        <f t="shared" si="6"/>
        <v>5.8869889230883654</v>
      </c>
      <c r="P26" s="5">
        <f t="shared" si="7"/>
        <v>11.443925341291905</v>
      </c>
      <c r="Q26" s="5">
        <f t="shared" si="7"/>
        <v>-18.212700396903479</v>
      </c>
      <c r="R26" s="4">
        <f t="shared" si="5"/>
        <v>12.39628777685242</v>
      </c>
      <c r="S26" s="4">
        <f t="shared" si="4"/>
        <v>40.588747821046852</v>
      </c>
    </row>
    <row r="27" spans="1:23" x14ac:dyDescent="0.25">
      <c r="A27" s="1">
        <f>ReprocessedData!A31</f>
        <v>24</v>
      </c>
      <c r="B27" s="2" t="str">
        <f>ReprocessedData!B31</f>
        <v>FS54</v>
      </c>
      <c r="C27" s="1">
        <f>ReprocessedData!C31</f>
        <v>0.75800000000000001</v>
      </c>
      <c r="D27" s="3">
        <f>ReprocessedData!D31</f>
        <v>1.209952577505E-7</v>
      </c>
      <c r="E27" s="5">
        <f>ReprocessedData!E31</f>
        <v>12.5447323856592</v>
      </c>
      <c r="F27" s="5">
        <f>ReprocessedData!G31</f>
        <v>10.5770199051303</v>
      </c>
      <c r="G27" s="3">
        <f>ReprocessedData!K31</f>
        <v>4.4136973598174499E-7</v>
      </c>
      <c r="H27" s="5">
        <f>ReprocessedData!L31</f>
        <v>40.713923329025398</v>
      </c>
      <c r="I27" s="5">
        <f>ReprocessedData!N31</f>
        <v>-19.2322506865059</v>
      </c>
      <c r="L27" s="5">
        <f t="shared" si="0"/>
        <v>9.8843332045862997</v>
      </c>
      <c r="M27" s="5">
        <f t="shared" si="1"/>
        <v>-19.6952080802211</v>
      </c>
      <c r="N27" s="5">
        <f t="shared" si="6"/>
        <v>-17.201431536761124</v>
      </c>
      <c r="O27" s="5">
        <f t="shared" si="6"/>
        <v>4.5979091544197104</v>
      </c>
      <c r="P27" s="5">
        <f t="shared" si="7"/>
        <v>9.9307646120063708</v>
      </c>
      <c r="Q27" s="5">
        <f t="shared" si="7"/>
        <v>-19.501780165572136</v>
      </c>
      <c r="R27" s="4">
        <f t="shared" si="5"/>
        <v>12.288642868528795</v>
      </c>
      <c r="S27" s="4">
        <f t="shared" si="4"/>
        <v>40.201982450709302</v>
      </c>
    </row>
    <row r="28" spans="1:23" x14ac:dyDescent="0.25">
      <c r="A28" s="1">
        <f>ReprocessedData!A32</f>
        <v>25</v>
      </c>
      <c r="B28" s="2" t="str">
        <f>ReprocessedData!B32</f>
        <v>FS34</v>
      </c>
      <c r="C28" s="1">
        <f>ReprocessedData!C32</f>
        <v>0.80900000000000005</v>
      </c>
      <c r="D28" s="3">
        <f>ReprocessedData!D32</f>
        <v>1.3514556736898799E-7</v>
      </c>
      <c r="E28" s="5">
        <f>ReprocessedData!E32</f>
        <v>13.1284452844207</v>
      </c>
      <c r="F28" s="5">
        <f>ReprocessedData!G32</f>
        <v>10.205072013083999</v>
      </c>
      <c r="G28" s="3">
        <f>ReprocessedData!K32</f>
        <v>4.9140274138714801E-7</v>
      </c>
      <c r="H28" s="5">
        <f>ReprocessedData!L32</f>
        <v>42.4716440372816</v>
      </c>
      <c r="I28" s="5">
        <f>ReprocessedData!N32</f>
        <v>-18.047788617483899</v>
      </c>
      <c r="L28" s="5">
        <f t="shared" si="0"/>
        <v>9.504699747459</v>
      </c>
      <c r="M28" s="5">
        <f t="shared" si="1"/>
        <v>-18.510927484671399</v>
      </c>
      <c r="N28" s="5">
        <f t="shared" si="6"/>
        <v>-17.570882973859227</v>
      </c>
      <c r="O28" s="5">
        <f t="shared" si="6"/>
        <v>5.8115376299181509</v>
      </c>
      <c r="P28" s="5">
        <f t="shared" si="7"/>
        <v>9.5613131749083813</v>
      </c>
      <c r="Q28" s="5">
        <f t="shared" si="7"/>
        <v>-18.288151690073697</v>
      </c>
      <c r="R28" s="4">
        <f t="shared" si="5"/>
        <v>12.860506221034656</v>
      </c>
      <c r="S28" s="4">
        <f t="shared" si="4"/>
        <v>41.937561815317778</v>
      </c>
    </row>
    <row r="29" spans="1:23" x14ac:dyDescent="0.25">
      <c r="A29" s="1">
        <f>ReprocessedData!A33</f>
        <v>26</v>
      </c>
      <c r="B29" s="2" t="str">
        <f>ReprocessedData!B33</f>
        <v>FS53</v>
      </c>
      <c r="C29" s="1">
        <f>ReprocessedData!C33</f>
        <v>0.83</v>
      </c>
      <c r="D29" s="3">
        <f>ReprocessedData!D33</f>
        <v>1.3333071925691899E-7</v>
      </c>
      <c r="E29" s="5">
        <f>ReprocessedData!E33</f>
        <v>12.6244357335651</v>
      </c>
      <c r="F29" s="5">
        <f>ReprocessedData!G33</f>
        <v>11.002288931944101</v>
      </c>
      <c r="G29" s="3">
        <f>ReprocessedData!K33</f>
        <v>5.2167439057448895E-7</v>
      </c>
      <c r="H29" s="5">
        <f>ReprocessedData!L33</f>
        <v>43.947256347175703</v>
      </c>
      <c r="I29" s="5">
        <f>ReprocessedData!N33</f>
        <v>-17.102527146273498</v>
      </c>
      <c r="L29" s="5">
        <f t="shared" si="0"/>
        <v>10.2940567564881</v>
      </c>
      <c r="M29" s="5">
        <f t="shared" si="1"/>
        <v>-17.565819132958296</v>
      </c>
      <c r="N29" s="5">
        <f t="shared" si="6"/>
        <v>-16.802697041101599</v>
      </c>
      <c r="O29" s="5">
        <f t="shared" si="6"/>
        <v>6.7800668892681326</v>
      </c>
      <c r="P29" s="5">
        <f t="shared" si="7"/>
        <v>10.329499107665896</v>
      </c>
      <c r="Q29" s="5">
        <f t="shared" si="7"/>
        <v>-17.319622430723712</v>
      </c>
      <c r="R29" s="4">
        <f t="shared" si="5"/>
        <v>12.366787807522849</v>
      </c>
      <c r="S29" s="4">
        <f t="shared" si="4"/>
        <v>43.394585991926895</v>
      </c>
    </row>
    <row r="30" spans="1:23" x14ac:dyDescent="0.25">
      <c r="A30" s="1">
        <f>ReprocessedData!A34</f>
        <v>27</v>
      </c>
      <c r="B30" s="2" t="str">
        <f>ReprocessedData!B34</f>
        <v>FS46</v>
      </c>
      <c r="C30" s="1">
        <f>ReprocessedData!C34</f>
        <v>0.752</v>
      </c>
      <c r="D30" s="3">
        <f>ReprocessedData!D34</f>
        <v>1.13208478438875E-7</v>
      </c>
      <c r="E30" s="5">
        <f>ReprocessedData!E34</f>
        <v>11.8309921979404</v>
      </c>
      <c r="F30" s="5">
        <f>ReprocessedData!G34</f>
        <v>10.582612108725399</v>
      </c>
      <c r="G30" s="3">
        <f>ReprocessedData!K34</f>
        <v>4.6216086901917898E-7</v>
      </c>
      <c r="H30" s="5">
        <f>ReprocessedData!L34</f>
        <v>42.971966175311302</v>
      </c>
      <c r="I30" s="5">
        <f>ReprocessedData!N34</f>
        <v>-18.487902818662999</v>
      </c>
      <c r="L30" s="5">
        <f t="shared" si="0"/>
        <v>9.8663046002583989</v>
      </c>
      <c r="M30" s="5">
        <f t="shared" si="1"/>
        <v>-18.9513807709391</v>
      </c>
      <c r="N30" s="5">
        <f t="shared" si="6"/>
        <v>-17.218976602014656</v>
      </c>
      <c r="O30" s="5">
        <f t="shared" si="6"/>
        <v>5.3601693880080958</v>
      </c>
      <c r="P30" s="5">
        <f t="shared" si="7"/>
        <v>9.9132195467528383</v>
      </c>
      <c r="Q30" s="5">
        <f t="shared" si="7"/>
        <v>-18.73951993198375</v>
      </c>
      <c r="R30" s="4">
        <f t="shared" si="5"/>
        <v>11.589531823324917</v>
      </c>
      <c r="S30" s="4">
        <f t="shared" si="4"/>
        <v>42.431604547346851</v>
      </c>
    </row>
    <row r="31" spans="1:23" x14ac:dyDescent="0.25">
      <c r="A31" s="1">
        <f>ReprocessedData!A35</f>
        <v>28</v>
      </c>
      <c r="B31" s="2" t="str">
        <f>ReprocessedData!B35</f>
        <v>FS52</v>
      </c>
      <c r="C31" s="1">
        <f>ReprocessedData!C35</f>
        <v>0.79100000000000004</v>
      </c>
      <c r="D31" s="3">
        <f>ReprocessedData!D35</f>
        <v>1.34641917566569E-7</v>
      </c>
      <c r="E31" s="5">
        <f>ReprocessedData!E35</f>
        <v>13.3771850442992</v>
      </c>
      <c r="F31" s="5">
        <f>ReprocessedData!G35</f>
        <v>12.0776488327965</v>
      </c>
      <c r="G31" s="3">
        <f>ReprocessedData!K35</f>
        <v>4.7408760317502201E-7</v>
      </c>
      <c r="H31" s="5">
        <f>ReprocessedData!L35</f>
        <v>41.907571854399798</v>
      </c>
      <c r="I31" s="5">
        <f>ReprocessedData!N35</f>
        <v>-17.0050188734693</v>
      </c>
      <c r="L31" s="5">
        <f t="shared" si="0"/>
        <v>11.3530282329885</v>
      </c>
      <c r="M31" s="5">
        <f t="shared" si="1"/>
        <v>-17.468764405475699</v>
      </c>
      <c r="N31" s="5">
        <f t="shared" si="6"/>
        <v>-15.772127878942666</v>
      </c>
      <c r="O31" s="5">
        <f t="shared" si="6"/>
        <v>6.8795267481878142</v>
      </c>
      <c r="P31" s="5">
        <f t="shared" si="7"/>
        <v>11.360068269824719</v>
      </c>
      <c r="Q31" s="5">
        <f t="shared" si="7"/>
        <v>-17.220162571804032</v>
      </c>
      <c r="R31" s="4">
        <f t="shared" si="5"/>
        <v>13.104141810271958</v>
      </c>
      <c r="S31" s="4">
        <f t="shared" si="4"/>
        <v>41.380548219713823</v>
      </c>
    </row>
    <row r="32" spans="1:23" x14ac:dyDescent="0.25">
      <c r="A32" s="1">
        <f>ReprocessedData!A36</f>
        <v>29</v>
      </c>
      <c r="B32" s="2" t="str">
        <f>ReprocessedData!B36</f>
        <v>FS51</v>
      </c>
      <c r="C32" s="1">
        <f>ReprocessedData!C36</f>
        <v>0.83599999999999997</v>
      </c>
      <c r="D32" s="3">
        <f>ReprocessedData!D36</f>
        <v>1.3092561844396701E-7</v>
      </c>
      <c r="E32" s="5">
        <f>ReprocessedData!E36</f>
        <v>12.307775355464999</v>
      </c>
      <c r="F32" s="5">
        <f>ReprocessedData!G36</f>
        <v>11.0912987435656</v>
      </c>
      <c r="G32" s="3">
        <f>ReprocessedData!K36</f>
        <v>4.77990032443643E-7</v>
      </c>
      <c r="H32" s="5">
        <f>ReprocessedData!L36</f>
        <v>39.978125554779702</v>
      </c>
      <c r="I32" s="5">
        <f>ReprocessedData!N36</f>
        <v>-18.635236738927901</v>
      </c>
      <c r="J32" s="5"/>
      <c r="K32" s="5"/>
      <c r="L32" s="5">
        <f t="shared" si="0"/>
        <v>10.3581224324966</v>
      </c>
      <c r="M32" s="5">
        <f t="shared" si="1"/>
        <v>-19.099368541500599</v>
      </c>
      <c r="N32" s="5">
        <f t="shared" si="6"/>
        <v>-16.740349648832307</v>
      </c>
      <c r="O32" s="5">
        <f t="shared" si="6"/>
        <v>5.2085143046993743</v>
      </c>
      <c r="P32" s="5">
        <f t="shared" si="7"/>
        <v>10.391846499935298</v>
      </c>
      <c r="Q32" s="5">
        <f t="shared" si="7"/>
        <v>-18.891175015292472</v>
      </c>
      <c r="R32" s="4">
        <f t="shared" si="5"/>
        <v>12.056552348239443</v>
      </c>
      <c r="S32" s="4">
        <f t="shared" si="4"/>
        <v>39.475413439446257</v>
      </c>
    </row>
    <row r="33" spans="1:19" x14ac:dyDescent="0.25">
      <c r="A33" s="1">
        <f>ReprocessedData!A37</f>
        <v>30</v>
      </c>
      <c r="B33" s="2" t="str">
        <f>ReprocessedData!B37</f>
        <v>FS49</v>
      </c>
      <c r="C33" s="1">
        <f>ReprocessedData!C37</f>
        <v>0.82899999999999996</v>
      </c>
      <c r="D33" s="3">
        <f>ReprocessedData!D37</f>
        <v>1.3212311809201999E-7</v>
      </c>
      <c r="E33" s="5">
        <f>ReprocessedData!E37</f>
        <v>12.5252252547445</v>
      </c>
      <c r="F33" s="5">
        <f>ReprocessedData!G37</f>
        <v>11.612210270072699</v>
      </c>
      <c r="G33" s="3">
        <f>ReprocessedData!K37</f>
        <v>4.9018105063858297E-7</v>
      </c>
      <c r="H33" s="5">
        <f>ReprocessedData!L37</f>
        <v>41.3439428842753</v>
      </c>
      <c r="I33" s="5">
        <f>ReprocessedData!N37</f>
        <v>-18.558550021769801</v>
      </c>
      <c r="J33" s="5"/>
      <c r="K33" s="5"/>
      <c r="L33" s="5">
        <f t="shared" si="0"/>
        <v>10.870246970072699</v>
      </c>
      <c r="M33" s="5">
        <f t="shared" si="1"/>
        <v>-19.0232129117698</v>
      </c>
      <c r="N33" s="5">
        <f t="shared" si="6"/>
        <v>-16.241960629559628</v>
      </c>
      <c r="O33" s="5">
        <f t="shared" si="6"/>
        <v>5.2865571613991413</v>
      </c>
      <c r="P33" s="5">
        <f t="shared" si="7"/>
        <v>10.89023551920798</v>
      </c>
      <c r="Q33" s="5">
        <f t="shared" si="7"/>
        <v>-18.813132158592705</v>
      </c>
      <c r="R33" s="4">
        <f t="shared" si="5"/>
        <v>12.269562111271075</v>
      </c>
      <c r="S33" s="4">
        <f t="shared" si="4"/>
        <v>40.824052337949034</v>
      </c>
    </row>
    <row r="34" spans="1:19" x14ac:dyDescent="0.25">
      <c r="A34" s="36">
        <f>ReprocessedData!A38</f>
        <v>31</v>
      </c>
      <c r="B34" s="37" t="str">
        <f>ReprocessedData!B38</f>
        <v>ALANINE</v>
      </c>
      <c r="C34" s="36">
        <f>ReprocessedData!C38</f>
        <v>0.8</v>
      </c>
      <c r="D34" s="38">
        <f>ReprocessedData!D38</f>
        <v>1.5053406481752E-7</v>
      </c>
      <c r="E34" s="39">
        <f>ReprocessedData!E38</f>
        <v>14.7877838117533</v>
      </c>
      <c r="F34" s="39">
        <f>ReprocessedData!G38</f>
        <v>-1.4323047146219601</v>
      </c>
      <c r="G34" s="38">
        <f>ReprocessedData!K38</f>
        <v>4.3598257737365E-7</v>
      </c>
      <c r="H34" s="39">
        <f>ReprocessedData!L38</f>
        <v>38.105601849490199</v>
      </c>
      <c r="I34" s="39">
        <f>ReprocessedData!N38</f>
        <v>-19.291402022565102</v>
      </c>
      <c r="J34" s="39">
        <f>F34</f>
        <v>-1.4323047146219601</v>
      </c>
      <c r="K34" s="39">
        <f>I34</f>
        <v>-19.291402022565102</v>
      </c>
      <c r="L34" s="39">
        <f t="shared" si="0"/>
        <v>-2.1832600048529605</v>
      </c>
      <c r="M34" s="39">
        <f t="shared" si="1"/>
        <v>-19.756756732882401</v>
      </c>
      <c r="N34" s="39">
        <f t="shared" si="6"/>
        <v>-28.945363926918155</v>
      </c>
      <c r="O34" s="39">
        <f t="shared" si="6"/>
        <v>4.5348352530325542</v>
      </c>
      <c r="P34" s="39">
        <f t="shared" si="7"/>
        <v>-1.8131677781506594</v>
      </c>
      <c r="Q34" s="39">
        <f t="shared" si="7"/>
        <v>-19.564854066959292</v>
      </c>
      <c r="R34" s="40">
        <f t="shared" si="5"/>
        <v>14.48603671058733</v>
      </c>
      <c r="S34" s="40">
        <f t="shared" si="4"/>
        <v>37.626452301765561</v>
      </c>
    </row>
    <row r="35" spans="1:19" x14ac:dyDescent="0.25">
      <c r="A35" s="36">
        <f>ReprocessedData!A39</f>
        <v>32</v>
      </c>
      <c r="B35" s="37" t="str">
        <f>ReprocessedData!B39</f>
        <v>ALANINE</v>
      </c>
      <c r="C35" s="36">
        <f>ReprocessedData!C39</f>
        <v>0.8</v>
      </c>
      <c r="D35" s="38">
        <f>ReprocessedData!D39</f>
        <v>1.6159410506227899E-7</v>
      </c>
      <c r="E35" s="39">
        <f>ReprocessedData!E39</f>
        <v>15.874251216825501</v>
      </c>
      <c r="F35" s="39">
        <f>ReprocessedData!G39</f>
        <v>-1.3994508836941699</v>
      </c>
      <c r="G35" s="38">
        <f>ReprocessedData!K39</f>
        <v>4.66534247012262E-7</v>
      </c>
      <c r="H35" s="39">
        <f>ReprocessedData!L39</f>
        <v>40.775870166002903</v>
      </c>
      <c r="I35" s="39">
        <f>ReprocessedData!N39</f>
        <v>-19.290068866325299</v>
      </c>
      <c r="J35" s="39">
        <f>F35</f>
        <v>-1.3994508836941699</v>
      </c>
      <c r="K35" s="39">
        <f>I35</f>
        <v>-19.290068866325299</v>
      </c>
      <c r="L35" s="39">
        <f t="shared" si="0"/>
        <v>-2.1595632246861696</v>
      </c>
      <c r="M35" s="39">
        <f t="shared" si="1"/>
        <v>-19.756282576558899</v>
      </c>
      <c r="N35" s="39">
        <f t="shared" si="6"/>
        <v>-28.922302710044701</v>
      </c>
      <c r="O35" s="39">
        <f t="shared" si="6"/>
        <v>4.5353211595129395</v>
      </c>
      <c r="P35" s="39">
        <f t="shared" si="7"/>
        <v>-1.7901065612772049</v>
      </c>
      <c r="Q35" s="39">
        <f t="shared" si="7"/>
        <v>-19.564368160478907</v>
      </c>
      <c r="R35" s="40">
        <f t="shared" si="5"/>
        <v>15.550354937829573</v>
      </c>
      <c r="S35" s="40">
        <f t="shared" si="4"/>
        <v>40.26314238998286</v>
      </c>
    </row>
    <row r="36" spans="1:19" x14ac:dyDescent="0.25">
      <c r="A36" s="41">
        <f>ReprocessedData!A40</f>
        <v>33</v>
      </c>
      <c r="B36" s="42" t="str">
        <f>ReprocessedData!B40</f>
        <v>BOVINE LIVER</v>
      </c>
      <c r="C36" s="41">
        <f>ReprocessedData!C40</f>
        <v>0.82299999999999995</v>
      </c>
      <c r="D36" s="43">
        <f>ReprocessedData!D40</f>
        <v>1.0296862000200301E-7</v>
      </c>
      <c r="E36" s="44">
        <f>ReprocessedData!E40</f>
        <v>9.8325712769464992</v>
      </c>
      <c r="F36" s="44">
        <f>ReprocessedData!G40</f>
        <v>6.9429450969191597</v>
      </c>
      <c r="G36" s="43">
        <f>ReprocessedData!K40</f>
        <v>5.6358363509367795E-7</v>
      </c>
      <c r="H36" s="44">
        <f>ReprocessedData!L40</f>
        <v>47.8812454353112</v>
      </c>
      <c r="I36" s="44">
        <f>ReprocessedData!N40</f>
        <v>-28.073415617432801</v>
      </c>
      <c r="J36" s="44">
        <f>F36+(AVERAGE(F$8:F$9,F$21:F$22,F$34:F$35,F$47:F$48,F$60:F$61,F$73:F$74,F$86:F$87,F$99:F$100)-AVERAGE(F$10,F$23,F$36,F$49,F$62,F$75,F$88,F$101))</f>
        <v>-1.4723253940382657</v>
      </c>
      <c r="K36" s="44">
        <f>I36+(AVERAGE(I$8:I$9,I$21:I$22,I$34:I$35,I$47:I$48,I$60:I$61,I$73:I$74,I$86:I$87,I$99:I$100)-AVERAGE(I$10,I$23,I$36,I$49,I$62,I$75,I$88,I$101))</f>
        <v>-19.314505543465287</v>
      </c>
      <c r="L36" s="44">
        <f t="shared" ref="L36:L67" si="8">F36-(V$2*A36^5+V$3*A36^4+V$4*A36^3+V$5*A36^2+V$6*A36)</f>
        <v>6.1735629800861593</v>
      </c>
      <c r="M36" s="44">
        <f t="shared" ref="M36:M67" si="9">I36-(W$2*A36^5+W$3*A36^4+W$4*A36^3+W$5*A36^2+W$6*A36)</f>
        <v>-28.5406532252467</v>
      </c>
      <c r="N36" s="44">
        <f t="shared" si="6"/>
        <v>-20.812676453257794</v>
      </c>
      <c r="O36" s="44">
        <f t="shared" si="6"/>
        <v>-4.4667366286850196</v>
      </c>
      <c r="P36" s="44">
        <f t="shared" si="7"/>
        <v>6.3195196955097011</v>
      </c>
      <c r="Q36" s="44">
        <f t="shared" si="7"/>
        <v>-28.566425948676866</v>
      </c>
      <c r="R36" s="45">
        <f t="shared" si="5"/>
        <v>9.6318527968385741</v>
      </c>
      <c r="S36" s="45">
        <f t="shared" si="4"/>
        <v>47.279476916811973</v>
      </c>
    </row>
    <row r="37" spans="1:19" x14ac:dyDescent="0.25">
      <c r="A37" s="1">
        <f>ReprocessedData!A41</f>
        <v>34</v>
      </c>
      <c r="B37" s="2" t="str">
        <f>ReprocessedData!B41</f>
        <v>FS50</v>
      </c>
      <c r="C37" s="1">
        <f>ReprocessedData!C41</f>
        <v>0.79</v>
      </c>
      <c r="D37" s="3">
        <f>ReprocessedData!D41</f>
        <v>1.17454221189306E-7</v>
      </c>
      <c r="E37" s="5">
        <f>ReprocessedData!E41</f>
        <v>11.6843049266524</v>
      </c>
      <c r="F37" s="5">
        <f>ReprocessedData!G41</f>
        <v>11.638320501526399</v>
      </c>
      <c r="G37" s="3">
        <f>ReprocessedData!K41</f>
        <v>5.1782804932898298E-7</v>
      </c>
      <c r="H37" s="5">
        <f>ReprocessedData!L41</f>
        <v>45.8319760368027</v>
      </c>
      <c r="I37" s="5">
        <f>ReprocessedData!N41</f>
        <v>-18.050443223824399</v>
      </c>
      <c r="L37" s="5">
        <f t="shared" si="8"/>
        <v>10.8596193441824</v>
      </c>
      <c r="M37" s="5">
        <f t="shared" si="9"/>
        <v>-18.518859356979597</v>
      </c>
      <c r="N37" s="5">
        <f t="shared" si="6"/>
        <v>-16.252303215505194</v>
      </c>
      <c r="O37" s="5">
        <f t="shared" si="6"/>
        <v>5.8034091963918844</v>
      </c>
      <c r="P37" s="5">
        <f t="shared" si="7"/>
        <v>10.879892933262303</v>
      </c>
      <c r="Q37" s="5">
        <f t="shared" si="7"/>
        <v>-18.296280123599963</v>
      </c>
      <c r="R37" s="4">
        <f t="shared" si="5"/>
        <v>11.445804344780257</v>
      </c>
      <c r="S37" s="4">
        <f t="shared" si="4"/>
        <v>45.255628880749285</v>
      </c>
    </row>
    <row r="38" spans="1:19" x14ac:dyDescent="0.25">
      <c r="A38" s="1">
        <f>ReprocessedData!A42</f>
        <v>35</v>
      </c>
      <c r="B38" s="2" t="str">
        <f>ReprocessedData!B42</f>
        <v>FS48</v>
      </c>
      <c r="C38" s="1">
        <f>ReprocessedData!C42</f>
        <v>0.83299999999999996</v>
      </c>
      <c r="D38" s="3">
        <f>ReprocessedData!D42</f>
        <v>1.3694553557819199E-7</v>
      </c>
      <c r="E38" s="5">
        <f>ReprocessedData!E42</f>
        <v>12.919950845151201</v>
      </c>
      <c r="F38" s="5">
        <f>ReprocessedData!G42</f>
        <v>11.8374956628475</v>
      </c>
      <c r="G38" s="3">
        <f>ReprocessedData!K42</f>
        <v>5.06344087769506E-7</v>
      </c>
      <c r="H38" s="5">
        <f>ReprocessedData!L42</f>
        <v>42.502171788394698</v>
      </c>
      <c r="I38" s="5">
        <f>ReprocessedData!N42</f>
        <v>-17.1685878270697</v>
      </c>
      <c r="L38" s="5">
        <f t="shared" si="8"/>
        <v>11.049499515972499</v>
      </c>
      <c r="M38" s="5">
        <f t="shared" si="9"/>
        <v>-17.638319596132199</v>
      </c>
      <c r="N38" s="5">
        <f t="shared" si="6"/>
        <v>-16.067515755318841</v>
      </c>
      <c r="O38" s="5">
        <f t="shared" si="6"/>
        <v>6.7057697784944637</v>
      </c>
      <c r="P38" s="5">
        <f t="shared" si="7"/>
        <v>11.064680393448656</v>
      </c>
      <c r="Q38" s="5">
        <f t="shared" si="7"/>
        <v>-17.393919541497382</v>
      </c>
      <c r="R38" s="4">
        <f t="shared" ref="R38:R69" si="10">(D38/((V$21*C38)))*9.6</f>
        <v>12.656326121954569</v>
      </c>
      <c r="S38" s="4">
        <f t="shared" si="4"/>
        <v>41.967670771617172</v>
      </c>
    </row>
    <row r="39" spans="1:19" x14ac:dyDescent="0.25">
      <c r="A39" s="1">
        <f>ReprocessedData!A43</f>
        <v>36</v>
      </c>
      <c r="B39" s="2" t="str">
        <f>ReprocessedData!B43</f>
        <v>FS45</v>
      </c>
      <c r="C39" s="1">
        <f>ReprocessedData!C43</f>
        <v>0.83299999999999996</v>
      </c>
      <c r="D39" s="3">
        <f>ReprocessedData!D43</f>
        <v>1.3488839113035E-7</v>
      </c>
      <c r="E39" s="5">
        <f>ReprocessedData!E43</f>
        <v>12.7259218652899</v>
      </c>
      <c r="F39" s="5">
        <f>ReprocessedData!G43</f>
        <v>10.8580533999002</v>
      </c>
      <c r="G39" s="3">
        <f>ReprocessedData!K43</f>
        <v>4.9453438699664797E-7</v>
      </c>
      <c r="H39" s="5">
        <f>ReprocessedData!L43</f>
        <v>41.510884697478097</v>
      </c>
      <c r="I39" s="5">
        <f>ReprocessedData!N43</f>
        <v>-16.828732922194</v>
      </c>
      <c r="L39" s="5">
        <f t="shared" si="8"/>
        <v>10.0608682156442</v>
      </c>
      <c r="M39" s="5">
        <f t="shared" si="9"/>
        <v>-17.299893413918799</v>
      </c>
      <c r="N39" s="5">
        <f t="shared" si="6"/>
        <v>-17.029631311282877</v>
      </c>
      <c r="O39" s="5">
        <f t="shared" si="6"/>
        <v>7.0525825635148198</v>
      </c>
      <c r="P39" s="5">
        <f t="shared" si="7"/>
        <v>10.102564837484618</v>
      </c>
      <c r="Q39" s="5">
        <f t="shared" si="7"/>
        <v>-17.047106756477028</v>
      </c>
      <c r="R39" s="4">
        <f t="shared" si="10"/>
        <v>12.466207540126172</v>
      </c>
      <c r="S39" s="4">
        <f t="shared" si="4"/>
        <v>40.988839091899337</v>
      </c>
    </row>
    <row r="40" spans="1:19" x14ac:dyDescent="0.25">
      <c r="A40" s="1">
        <f>ReprocessedData!A44</f>
        <v>37</v>
      </c>
      <c r="B40" s="2" t="str">
        <f>ReprocessedData!B44</f>
        <v>FS37</v>
      </c>
      <c r="C40" s="1">
        <f>ReprocessedData!C44</f>
        <v>0.78200000000000003</v>
      </c>
      <c r="D40" s="3">
        <f>ReprocessedData!D44</f>
        <v>1.0942124543944499E-7</v>
      </c>
      <c r="E40" s="5">
        <f>ReprocessedData!E44</f>
        <v>10.9965392449266</v>
      </c>
      <c r="F40" s="5">
        <f>ReprocessedData!G44</f>
        <v>10.650182746224299</v>
      </c>
      <c r="G40" s="3">
        <f>ReprocessedData!K44</f>
        <v>4.1614710633019998E-7</v>
      </c>
      <c r="H40" s="5">
        <f>ReprocessedData!L44</f>
        <v>37.209194126808498</v>
      </c>
      <c r="I40" s="5">
        <f>ReprocessedData!N44</f>
        <v>-17.8718755104119</v>
      </c>
      <c r="L40" s="5">
        <f t="shared" si="8"/>
        <v>9.8440036937073003</v>
      </c>
      <c r="M40" s="5">
        <f t="shared" si="9"/>
        <v>-18.344548021803</v>
      </c>
      <c r="N40" s="5">
        <f t="shared" si="6"/>
        <v>-17.240679383524693</v>
      </c>
      <c r="O40" s="5">
        <f t="shared" si="6"/>
        <v>5.9820401735162232</v>
      </c>
      <c r="P40" s="5">
        <f t="shared" si="7"/>
        <v>9.8915167652426916</v>
      </c>
      <c r="Q40" s="5">
        <f t="shared" si="7"/>
        <v>-18.117649146475621</v>
      </c>
      <c r="R40" s="4">
        <f t="shared" si="10"/>
        <v>10.772082729688561</v>
      </c>
      <c r="S40" s="4">
        <f t="shared" si="4"/>
        <v>36.741277302335355</v>
      </c>
    </row>
    <row r="41" spans="1:19" x14ac:dyDescent="0.25">
      <c r="A41" s="1">
        <f>ReprocessedData!A45</f>
        <v>38</v>
      </c>
      <c r="B41" s="2" t="str">
        <f>ReprocessedData!B45</f>
        <v>FS40</v>
      </c>
      <c r="C41" s="1">
        <f>ReprocessedData!C45</f>
        <v>0.77100000000000002</v>
      </c>
      <c r="D41" s="3">
        <f>ReprocessedData!D45</f>
        <v>1.2087613304734301E-7</v>
      </c>
      <c r="E41" s="5">
        <f>ReprocessedData!E45</f>
        <v>12.321053938095501</v>
      </c>
      <c r="F41" s="5">
        <f>ReprocessedData!G45</f>
        <v>11.7556290734287</v>
      </c>
      <c r="G41" s="3">
        <f>ReprocessedData!K45</f>
        <v>4.8772558680631995E-7</v>
      </c>
      <c r="H41" s="5">
        <f>ReprocessedData!L45</f>
        <v>44.231470909143901</v>
      </c>
      <c r="I41" s="5">
        <f>ReprocessedData!N45</f>
        <v>-17.6990004393509</v>
      </c>
      <c r="L41" s="5">
        <f t="shared" si="8"/>
        <v>10.940746584820701</v>
      </c>
      <c r="M41" s="5">
        <f t="shared" si="9"/>
        <v>-18.173233452397302</v>
      </c>
      <c r="N41" s="5">
        <f t="shared" si="6"/>
        <v>-16.173351861037077</v>
      </c>
      <c r="O41" s="5">
        <f t="shared" si="6"/>
        <v>6.1576001214540543</v>
      </c>
      <c r="P41" s="5">
        <f t="shared" si="7"/>
        <v>10.958844287730418</v>
      </c>
      <c r="Q41" s="5">
        <f t="shared" si="7"/>
        <v>-17.942089198537793</v>
      </c>
      <c r="R41" s="4">
        <f t="shared" si="10"/>
        <v>12.069546702014723</v>
      </c>
      <c r="S41" s="4">
        <f t="shared" si="4"/>
        <v>43.675238595656815</v>
      </c>
    </row>
    <row r="42" spans="1:19" x14ac:dyDescent="0.25">
      <c r="A42" s="1">
        <f>ReprocessedData!A46</f>
        <v>39</v>
      </c>
      <c r="B42" s="2" t="str">
        <f>ReprocessedData!B46</f>
        <v>FS41</v>
      </c>
      <c r="C42" s="1">
        <f>ReprocessedData!C46</f>
        <v>0.75800000000000001</v>
      </c>
      <c r="D42" s="3">
        <f>ReprocessedData!D46</f>
        <v>1.28262700412052E-7</v>
      </c>
      <c r="E42" s="5">
        <f>ReprocessedData!E46</f>
        <v>13.2981375079502</v>
      </c>
      <c r="F42" s="5">
        <f>ReprocessedData!G46</f>
        <v>10.851596776481999</v>
      </c>
      <c r="G42" s="3">
        <f>ReprocessedData!K46</f>
        <v>4.6897741678986199E-7</v>
      </c>
      <c r="H42" s="5">
        <f>ReprocessedData!L46</f>
        <v>43.2606409050018</v>
      </c>
      <c r="I42" s="5">
        <f>ReprocessedData!N46</f>
        <v>-17.7371848286881</v>
      </c>
      <c r="L42" s="5">
        <f t="shared" si="8"/>
        <v>10.028401323362999</v>
      </c>
      <c r="M42" s="5">
        <f t="shared" si="9"/>
        <v>-18.2129877257758</v>
      </c>
      <c r="N42" s="5">
        <f t="shared" si="6"/>
        <v>-17.06122742007199</v>
      </c>
      <c r="O42" s="5">
        <f t="shared" si="6"/>
        <v>6.1168606899577593</v>
      </c>
      <c r="P42" s="5">
        <f t="shared" si="7"/>
        <v>10.070968728695506</v>
      </c>
      <c r="Q42" s="5">
        <f t="shared" si="7"/>
        <v>-17.982828630034085</v>
      </c>
      <c r="R42" s="4">
        <f t="shared" si="10"/>
        <v>13.026746237997044</v>
      </c>
      <c r="S42" s="4">
        <f t="shared" si="4"/>
        <v>42.716616801168279</v>
      </c>
    </row>
    <row r="43" spans="1:19" x14ac:dyDescent="0.25">
      <c r="A43" s="1">
        <f>ReprocessedData!A47</f>
        <v>40</v>
      </c>
      <c r="B43" s="2" t="str">
        <f>ReprocessedData!B47</f>
        <v>FS43</v>
      </c>
      <c r="C43" s="1">
        <f>ReprocessedData!C47</f>
        <v>0.79400000000000004</v>
      </c>
      <c r="D43" s="3">
        <f>ReprocessedData!D47</f>
        <v>1.3082865085722899E-7</v>
      </c>
      <c r="E43" s="5">
        <f>ReprocessedData!E47</f>
        <v>12.949182895155699</v>
      </c>
      <c r="F43" s="5">
        <f>ReprocessedData!G47</f>
        <v>10.7539633096176</v>
      </c>
      <c r="G43" s="3">
        <f>ReprocessedData!K47</f>
        <v>4.65960352080685E-7</v>
      </c>
      <c r="H43" s="5">
        <f>ReprocessedData!L47</f>
        <v>41.033469513773902</v>
      </c>
      <c r="I43" s="5">
        <f>ReprocessedData!N47</f>
        <v>-19.082824768715501</v>
      </c>
      <c r="L43" s="5">
        <f t="shared" si="8"/>
        <v>9.9229489096175989</v>
      </c>
      <c r="M43" s="5">
        <f t="shared" si="9"/>
        <v>-19.560164288715498</v>
      </c>
      <c r="N43" s="5">
        <f t="shared" si="6"/>
        <v>-17.163851530440422</v>
      </c>
      <c r="O43" s="5">
        <f t="shared" si="6"/>
        <v>4.7362994914954548</v>
      </c>
      <c r="P43" s="5">
        <f t="shared" si="7"/>
        <v>9.9683446183269631</v>
      </c>
      <c r="Q43" s="5">
        <f t="shared" si="7"/>
        <v>-19.363389828496391</v>
      </c>
      <c r="R43" s="4">
        <f t="shared" si="10"/>
        <v>12.684902690683316</v>
      </c>
      <c r="S43" s="4">
        <f t="shared" si="4"/>
        <v>40.517494947990862</v>
      </c>
    </row>
    <row r="44" spans="1:19" x14ac:dyDescent="0.25">
      <c r="A44" s="1">
        <f>ReprocessedData!A48</f>
        <v>41</v>
      </c>
      <c r="B44" s="2" t="str">
        <f>ReprocessedData!B48</f>
        <v>FS42</v>
      </c>
      <c r="C44" s="1">
        <f>ReprocessedData!C48</f>
        <v>0.84199999999999997</v>
      </c>
      <c r="D44" s="3">
        <f>ReprocessedData!D48</f>
        <v>1.44842655397381E-7</v>
      </c>
      <c r="E44" s="5">
        <f>ReprocessedData!E48</f>
        <v>13.518906110053001</v>
      </c>
      <c r="F44" s="5">
        <f>ReprocessedData!G48</f>
        <v>10.721361747423501</v>
      </c>
      <c r="G44" s="3">
        <f>ReprocessedData!K48</f>
        <v>5.17731447269298E-7</v>
      </c>
      <c r="H44" s="5">
        <f>ReprocessedData!L48</f>
        <v>42.993525115754203</v>
      </c>
      <c r="I44" s="5">
        <f>ReprocessedData!N48</f>
        <v>-16.610235957680501</v>
      </c>
      <c r="L44" s="5">
        <f t="shared" si="8"/>
        <v>9.883128201142501</v>
      </c>
      <c r="M44" s="5">
        <f t="shared" si="9"/>
        <v>-17.0890333927128</v>
      </c>
      <c r="N44" s="5">
        <f t="shared" ref="N44:O63" si="11">(N150-1)*1000</f>
        <v>-17.202604221216667</v>
      </c>
      <c r="O44" s="5">
        <f t="shared" si="11"/>
        <v>7.2686679465241433</v>
      </c>
      <c r="P44" s="5">
        <f t="shared" ref="P44:Q63" si="12">(P150-1)*1000</f>
        <v>9.9295919275508293</v>
      </c>
      <c r="Q44" s="5">
        <f t="shared" si="12"/>
        <v>-16.831021373467703</v>
      </c>
      <c r="R44" s="4">
        <f t="shared" si="10"/>
        <v>13.243084988912655</v>
      </c>
      <c r="S44" s="4">
        <f t="shared" si="4"/>
        <v>42.452823283494823</v>
      </c>
    </row>
    <row r="45" spans="1:19" x14ac:dyDescent="0.25">
      <c r="A45" s="1">
        <f>ReprocessedData!A49</f>
        <v>42</v>
      </c>
      <c r="B45" s="2" t="str">
        <f>ReprocessedData!B49</f>
        <v>FS44</v>
      </c>
      <c r="C45" s="1">
        <f>ReprocessedData!C49</f>
        <v>0.84199999999999997</v>
      </c>
      <c r="D45" s="3">
        <f>ReprocessedData!D49</f>
        <v>1.4156032177720099E-7</v>
      </c>
      <c r="E45" s="5">
        <f>ReprocessedData!E49</f>
        <v>13.2126232350431</v>
      </c>
      <c r="F45" s="5">
        <f>ReprocessedData!G49</f>
        <v>10.3503470448768</v>
      </c>
      <c r="G45" s="3">
        <f>ReprocessedData!K49</f>
        <v>5.48617608675528E-7</v>
      </c>
      <c r="H45" s="5">
        <f>ReprocessedData!L49</f>
        <v>45.558346431550198</v>
      </c>
      <c r="I45" s="5">
        <f>ReprocessedData!N49</f>
        <v>-17.517060347558999</v>
      </c>
      <c r="J45" s="5"/>
      <c r="K45" s="5"/>
      <c r="L45" s="5">
        <f t="shared" si="8"/>
        <v>9.505600903084801</v>
      </c>
      <c r="M45" s="5">
        <f t="shared" si="9"/>
        <v>-17.997189480432599</v>
      </c>
      <c r="N45" s="5">
        <f t="shared" si="11"/>
        <v>-17.570005987822547</v>
      </c>
      <c r="O45" s="5">
        <f t="shared" si="11"/>
        <v>6.3380066721643313</v>
      </c>
      <c r="P45" s="5">
        <f t="shared" si="12"/>
        <v>9.562190160945061</v>
      </c>
      <c r="Q45" s="5">
        <f t="shared" si="12"/>
        <v>-17.761682647827513</v>
      </c>
      <c r="R45" s="4">
        <f t="shared" si="10"/>
        <v>12.94297848385893</v>
      </c>
      <c r="S45" s="4">
        <f t="shared" si="4"/>
        <v>44.985419591870418</v>
      </c>
    </row>
    <row r="46" spans="1:19" x14ac:dyDescent="0.25">
      <c r="A46" s="1">
        <f>ReprocessedData!A50</f>
        <v>43</v>
      </c>
      <c r="B46" s="2" t="str">
        <f>ReprocessedData!B50</f>
        <v>FS47</v>
      </c>
      <c r="C46" s="1">
        <f>ReprocessedData!C50</f>
        <v>0.81799999999999995</v>
      </c>
      <c r="D46" s="3">
        <f>ReprocessedData!D50</f>
        <v>1.3473389615797899E-7</v>
      </c>
      <c r="E46" s="5">
        <f>ReprocessedData!E50</f>
        <v>12.9443820000168</v>
      </c>
      <c r="F46" s="5">
        <f>ReprocessedData!G50</f>
        <v>12.178656031421699</v>
      </c>
      <c r="G46" s="3">
        <f>ReprocessedData!K50</f>
        <v>4.98208988730653E-7</v>
      </c>
      <c r="H46" s="5">
        <f>ReprocessedData!L50</f>
        <v>42.5861675154678</v>
      </c>
      <c r="I46" s="5">
        <f>ReprocessedData!N50</f>
        <v>-17.5599337260388</v>
      </c>
      <c r="J46" s="5"/>
      <c r="K46" s="5"/>
      <c r="L46" s="5">
        <f t="shared" si="8"/>
        <v>11.328210292538699</v>
      </c>
      <c r="M46" s="5">
        <f t="shared" si="9"/>
        <v>-18.0412195083677</v>
      </c>
      <c r="N46" s="5">
        <f t="shared" si="11"/>
        <v>-15.796280185839894</v>
      </c>
      <c r="O46" s="5">
        <f t="shared" si="11"/>
        <v>6.2928855278343576</v>
      </c>
      <c r="P46" s="5">
        <f t="shared" si="12"/>
        <v>11.335915962927601</v>
      </c>
      <c r="Q46" s="5">
        <f t="shared" si="12"/>
        <v>-17.806803792157488</v>
      </c>
      <c r="R46" s="4">
        <f t="shared" si="10"/>
        <v>12.680265430349202</v>
      </c>
      <c r="S46" s="4">
        <f t="shared" si="4"/>
        <v>42.050617678403043</v>
      </c>
    </row>
    <row r="47" spans="1:19" x14ac:dyDescent="0.25">
      <c r="A47" s="36">
        <f>ReprocessedData!A51</f>
        <v>44</v>
      </c>
      <c r="B47" s="37" t="str">
        <f>ReprocessedData!B51</f>
        <v>ALANINE</v>
      </c>
      <c r="C47" s="36">
        <f>ReprocessedData!C51</f>
        <v>0.8</v>
      </c>
      <c r="D47" s="38">
        <f>ReprocessedData!D51</f>
        <v>1.61503931415952E-7</v>
      </c>
      <c r="E47" s="39">
        <f>ReprocessedData!E51</f>
        <v>15.8652741093548</v>
      </c>
      <c r="F47" s="39">
        <f>ReprocessedData!G51</f>
        <v>-1.4549929070052501</v>
      </c>
      <c r="G47" s="38">
        <f>ReprocessedData!K51</f>
        <v>4.6610973025718002E-7</v>
      </c>
      <c r="H47" s="39">
        <f>ReprocessedData!L51</f>
        <v>40.738764566179903</v>
      </c>
      <c r="I47" s="39">
        <f>ReprocessedData!N51</f>
        <v>-19.425134517384201</v>
      </c>
      <c r="J47" s="39">
        <f>F47</f>
        <v>-1.4549929070052501</v>
      </c>
      <c r="K47" s="39">
        <f>I47</f>
        <v>-19.425134517384201</v>
      </c>
      <c r="L47" s="39">
        <f t="shared" si="8"/>
        <v>-2.3102203691492527</v>
      </c>
      <c r="M47" s="39">
        <f t="shared" si="9"/>
        <v>-19.907352488379402</v>
      </c>
      <c r="N47" s="39">
        <f t="shared" si="11"/>
        <v>-29.068919130399774</v>
      </c>
      <c r="O47" s="39">
        <f t="shared" si="11"/>
        <v>4.3805075558236428</v>
      </c>
      <c r="P47" s="39">
        <f t="shared" si="12"/>
        <v>-1.9367229816322773</v>
      </c>
      <c r="Q47" s="39">
        <f t="shared" si="12"/>
        <v>-19.719181764168205</v>
      </c>
      <c r="R47" s="40">
        <f t="shared" si="10"/>
        <v>15.541677441791691</v>
      </c>
      <c r="S47" s="40">
        <f t="shared" si="4"/>
        <v>40.226505468542982</v>
      </c>
    </row>
    <row r="48" spans="1:19" x14ac:dyDescent="0.25">
      <c r="A48" s="36">
        <f>ReprocessedData!A52</f>
        <v>45</v>
      </c>
      <c r="B48" s="37" t="str">
        <f>ReprocessedData!B52</f>
        <v>ALANINE</v>
      </c>
      <c r="C48" s="36">
        <f>ReprocessedData!C52</f>
        <v>0.8</v>
      </c>
      <c r="D48" s="38">
        <f>ReprocessedData!D52</f>
        <v>1.60866875521803E-7</v>
      </c>
      <c r="E48" s="39">
        <f>ReprocessedData!E52</f>
        <v>15.80264508782</v>
      </c>
      <c r="F48" s="39">
        <f>ReprocessedData!G52</f>
        <v>-1.40598858684127</v>
      </c>
      <c r="G48" s="38">
        <f>ReprocessedData!K52</f>
        <v>4.6321329294496399E-7</v>
      </c>
      <c r="H48" s="39">
        <f>ReprocessedData!L52</f>
        <v>40.485614576701003</v>
      </c>
      <c r="I48" s="39">
        <f>ReprocessedData!N52</f>
        <v>-19.362611348072502</v>
      </c>
      <c r="J48" s="39">
        <f>F48</f>
        <v>-1.40598858684127</v>
      </c>
      <c r="K48" s="39">
        <f>I48</f>
        <v>-19.362611348072502</v>
      </c>
      <c r="L48" s="39">
        <f t="shared" si="8"/>
        <v>-2.2649778649662715</v>
      </c>
      <c r="M48" s="39">
        <f t="shared" si="9"/>
        <v>-19.845487794010001</v>
      </c>
      <c r="N48" s="39">
        <f t="shared" si="11"/>
        <v>-29.024890060057039</v>
      </c>
      <c r="O48" s="39">
        <f t="shared" si="11"/>
        <v>4.4439053308078513</v>
      </c>
      <c r="P48" s="39">
        <f t="shared" si="12"/>
        <v>-1.8926939112895447</v>
      </c>
      <c r="Q48" s="39">
        <f t="shared" si="12"/>
        <v>-19.655783989183995</v>
      </c>
      <c r="R48" s="40">
        <f t="shared" si="10"/>
        <v>15.480372945161475</v>
      </c>
      <c r="S48" s="40">
        <f t="shared" si="4"/>
        <v>39.976535249481344</v>
      </c>
    </row>
    <row r="49" spans="1:19" x14ac:dyDescent="0.25">
      <c r="A49" s="41">
        <f>ReprocessedData!A53</f>
        <v>46</v>
      </c>
      <c r="B49" s="42" t="str">
        <f>ReprocessedData!B53</f>
        <v>BOVINE LIVER</v>
      </c>
      <c r="C49" s="41">
        <f>ReprocessedData!C53</f>
        <v>0.72</v>
      </c>
      <c r="D49" s="43">
        <f>ReprocessedData!D53</f>
        <v>8.8738401370080906E-8</v>
      </c>
      <c r="E49" s="44">
        <f>ReprocessedData!E53</f>
        <v>9.6859068472839809</v>
      </c>
      <c r="F49" s="44">
        <f>ReprocessedData!G53</f>
        <v>7.0190210208197001</v>
      </c>
      <c r="G49" s="43">
        <f>ReprocessedData!K53</f>
        <v>4.9379029354312799E-7</v>
      </c>
      <c r="H49" s="44">
        <f>ReprocessedData!L53</f>
        <v>47.953128983766703</v>
      </c>
      <c r="I49" s="44">
        <f>ReprocessedData!N53</f>
        <v>-28.1258450200596</v>
      </c>
      <c r="J49" s="44">
        <f>F49+(AVERAGE(F$8:F$9,F$21:F$22,F$34:F$35,F$47:F$48,F$60:F$61,F$73:F$74,F$86:F$87,F$99:F$100)-AVERAGE(F$10,F$23,F$36,F$49,F$62,F$75,F$88,F$101))</f>
        <v>-1.3962494701377253</v>
      </c>
      <c r="K49" s="44">
        <f>I49+(AVERAGE(I$8:I$9,I$21:I$22,I$34:I$35,I$47:I$48,I$60:I$61,I$73:I$74,I$86:I$87,I$99:I$100)-AVERAGE(I$10,I$23,I$36,I$49,I$62,I$75,I$88,I$101))</f>
        <v>-19.366934946092087</v>
      </c>
      <c r="L49" s="44">
        <f t="shared" si="8"/>
        <v>6.1573877557636996</v>
      </c>
      <c r="M49" s="44">
        <f t="shared" si="9"/>
        <v>-28.609057874424401</v>
      </c>
      <c r="N49" s="44">
        <f t="shared" si="11"/>
        <v>-20.828417847381765</v>
      </c>
      <c r="O49" s="44">
        <f t="shared" si="11"/>
        <v>-4.5368364263262961</v>
      </c>
      <c r="P49" s="44">
        <f t="shared" si="12"/>
        <v>6.3037783013857318</v>
      </c>
      <c r="Q49" s="44">
        <f t="shared" si="12"/>
        <v>-28.636525746318142</v>
      </c>
      <c r="R49" s="45">
        <f t="shared" si="10"/>
        <v>9.4882011622647333</v>
      </c>
      <c r="S49" s="45">
        <f t="shared" si="4"/>
        <v>47.350457185183636</v>
      </c>
    </row>
    <row r="50" spans="1:19" x14ac:dyDescent="0.25">
      <c r="A50" s="1">
        <f>ReprocessedData!A54</f>
        <v>47</v>
      </c>
      <c r="B50" s="2" t="str">
        <f>ReprocessedData!B54</f>
        <v>FS39</v>
      </c>
      <c r="C50" s="1">
        <f>ReprocessedData!C54</f>
        <v>0.79</v>
      </c>
      <c r="D50" s="3">
        <f>ReprocessedData!D54</f>
        <v>1.2724559730892299E-7</v>
      </c>
      <c r="E50" s="5">
        <f>ReprocessedData!E54</f>
        <v>12.658279812379099</v>
      </c>
      <c r="F50" s="5">
        <f>ReprocessedData!G54</f>
        <v>11.3034385591007</v>
      </c>
      <c r="G50" s="3">
        <f>ReprocessedData!K54</f>
        <v>4.9541376911932399E-7</v>
      </c>
      <c r="H50" s="5">
        <f>ReprocessedData!L54</f>
        <v>43.848151625352202</v>
      </c>
      <c r="I50" s="5">
        <f>ReprocessedData!N54</f>
        <v>-17.541767244816601</v>
      </c>
      <c r="L50" s="5">
        <f t="shared" si="8"/>
        <v>10.440371676533697</v>
      </c>
      <c r="M50" s="5">
        <f t="shared" si="9"/>
        <v>-18.024947729122701</v>
      </c>
      <c r="N50" s="5">
        <f t="shared" si="11"/>
        <v>-16.660306383837419</v>
      </c>
      <c r="O50" s="5">
        <f t="shared" si="11"/>
        <v>6.3095605410981026</v>
      </c>
      <c r="P50" s="5">
        <f t="shared" si="12"/>
        <v>10.471889764930076</v>
      </c>
      <c r="Q50" s="5">
        <f t="shared" si="12"/>
        <v>-17.790128778893745</v>
      </c>
      <c r="R50" s="4">
        <f t="shared" si="10"/>
        <v>12.399964818507819</v>
      </c>
      <c r="S50" s="4">
        <f t="shared" si="4"/>
        <v>43.29673084864789</v>
      </c>
    </row>
    <row r="51" spans="1:19" x14ac:dyDescent="0.25">
      <c r="A51" s="1">
        <f>ReprocessedData!A55</f>
        <v>48</v>
      </c>
      <c r="B51" s="2" t="str">
        <f>ReprocessedData!B55</f>
        <v>FS35</v>
      </c>
      <c r="C51" s="1">
        <f>ReprocessedData!C55</f>
        <v>0.82</v>
      </c>
      <c r="D51" s="3">
        <f>ReprocessedData!D55</f>
        <v>1.3774848128811399E-7</v>
      </c>
      <c r="E51" s="5">
        <f>ReprocessedData!E55</f>
        <v>13.201776173757301</v>
      </c>
      <c r="F51" s="5">
        <f>ReprocessedData!G55</f>
        <v>11.7194566228426</v>
      </c>
      <c r="G51" s="3">
        <f>ReprocessedData!K55</f>
        <v>4.9297827975358601E-7</v>
      </c>
      <c r="H51" s="5">
        <f>ReprocessedData!L55</f>
        <v>42.036268188606897</v>
      </c>
      <c r="I51" s="5">
        <f>ReprocessedData!N55</f>
        <v>-17.785630754042401</v>
      </c>
      <c r="L51" s="5">
        <f t="shared" si="8"/>
        <v>10.856252381434597</v>
      </c>
      <c r="M51" s="5">
        <f t="shared" si="9"/>
        <v>-18.268365759328802</v>
      </c>
      <c r="N51" s="5">
        <f t="shared" si="11"/>
        <v>-16.255579874088543</v>
      </c>
      <c r="O51" s="5">
        <f t="shared" si="11"/>
        <v>6.0601103229502851</v>
      </c>
      <c r="P51" s="5">
        <f t="shared" si="12"/>
        <v>10.876616274678952</v>
      </c>
      <c r="Q51" s="5">
        <f t="shared" si="12"/>
        <v>-18.039578997041559</v>
      </c>
      <c r="R51" s="4">
        <f t="shared" si="10"/>
        <v>12.932358835506623</v>
      </c>
      <c r="S51" s="4">
        <f t="shared" si="4"/>
        <v>41.507641486655281</v>
      </c>
    </row>
    <row r="52" spans="1:19" x14ac:dyDescent="0.25">
      <c r="A52" s="1">
        <f>ReprocessedData!A56</f>
        <v>49</v>
      </c>
      <c r="B52" s="2" t="str">
        <f>ReprocessedData!B56</f>
        <v>FS36</v>
      </c>
      <c r="C52" s="1">
        <f>ReprocessedData!C56</f>
        <v>0.755</v>
      </c>
      <c r="D52" s="3">
        <f>ReprocessedData!D56</f>
        <v>1.2793390530285701E-7</v>
      </c>
      <c r="E52" s="5">
        <f>ReprocessedData!E56</f>
        <v>13.3167280653298</v>
      </c>
      <c r="F52" s="5">
        <f>ReprocessedData!G56</f>
        <v>12.1383119933693</v>
      </c>
      <c r="G52" s="3">
        <f>ReprocessedData!K56</f>
        <v>4.6443316681354897E-7</v>
      </c>
      <c r="H52" s="5">
        <f>ReprocessedData!L56</f>
        <v>43.011707907513902</v>
      </c>
      <c r="I52" s="5">
        <f>ReprocessedData!N56</f>
        <v>-17.1671829588003</v>
      </c>
      <c r="L52" s="5">
        <f t="shared" si="8"/>
        <v>11.2763446202003</v>
      </c>
      <c r="M52" s="5">
        <f t="shared" si="9"/>
        <v>-17.649018167803</v>
      </c>
      <c r="N52" s="5">
        <f t="shared" si="11"/>
        <v>-15.846754786594142</v>
      </c>
      <c r="O52" s="5">
        <f t="shared" si="11"/>
        <v>6.6948060835088086</v>
      </c>
      <c r="P52" s="5">
        <f t="shared" si="12"/>
        <v>11.285441362173465</v>
      </c>
      <c r="Q52" s="5">
        <f t="shared" si="12"/>
        <v>-17.404883236483037</v>
      </c>
      <c r="R52" s="4">
        <f t="shared" si="10"/>
        <v>13.044982032718814</v>
      </c>
      <c r="S52" s="4">
        <f t="shared" si="4"/>
        <v>42.470795865920621</v>
      </c>
    </row>
    <row r="53" spans="1:19" x14ac:dyDescent="0.25">
      <c r="A53" s="1">
        <f>ReprocessedData!A57</f>
        <v>50</v>
      </c>
      <c r="B53" s="2" t="str">
        <f>ReprocessedData!B57</f>
        <v>FS38</v>
      </c>
      <c r="C53" s="1">
        <f>ReprocessedData!C57</f>
        <v>0.75600000000000001</v>
      </c>
      <c r="D53" s="3">
        <f>ReprocessedData!D57</f>
        <v>1.23402013212093E-7</v>
      </c>
      <c r="E53" s="5">
        <f>ReprocessedData!E57</f>
        <v>12.8280598289957</v>
      </c>
      <c r="F53" s="5">
        <f>ReprocessedData!G57</f>
        <v>11.540653761241099</v>
      </c>
      <c r="G53" s="3">
        <f>ReprocessedData!K57</f>
        <v>4.7666217373176799E-7</v>
      </c>
      <c r="H53" s="5">
        <f>ReprocessedData!L57</f>
        <v>44.085841976019999</v>
      </c>
      <c r="I53" s="5">
        <f>ReprocessedData!N57</f>
        <v>-17.6731614488072</v>
      </c>
      <c r="L53" s="5">
        <f t="shared" si="8"/>
        <v>10.6813662612411</v>
      </c>
      <c r="M53" s="5">
        <f t="shared" si="9"/>
        <v>-18.153605198807199</v>
      </c>
      <c r="N53" s="5">
        <f t="shared" si="11"/>
        <v>-16.42577543304413</v>
      </c>
      <c r="O53" s="5">
        <f t="shared" si="11"/>
        <v>6.1777147864841009</v>
      </c>
      <c r="P53" s="5">
        <f t="shared" si="12"/>
        <v>10.706420715723475</v>
      </c>
      <c r="Q53" s="5">
        <f t="shared" si="12"/>
        <v>-17.921974533507743</v>
      </c>
      <c r="R53" s="4">
        <f t="shared" si="10"/>
        <v>12.566236500257684</v>
      </c>
      <c r="S53" s="4">
        <f t="shared" si="4"/>
        <v>43.531438430661787</v>
      </c>
    </row>
    <row r="54" spans="1:19" x14ac:dyDescent="0.25">
      <c r="A54" s="1">
        <f>ReprocessedData!A58</f>
        <v>51</v>
      </c>
      <c r="B54" s="2" t="str">
        <f>ReprocessedData!B58</f>
        <v>FS60</v>
      </c>
      <c r="C54" s="1">
        <f>ReprocessedData!C58</f>
        <v>0.83699999999999997</v>
      </c>
      <c r="D54" s="3">
        <f>ReprocessedData!D58</f>
        <v>1.36222312048517E-7</v>
      </c>
      <c r="E54" s="5">
        <f>ReprocessedData!E58</f>
        <v>12.7902820195371</v>
      </c>
      <c r="F54" s="5">
        <f>ReprocessedData!G58</f>
        <v>10.9414492345096</v>
      </c>
      <c r="G54" s="3">
        <f>ReprocessedData!K58</f>
        <v>5.1980040050025899E-7</v>
      </c>
      <c r="H54" s="5">
        <f>ReprocessedData!L58</f>
        <v>43.423164557256499</v>
      </c>
      <c r="I54" s="5">
        <f>ReprocessedData!N58</f>
        <v>-17.563333155931499</v>
      </c>
      <c r="L54" s="5">
        <f t="shared" si="8"/>
        <v>10.086342930178603</v>
      </c>
      <c r="M54" s="5">
        <f t="shared" si="9"/>
        <v>-18.041861042278796</v>
      </c>
      <c r="N54" s="5">
        <f t="shared" si="11"/>
        <v>-17.004839845415898</v>
      </c>
      <c r="O54" s="5">
        <f t="shared" si="11"/>
        <v>6.2922280959507582</v>
      </c>
      <c r="P54" s="5">
        <f t="shared" si="12"/>
        <v>10.127356303351487</v>
      </c>
      <c r="Q54" s="5">
        <f t="shared" si="12"/>
        <v>-17.807461224041088</v>
      </c>
      <c r="R54" s="4">
        <f t="shared" si="10"/>
        <v>12.529321944142771</v>
      </c>
      <c r="S54" s="4">
        <f t="shared" si="4"/>
        <v>42.877087364307528</v>
      </c>
    </row>
    <row r="55" spans="1:19" x14ac:dyDescent="0.25">
      <c r="A55" s="1">
        <f>ReprocessedData!A59</f>
        <v>52</v>
      </c>
      <c r="B55" s="2" t="str">
        <f>ReprocessedData!B59</f>
        <v>FS68</v>
      </c>
      <c r="C55" s="1">
        <f>ReprocessedData!C59</f>
        <v>0.76700000000000002</v>
      </c>
      <c r="D55" s="3">
        <f>ReprocessedData!D59</f>
        <v>9.4107330077947098E-8</v>
      </c>
      <c r="E55" s="5">
        <f>ReprocessedData!E59</f>
        <v>9.6424918450051802</v>
      </c>
      <c r="F55" s="5">
        <f>ReprocessedData!G59</f>
        <v>10.332428584117499</v>
      </c>
      <c r="G55" s="3">
        <f>ReprocessedData!K59</f>
        <v>4.3106615621457699E-7</v>
      </c>
      <c r="H55" s="5">
        <f>ReprocessedData!L59</f>
        <v>39.2969009732888</v>
      </c>
      <c r="I55" s="5">
        <f>ReprocessedData!N59</f>
        <v>-19.281001334207598</v>
      </c>
      <c r="L55" s="5">
        <f t="shared" si="8"/>
        <v>9.4830513855254992</v>
      </c>
      <c r="M55" s="5">
        <f t="shared" si="9"/>
        <v>-19.757061554521197</v>
      </c>
      <c r="N55" s="5">
        <f t="shared" si="11"/>
        <v>-17.591950712429139</v>
      </c>
      <c r="O55" s="5">
        <f t="shared" si="11"/>
        <v>4.5345228775515167</v>
      </c>
      <c r="P55" s="5">
        <f t="shared" si="12"/>
        <v>9.5402454363382461</v>
      </c>
      <c r="Q55" s="5">
        <f t="shared" si="12"/>
        <v>-19.565166442440329</v>
      </c>
      <c r="R55" s="4">
        <f t="shared" si="10"/>
        <v>9.4456721555283352</v>
      </c>
      <c r="S55" s="4">
        <f t="shared" si="4"/>
        <v>38.802766228267004</v>
      </c>
    </row>
    <row r="56" spans="1:19" x14ac:dyDescent="0.25">
      <c r="A56" s="1">
        <f>ReprocessedData!A60</f>
        <v>53</v>
      </c>
      <c r="B56" s="2" t="str">
        <f>ReprocessedData!B60</f>
        <v>FS69</v>
      </c>
      <c r="C56" s="1">
        <f>ReprocessedData!C60</f>
        <v>0.80700000000000005</v>
      </c>
      <c r="D56" s="3">
        <f>ReprocessedData!D60</f>
        <v>1.23241048283207E-7</v>
      </c>
      <c r="E56" s="5">
        <f>ReprocessedData!E60</f>
        <v>12.0016245021771</v>
      </c>
      <c r="F56" s="5">
        <f>ReprocessedData!G60</f>
        <v>12.158230452766601</v>
      </c>
      <c r="G56" s="3">
        <f>ReprocessedData!K60</f>
        <v>4.7017327275966599E-7</v>
      </c>
      <c r="H56" s="5">
        <f>ReprocessedData!L60</f>
        <v>40.7375207474972</v>
      </c>
      <c r="I56" s="5">
        <f>ReprocessedData!N60</f>
        <v>-17.8551320901698</v>
      </c>
      <c r="L56" s="5">
        <f t="shared" si="8"/>
        <v>11.316163857833599</v>
      </c>
      <c r="M56" s="5">
        <f t="shared" si="9"/>
        <v>-18.328151529213699</v>
      </c>
      <c r="N56" s="5">
        <f t="shared" si="11"/>
        <v>-15.80800352721079</v>
      </c>
      <c r="O56" s="5">
        <f t="shared" si="11"/>
        <v>5.9988429906689955</v>
      </c>
      <c r="P56" s="5">
        <f t="shared" si="12"/>
        <v>11.324192621556595</v>
      </c>
      <c r="Q56" s="5">
        <f t="shared" si="12"/>
        <v>-18.100846329322849</v>
      </c>
      <c r="R56" s="4">
        <f t="shared" si="10"/>
        <v>11.756732276609211</v>
      </c>
      <c r="S56" s="4">
        <f t="shared" si="4"/>
        <v>40.225229204210429</v>
      </c>
    </row>
    <row r="57" spans="1:19" x14ac:dyDescent="0.25">
      <c r="A57" s="1">
        <f>ReprocessedData!A61</f>
        <v>54</v>
      </c>
      <c r="B57" s="2" t="str">
        <f>ReprocessedData!B61</f>
        <v>FS70</v>
      </c>
      <c r="C57" s="1">
        <f>ReprocessedData!C61</f>
        <v>0.80500000000000005</v>
      </c>
      <c r="D57" s="3">
        <f>ReprocessedData!D61</f>
        <v>1.17552295453294E-7</v>
      </c>
      <c r="E57" s="5">
        <f>ReprocessedData!E61</f>
        <v>11.476118814268901</v>
      </c>
      <c r="F57" s="5">
        <f>ReprocessedData!G61</f>
        <v>11.823351397339</v>
      </c>
      <c r="G57" s="3">
        <f>ReprocessedData!K61</f>
        <v>4.5242800394973399E-7</v>
      </c>
      <c r="H57" s="5">
        <f>ReprocessedData!L61</f>
        <v>39.297395732531697</v>
      </c>
      <c r="I57" s="5">
        <f>ReprocessedData!N61</f>
        <v>-18.003379061238899</v>
      </c>
      <c r="L57" s="5">
        <f t="shared" si="8"/>
        <v>10.990196222394999</v>
      </c>
      <c r="M57" s="5">
        <f t="shared" si="9"/>
        <v>-18.472770116474099</v>
      </c>
      <c r="N57" s="5">
        <f t="shared" si="11"/>
        <v>-16.125228495398769</v>
      </c>
      <c r="O57" s="5">
        <f t="shared" si="11"/>
        <v>5.8506405830258679</v>
      </c>
      <c r="P57" s="5">
        <f t="shared" si="12"/>
        <v>11.006967653368616</v>
      </c>
      <c r="Q57" s="5">
        <f t="shared" si="12"/>
        <v>-18.249048736965978</v>
      </c>
      <c r="R57" s="4">
        <f t="shared" si="10"/>
        <v>11.241907647687343</v>
      </c>
      <c r="S57" s="4">
        <f t="shared" si="4"/>
        <v>38.803216114582725</v>
      </c>
    </row>
    <row r="58" spans="1:19" x14ac:dyDescent="0.25">
      <c r="A58" s="1">
        <f>ReprocessedData!A62</f>
        <v>55</v>
      </c>
      <c r="B58" s="2" t="str">
        <f>ReprocessedData!B62</f>
        <v>FS59</v>
      </c>
      <c r="C58" s="1">
        <f>ReprocessedData!C62</f>
        <v>0.84499999999999997</v>
      </c>
      <c r="D58" s="3">
        <f>ReprocessedData!D62</f>
        <v>1.3835731042105599E-7</v>
      </c>
      <c r="E58" s="5">
        <f>ReprocessedData!E62</f>
        <v>12.867750648881399</v>
      </c>
      <c r="F58" s="5">
        <f>ReprocessedData!G62</f>
        <v>12.0737098751829</v>
      </c>
      <c r="G58" s="3">
        <f>ReprocessedData!K62</f>
        <v>5.1508521670129405E-7</v>
      </c>
      <c r="H58" s="5">
        <f>ReprocessedData!L62</f>
        <v>42.621887346831599</v>
      </c>
      <c r="I58" s="5">
        <f>ReprocessedData!N62</f>
        <v>-17.613251387383801</v>
      </c>
      <c r="J58" s="5"/>
      <c r="K58" s="5"/>
      <c r="L58" s="5">
        <f t="shared" si="8"/>
        <v>11.251070715807899</v>
      </c>
      <c r="M58" s="5">
        <f t="shared" si="9"/>
        <v>-18.078419535196296</v>
      </c>
      <c r="N58" s="5">
        <f t="shared" si="11"/>
        <v>-15.871350828179921</v>
      </c>
      <c r="O58" s="5">
        <f t="shared" si="11"/>
        <v>6.2547636401515394</v>
      </c>
      <c r="P58" s="5">
        <f t="shared" si="12"/>
        <v>11.260845320587576</v>
      </c>
      <c r="Q58" s="5">
        <f t="shared" si="12"/>
        <v>-17.844925679840308</v>
      </c>
      <c r="R58" s="4">
        <f t="shared" si="10"/>
        <v>12.605212795130917</v>
      </c>
      <c r="S58" s="4">
        <f t="shared" si="4"/>
        <v>42.085888560652108</v>
      </c>
    </row>
    <row r="59" spans="1:19" x14ac:dyDescent="0.25">
      <c r="A59" s="1">
        <f>ReprocessedData!A63</f>
        <v>56</v>
      </c>
      <c r="B59" s="2" t="str">
        <f>ReprocessedData!B63</f>
        <v>FS58</v>
      </c>
      <c r="C59" s="1">
        <f>ReprocessedData!C63</f>
        <v>0.79200000000000004</v>
      </c>
      <c r="D59" s="3">
        <f>ReprocessedData!D63</f>
        <v>1.3584266767702199E-7</v>
      </c>
      <c r="E59" s="5">
        <f>ReprocessedData!E63</f>
        <v>13.479334310998</v>
      </c>
      <c r="F59" s="5">
        <f>ReprocessedData!G63</f>
        <v>10.254752710446899</v>
      </c>
      <c r="G59" s="3">
        <f>ReprocessedData!K63</f>
        <v>4.8940846175682395E-7</v>
      </c>
      <c r="H59" s="5">
        <f>ReprocessedData!L63</f>
        <v>43.207274199361699</v>
      </c>
      <c r="I59" s="5">
        <f>ReprocessedData!N63</f>
        <v>-16.749145702485901</v>
      </c>
      <c r="J59" s="5"/>
      <c r="K59" s="5"/>
      <c r="L59" s="5">
        <f t="shared" si="8"/>
        <v>9.4442211325908971</v>
      </c>
      <c r="M59" s="5">
        <f t="shared" si="9"/>
        <v>-17.209497805090699</v>
      </c>
      <c r="N59" s="5">
        <f t="shared" si="11"/>
        <v>-17.629739512336705</v>
      </c>
      <c r="O59" s="5">
        <f t="shared" si="11"/>
        <v>7.1452182829094824</v>
      </c>
      <c r="P59" s="5">
        <f t="shared" si="12"/>
        <v>9.5024566364307894</v>
      </c>
      <c r="Q59" s="5">
        <f t="shared" si="12"/>
        <v>-16.954471037082364</v>
      </c>
      <c r="R59" s="4">
        <f t="shared" si="10"/>
        <v>13.204312670605525</v>
      </c>
      <c r="S59" s="4">
        <f t="shared" si="4"/>
        <v>42.663886632748302</v>
      </c>
    </row>
    <row r="60" spans="1:19" x14ac:dyDescent="0.25">
      <c r="A60" s="36">
        <f>ReprocessedData!A64</f>
        <v>57</v>
      </c>
      <c r="B60" s="37" t="str">
        <f>ReprocessedData!B64</f>
        <v>ALANINE</v>
      </c>
      <c r="C60" s="36">
        <f>ReprocessedData!C64</f>
        <v>0.8</v>
      </c>
      <c r="D60" s="38">
        <f>ReprocessedData!D64</f>
        <v>1.6204374703870901E-7</v>
      </c>
      <c r="E60" s="39">
        <f>ReprocessedData!E64</f>
        <v>15.918358085709301</v>
      </c>
      <c r="F60" s="39">
        <f>ReprocessedData!G64</f>
        <v>-1.40992794372066</v>
      </c>
      <c r="G60" s="38">
        <f>ReprocessedData!K64</f>
        <v>4.6787046004137501E-7</v>
      </c>
      <c r="H60" s="39">
        <f>ReprocessedData!L64</f>
        <v>40.892663835978901</v>
      </c>
      <c r="I60" s="39">
        <f>ReprocessedData!N64</f>
        <v>-19.265569490434501</v>
      </c>
      <c r="J60" s="39">
        <f>F60</f>
        <v>-1.40992794372066</v>
      </c>
      <c r="K60" s="39">
        <f>I60</f>
        <v>-19.265569490434501</v>
      </c>
      <c r="L60" s="39">
        <f t="shared" si="8"/>
        <v>-2.20679148233766</v>
      </c>
      <c r="M60" s="39">
        <f t="shared" si="9"/>
        <v>-19.720522843455598</v>
      </c>
      <c r="N60" s="39">
        <f t="shared" si="11"/>
        <v>-28.968264274636613</v>
      </c>
      <c r="O60" s="39">
        <f t="shared" si="11"/>
        <v>4.5719670612811569</v>
      </c>
      <c r="P60" s="39">
        <f t="shared" si="12"/>
        <v>-1.8360681258691169</v>
      </c>
      <c r="Q60" s="39">
        <f t="shared" si="12"/>
        <v>-19.527722258710689</v>
      </c>
      <c r="R60" s="40">
        <f t="shared" si="10"/>
        <v>15.593624414310408</v>
      </c>
      <c r="S60" s="40">
        <f t="shared" si="4"/>
        <v>40.378461116955357</v>
      </c>
    </row>
    <row r="61" spans="1:19" x14ac:dyDescent="0.25">
      <c r="A61" s="36">
        <f>ReprocessedData!A65</f>
        <v>58</v>
      </c>
      <c r="B61" s="37" t="str">
        <f>ReprocessedData!B65</f>
        <v>ALANINE</v>
      </c>
      <c r="C61" s="36">
        <f>ReprocessedData!C65</f>
        <v>0.8</v>
      </c>
      <c r="D61" s="38">
        <f>ReprocessedData!D65</f>
        <v>1.5895209433403099E-7</v>
      </c>
      <c r="E61" s="39">
        <f>ReprocessedData!E65</f>
        <v>15.6146084518329</v>
      </c>
      <c r="F61" s="39">
        <f>ReprocessedData!G65</f>
        <v>-1.4076053441613601</v>
      </c>
      <c r="G61" s="38">
        <f>ReprocessedData!K65</f>
        <v>4.6072852732947901E-7</v>
      </c>
      <c r="H61" s="39">
        <f>ReprocessedData!L65</f>
        <v>40.268444272910202</v>
      </c>
      <c r="I61" s="39">
        <f>ReprocessedData!N65</f>
        <v>-19.372617835936001</v>
      </c>
      <c r="J61" s="39">
        <f>F61</f>
        <v>-1.4076053441613601</v>
      </c>
      <c r="K61" s="39">
        <f>I61</f>
        <v>-19.372617835936001</v>
      </c>
      <c r="L61" s="39">
        <f t="shared" si="8"/>
        <v>-2.1892908423693624</v>
      </c>
      <c r="M61" s="39">
        <f t="shared" si="9"/>
        <v>-19.8216099566624</v>
      </c>
      <c r="N61" s="39">
        <f t="shared" si="11"/>
        <v>-28.951233013389643</v>
      </c>
      <c r="O61" s="39">
        <f t="shared" si="11"/>
        <v>4.468374889329052</v>
      </c>
      <c r="P61" s="39">
        <f t="shared" si="12"/>
        <v>-1.8190368646221478</v>
      </c>
      <c r="Q61" s="39">
        <f t="shared" si="12"/>
        <v>-19.631314430662794</v>
      </c>
      <c r="R61" s="40">
        <f t="shared" si="10"/>
        <v>15.296111724205067</v>
      </c>
      <c r="S61" s="40">
        <f t="shared" si="4"/>
        <v>39.762093389269147</v>
      </c>
    </row>
    <row r="62" spans="1:19" x14ac:dyDescent="0.25">
      <c r="A62" s="41">
        <f>ReprocessedData!A66</f>
        <v>59</v>
      </c>
      <c r="B62" s="42" t="str">
        <f>ReprocessedData!B66</f>
        <v>BOVINE LIVER</v>
      </c>
      <c r="C62" s="41">
        <f>ReprocessedData!C66</f>
        <v>0.77</v>
      </c>
      <c r="D62" s="43">
        <f>ReprocessedData!D66</f>
        <v>9.5946935375901305E-8</v>
      </c>
      <c r="E62" s="44">
        <f>ReprocessedData!E66</f>
        <v>9.7926866773712504</v>
      </c>
      <c r="F62" s="44">
        <f>ReprocessedData!G66</f>
        <v>7.0513372596874202</v>
      </c>
      <c r="G62" s="43">
        <f>ReprocessedData!K66</f>
        <v>5.3182714410127098E-7</v>
      </c>
      <c r="H62" s="44">
        <f>ReprocessedData!L66</f>
        <v>48.293279641708502</v>
      </c>
      <c r="I62" s="44">
        <f>ReprocessedData!N66</f>
        <v>-28.115248970094498</v>
      </c>
      <c r="J62" s="44">
        <f>F62+(AVERAGE(F$8:F$9,F$21:F$22,F$34:F$35,F$47:F$48,F$60:F$61,F$73:F$74,F$86:F$87,F$99:F$100)-AVERAGE(F$10,F$23,F$36,F$49,F$62,F$75,F$88,F$101))</f>
        <v>-1.3639332312700052</v>
      </c>
      <c r="K62" s="44">
        <f>I62+(AVERAGE(I$8:I$9,I$21:I$22,I$34:I$35,I$47:I$48,I$60:I$61,I$73:I$74,I$86:I$87,I$99:I$100)-AVERAGE(I$10,I$23,I$36,I$49,I$62,I$75,I$88,I$101))</f>
        <v>-19.356338896126985</v>
      </c>
      <c r="L62" s="44">
        <f t="shared" si="8"/>
        <v>6.2862687284684204</v>
      </c>
      <c r="M62" s="44">
        <f t="shared" si="9"/>
        <v>-28.557748126412196</v>
      </c>
      <c r="N62" s="44">
        <f t="shared" si="11"/>
        <v>-20.702993547477732</v>
      </c>
      <c r="O62" s="44">
        <f t="shared" si="11"/>
        <v>-4.4842551618081705</v>
      </c>
      <c r="P62" s="44">
        <f t="shared" si="12"/>
        <v>6.429202601289763</v>
      </c>
      <c r="Q62" s="44">
        <f t="shared" si="12"/>
        <v>-28.583944481800017</v>
      </c>
      <c r="R62" s="45">
        <f t="shared" si="10"/>
        <v>9.5927949635869201</v>
      </c>
      <c r="S62" s="45">
        <f t="shared" si="4"/>
        <v>47.686329883537951</v>
      </c>
    </row>
    <row r="63" spans="1:19" x14ac:dyDescent="0.25">
      <c r="A63" s="1">
        <f>ReprocessedData!A67</f>
        <v>60</v>
      </c>
      <c r="B63" s="2" t="str">
        <f>ReprocessedData!B67</f>
        <v>FS67</v>
      </c>
      <c r="C63" s="1">
        <f>ReprocessedData!C67</f>
        <v>0.78900000000000003</v>
      </c>
      <c r="D63" s="3">
        <f>ReprocessedData!D67</f>
        <v>9.2397826709222906E-8</v>
      </c>
      <c r="E63" s="5">
        <f>ReprocessedData!E67</f>
        <v>9.2033345790293808</v>
      </c>
      <c r="F63" s="5">
        <f>ReprocessedData!G67</f>
        <v>10.237715728521399</v>
      </c>
      <c r="G63" s="3">
        <f>ReprocessedData!K67</f>
        <v>3.19829855599529E-7</v>
      </c>
      <c r="H63" s="5">
        <f>ReprocessedData!L67</f>
        <v>28.343451257973499</v>
      </c>
      <c r="I63" s="5">
        <f>ReprocessedData!N67</f>
        <v>-16.112601861023698</v>
      </c>
      <c r="L63" s="5">
        <f t="shared" si="8"/>
        <v>9.4906101285214</v>
      </c>
      <c r="M63" s="5">
        <f t="shared" si="9"/>
        <v>-16.548118341023695</v>
      </c>
      <c r="N63" s="5">
        <f t="shared" si="11"/>
        <v>-17.584594699912138</v>
      </c>
      <c r="O63" s="5">
        <f t="shared" si="11"/>
        <v>7.8229875157398432</v>
      </c>
      <c r="P63" s="5">
        <f t="shared" si="12"/>
        <v>9.5476014488553584</v>
      </c>
      <c r="Q63" s="5">
        <f t="shared" si="12"/>
        <v>-16.276701804252003</v>
      </c>
      <c r="R63" s="4">
        <f t="shared" si="10"/>
        <v>9.0154940822083507</v>
      </c>
      <c r="S63" s="4">
        <f t="shared" si="4"/>
        <v>27.986985520154985</v>
      </c>
    </row>
    <row r="64" spans="1:19" x14ac:dyDescent="0.25">
      <c r="A64" s="1">
        <f>ReprocessedData!A68</f>
        <v>61</v>
      </c>
      <c r="B64" s="2" t="str">
        <f>ReprocessedData!B68</f>
        <v>FS65</v>
      </c>
      <c r="C64" s="1">
        <f>ReprocessedData!C68</f>
        <v>0.76600000000000001</v>
      </c>
      <c r="D64" s="3">
        <f>ReprocessedData!D68</f>
        <v>1.2853294388548399E-7</v>
      </c>
      <c r="E64" s="5">
        <f>ReprocessedData!E68</f>
        <v>13.187015597399901</v>
      </c>
      <c r="F64" s="5">
        <f>ReprocessedData!G68</f>
        <v>11.539323423308501</v>
      </c>
      <c r="G64" s="3">
        <f>ReprocessedData!K68</f>
        <v>4.7708959605152799E-7</v>
      </c>
      <c r="H64" s="5">
        <f>ReprocessedData!L68</f>
        <v>43.549333683226898</v>
      </c>
      <c r="I64" s="5">
        <f>ReprocessedData!N68</f>
        <v>-17.4253228414387</v>
      </c>
      <c r="L64" s="5">
        <f t="shared" si="8"/>
        <v>10.811410598927498</v>
      </c>
      <c r="M64" s="5">
        <f t="shared" si="9"/>
        <v>-17.853420963700998</v>
      </c>
      <c r="N64" s="5">
        <f t="shared" ref="N64:O83" si="13">(N170-1)*1000</f>
        <v>-16.299218970375449</v>
      </c>
      <c r="O64" s="5">
        <f t="shared" si="13"/>
        <v>6.485337943521241</v>
      </c>
      <c r="P64" s="5">
        <f t="shared" ref="P64:Q83" si="14">(P170-1)*1000</f>
        <v>10.832977178392156</v>
      </c>
      <c r="Q64" s="5">
        <f t="shared" si="14"/>
        <v>-17.614351376470605</v>
      </c>
      <c r="R64" s="4">
        <f t="shared" si="10"/>
        <v>12.917856760147554</v>
      </c>
      <c r="S64" s="4">
        <f t="shared" si="4"/>
        <v>43.001667881305686</v>
      </c>
    </row>
    <row r="65" spans="1:19" x14ac:dyDescent="0.25">
      <c r="A65" s="1">
        <f>ReprocessedData!A69</f>
        <v>62</v>
      </c>
      <c r="B65" s="2" t="str">
        <f>ReprocessedData!B69</f>
        <v>FS57</v>
      </c>
      <c r="C65" s="1">
        <f>ReprocessedData!C69</f>
        <v>0.83699999999999997</v>
      </c>
      <c r="D65" s="3">
        <f>ReprocessedData!D69</f>
        <v>1.44980936409023E-7</v>
      </c>
      <c r="E65" s="5">
        <f>ReprocessedData!E69</f>
        <v>13.6127051126249</v>
      </c>
      <c r="F65" s="5">
        <f>ReprocessedData!G69</f>
        <v>12.949428859766</v>
      </c>
      <c r="G65" s="3">
        <f>ReprocessedData!K69</f>
        <v>5.1378820908887203E-7</v>
      </c>
      <c r="H65" s="5">
        <f>ReprocessedData!L69</f>
        <v>42.920942231277301</v>
      </c>
      <c r="I65" s="5">
        <f>ReprocessedData!N69</f>
        <v>-16.717857970467399</v>
      </c>
      <c r="L65" s="5">
        <f t="shared" si="8"/>
        <v>12.241798108373999</v>
      </c>
      <c r="M65" s="5">
        <f t="shared" si="9"/>
        <v>-17.138168835020998</v>
      </c>
      <c r="N65" s="5">
        <f t="shared" si="13"/>
        <v>-14.907195398556116</v>
      </c>
      <c r="O65" s="5">
        <f t="shared" si="13"/>
        <v>7.2183148695881272</v>
      </c>
      <c r="P65" s="5">
        <f t="shared" si="14"/>
        <v>12.225000750211379</v>
      </c>
      <c r="Q65" s="5">
        <f t="shared" si="14"/>
        <v>-16.881374450403719</v>
      </c>
      <c r="R65" s="4">
        <f t="shared" si="10"/>
        <v>13.334914087972384</v>
      </c>
      <c r="S65" s="4">
        <f t="shared" si="4"/>
        <v>42.381156125799663</v>
      </c>
    </row>
    <row r="66" spans="1:19" x14ac:dyDescent="0.25">
      <c r="A66" s="1">
        <f>ReprocessedData!A70</f>
        <v>63</v>
      </c>
      <c r="B66" s="2" t="str">
        <f>ReprocessedData!B70</f>
        <v>FS66</v>
      </c>
      <c r="C66" s="1">
        <f>ReprocessedData!C70</f>
        <v>0.80500000000000005</v>
      </c>
      <c r="D66" s="3">
        <f>ReprocessedData!D70</f>
        <v>1.1970678758660401E-7</v>
      </c>
      <c r="E66" s="5">
        <f>ReprocessedData!E70</f>
        <v>11.686405975206</v>
      </c>
      <c r="F66" s="5">
        <f>ReprocessedData!G70</f>
        <v>10.755606351289201</v>
      </c>
      <c r="G66" s="3">
        <f>ReprocessedData!K70</f>
        <v>4.3882439726417001E-7</v>
      </c>
      <c r="H66" s="5">
        <f>ReprocessedData!L70</f>
        <v>38.115774608072698</v>
      </c>
      <c r="I66" s="5">
        <f>ReprocessedData!N70</f>
        <v>-18.944298328495101</v>
      </c>
      <c r="L66" s="5">
        <f t="shared" si="8"/>
        <v>10.0691807263062</v>
      </c>
      <c r="M66" s="5">
        <f t="shared" si="9"/>
        <v>-19.356533308454001</v>
      </c>
      <c r="N66" s="5">
        <f t="shared" si="13"/>
        <v>-17.021541747646364</v>
      </c>
      <c r="O66" s="5">
        <f t="shared" si="13"/>
        <v>4.944976689338354</v>
      </c>
      <c r="P66" s="5">
        <f t="shared" si="14"/>
        <v>10.110654401121133</v>
      </c>
      <c r="Q66" s="5">
        <f t="shared" si="14"/>
        <v>-19.154712630653492</v>
      </c>
      <c r="R66" s="4">
        <f t="shared" si="10"/>
        <v>11.447948724953786</v>
      </c>
      <c r="S66" s="4">
        <f t="shared" si="4"/>
        <v>37.636480886989766</v>
      </c>
    </row>
    <row r="67" spans="1:19" x14ac:dyDescent="0.25">
      <c r="A67" s="1">
        <f>ReprocessedData!A71</f>
        <v>64</v>
      </c>
      <c r="B67" s="2" t="str">
        <f>ReprocessedData!B71</f>
        <v>FS64</v>
      </c>
      <c r="C67" s="1">
        <f>ReprocessedData!C71</f>
        <v>0.753</v>
      </c>
      <c r="D67" s="3">
        <f>ReprocessedData!D71</f>
        <v>1.2504272151742099E-7</v>
      </c>
      <c r="E67" s="5">
        <f>ReprocessedData!E71</f>
        <v>13.0503310646743</v>
      </c>
      <c r="F67" s="5">
        <f>ReprocessedData!G71</f>
        <v>11.317531958543899</v>
      </c>
      <c r="G67" s="3">
        <f>ReprocessedData!K71</f>
        <v>4.6171263734518001E-7</v>
      </c>
      <c r="H67" s="5">
        <f>ReprocessedData!L71</f>
        <v>42.873326416308899</v>
      </c>
      <c r="I67" s="5">
        <f>ReprocessedData!N71</f>
        <v>-17.262697928342</v>
      </c>
      <c r="L67" s="5">
        <f t="shared" si="8"/>
        <v>10.653041302799899</v>
      </c>
      <c r="M67" s="5">
        <f t="shared" si="9"/>
        <v>-17.666662902217197</v>
      </c>
      <c r="N67" s="5">
        <f t="shared" si="13"/>
        <v>-16.453340697394236</v>
      </c>
      <c r="O67" s="5">
        <f t="shared" si="13"/>
        <v>6.6767240916159043</v>
      </c>
      <c r="P67" s="5">
        <f t="shared" si="14"/>
        <v>10.678855451373259</v>
      </c>
      <c r="Q67" s="5">
        <f t="shared" si="14"/>
        <v>-17.422965228375944</v>
      </c>
      <c r="R67" s="4">
        <f t="shared" si="10"/>
        <v>12.784042941489764</v>
      </c>
      <c r="S67" s="4">
        <f t="shared" si="4"/>
        <v>42.334156380016765</v>
      </c>
    </row>
    <row r="68" spans="1:19" x14ac:dyDescent="0.25">
      <c r="A68" s="1">
        <f>ReprocessedData!A72</f>
        <v>65</v>
      </c>
      <c r="B68" s="2" t="str">
        <f>ReprocessedData!B72</f>
        <v>FS63</v>
      </c>
      <c r="C68" s="1">
        <f>ReprocessedData!C72</f>
        <v>0.80900000000000005</v>
      </c>
      <c r="D68" s="3">
        <f>ReprocessedData!D72</f>
        <v>1.3660552317107399E-7</v>
      </c>
      <c r="E68" s="5">
        <f>ReprocessedData!E72</f>
        <v>13.2702095373362</v>
      </c>
      <c r="F68" s="5">
        <f>ReprocessedData!G72</f>
        <v>9.3522017660030308</v>
      </c>
      <c r="G68" s="3">
        <f>ReprocessedData!K72</f>
        <v>5.1297653147486202E-7</v>
      </c>
      <c r="H68" s="5">
        <f>ReprocessedData!L72</f>
        <v>44.336311760893103</v>
      </c>
      <c r="I68" s="5">
        <f>ReprocessedData!N72</f>
        <v>-16.780698412495699</v>
      </c>
      <c r="L68" s="5">
        <f t="shared" ref="L68:L88" si="15">F68-(V$2*A68^5+V$3*A68^4+V$4*A68^3+V$5*A68^2+V$6*A68)</f>
        <v>8.710154475378026</v>
      </c>
      <c r="M68" s="5">
        <f t="shared" ref="M68:M88" si="16">I68-(W$2*A68^5+W$3*A68^4+W$4*A68^3+W$5*A68^2+W$6*A68)</f>
        <v>-17.176308737183192</v>
      </c>
      <c r="N68" s="5">
        <f t="shared" si="13"/>
        <v>-18.344118017027512</v>
      </c>
      <c r="O68" s="5">
        <f t="shared" si="13"/>
        <v>7.1792298153445788</v>
      </c>
      <c r="P68" s="5">
        <f t="shared" si="14"/>
        <v>8.7880781317399848</v>
      </c>
      <c r="Q68" s="5">
        <f t="shared" si="14"/>
        <v>-16.920459504647269</v>
      </c>
      <c r="R68" s="4">
        <f t="shared" si="10"/>
        <v>12.999436198840732</v>
      </c>
      <c r="S68" s="4">
        <f t="shared" si="4"/>
        <v>43.778724021373506</v>
      </c>
    </row>
    <row r="69" spans="1:19" x14ac:dyDescent="0.25">
      <c r="A69" s="1">
        <f>ReprocessedData!A73</f>
        <v>66</v>
      </c>
      <c r="B69" s="2" t="str">
        <f>ReprocessedData!B73</f>
        <v>FS62</v>
      </c>
      <c r="C69" s="1">
        <f>ReprocessedData!C73</f>
        <v>0.77</v>
      </c>
      <c r="D69" s="3">
        <f>ReprocessedData!D73</f>
        <v>1.2842232304660599E-7</v>
      </c>
      <c r="E69" s="5">
        <f>ReprocessedData!E73</f>
        <v>13.1071627728059</v>
      </c>
      <c r="F69" s="5">
        <f>ReprocessedData!G73</f>
        <v>10.239294699566599</v>
      </c>
      <c r="G69" s="3">
        <f>ReprocessedData!K73</f>
        <v>4.9508176358514799E-7</v>
      </c>
      <c r="H69" s="5">
        <f>ReprocessedData!L73</f>
        <v>44.956936099596099</v>
      </c>
      <c r="I69" s="5">
        <f>ReprocessedData!N73</f>
        <v>-17.020876578169901</v>
      </c>
      <c r="L69" s="5">
        <f t="shared" si="15"/>
        <v>9.619948216910597</v>
      </c>
      <c r="M69" s="5">
        <f t="shared" si="16"/>
        <v>-17.408172802614697</v>
      </c>
      <c r="N69" s="5">
        <f t="shared" si="13"/>
        <v>-17.458725544468145</v>
      </c>
      <c r="O69" s="5">
        <f t="shared" si="13"/>
        <v>6.9416198829435061</v>
      </c>
      <c r="P69" s="5">
        <f t="shared" si="14"/>
        <v>9.6734706042993501</v>
      </c>
      <c r="Q69" s="5">
        <f t="shared" si="14"/>
        <v>-17.15806943704834</v>
      </c>
      <c r="R69" s="4">
        <f t="shared" si="10"/>
        <v>12.839691115793933</v>
      </c>
      <c r="S69" s="4">
        <f t="shared" ref="S69:S88" si="17">(G69/(W$21*C69))*W$24</f>
        <v>44.391551953484978</v>
      </c>
    </row>
    <row r="70" spans="1:19" x14ac:dyDescent="0.25">
      <c r="A70" s="1">
        <f>ReprocessedData!A74</f>
        <v>67</v>
      </c>
      <c r="B70" s="2" t="str">
        <f>ReprocessedData!B74</f>
        <v>FS61</v>
      </c>
      <c r="C70" s="1">
        <f>ReprocessedData!C74</f>
        <v>0.82299999999999995</v>
      </c>
      <c r="D70" s="3">
        <f>ReprocessedData!D74</f>
        <v>1.4222367848010199E-7</v>
      </c>
      <c r="E70" s="5">
        <f>ReprocessedData!E74</f>
        <v>14.1843315614764</v>
      </c>
      <c r="F70" s="5">
        <f>ReprocessedData!G74</f>
        <v>11.816583717152801</v>
      </c>
      <c r="G70" s="3">
        <f>ReprocessedData!K74</f>
        <v>5.0642217708229996E-7</v>
      </c>
      <c r="H70" s="5">
        <f>ReprocessedData!L74</f>
        <v>44.936277907257903</v>
      </c>
      <c r="I70" s="5">
        <f>ReprocessedData!N74</f>
        <v>-16.7125663831373</v>
      </c>
      <c r="L70" s="5">
        <f t="shared" si="15"/>
        <v>11.2199137564858</v>
      </c>
      <c r="M70" s="5">
        <f t="shared" si="16"/>
        <v>-17.091730702673392</v>
      </c>
      <c r="N70" s="5">
        <f t="shared" si="13"/>
        <v>-15.901672137277224</v>
      </c>
      <c r="O70" s="5">
        <f t="shared" si="13"/>
        <v>7.2659037940185911</v>
      </c>
      <c r="P70" s="5">
        <f t="shared" si="14"/>
        <v>11.230524011490273</v>
      </c>
      <c r="Q70" s="5">
        <f t="shared" si="14"/>
        <v>-16.833785525973255</v>
      </c>
      <c r="R70" s="4">
        <f t="shared" ref="R70:R88" si="18">(D70/((V$21*C70)))*9.6</f>
        <v>13.303835045265178</v>
      </c>
      <c r="S70" s="4">
        <f t="shared" si="17"/>
        <v>42.484156992146225</v>
      </c>
    </row>
    <row r="71" spans="1:19" x14ac:dyDescent="0.25">
      <c r="A71" s="1">
        <f>ReprocessedData!A75</f>
        <v>68</v>
      </c>
      <c r="B71" s="2" t="str">
        <f>ReprocessedData!B75</f>
        <v>FS33</v>
      </c>
      <c r="C71" s="1">
        <f>ReprocessedData!C75</f>
        <v>0.83899999999999997</v>
      </c>
      <c r="D71" s="3">
        <f>ReprocessedData!D75</f>
        <v>1.4214874434481701E-7</v>
      </c>
      <c r="E71" s="5">
        <f>ReprocessedData!E75</f>
        <v>13.347266565250701</v>
      </c>
      <c r="F71" s="5">
        <f>ReprocessedData!G75</f>
        <v>12.2655017212514</v>
      </c>
      <c r="G71" s="3">
        <f>ReprocessedData!K75</f>
        <v>5.1307153015045504E-7</v>
      </c>
      <c r="H71" s="5">
        <f>ReprocessedData!L75</f>
        <v>42.861061810135602</v>
      </c>
      <c r="I71" s="5">
        <f>ReprocessedData!N75</f>
        <v>-16.995726895160701</v>
      </c>
      <c r="J71" s="5"/>
      <c r="K71" s="5"/>
      <c r="L71" s="5">
        <f t="shared" si="15"/>
        <v>11.691170222243397</v>
      </c>
      <c r="M71" s="5">
        <f t="shared" si="16"/>
        <v>-17.367100346527099</v>
      </c>
      <c r="N71" s="5">
        <f t="shared" si="13"/>
        <v>-15.443055081147739</v>
      </c>
      <c r="O71" s="5">
        <f t="shared" si="13"/>
        <v>6.9837101632823639</v>
      </c>
      <c r="P71" s="5">
        <f t="shared" si="14"/>
        <v>11.689141067619868</v>
      </c>
      <c r="Q71" s="5">
        <f t="shared" si="14"/>
        <v>-17.115979156709482</v>
      </c>
      <c r="R71" s="4">
        <f t="shared" si="18"/>
        <v>13.043250840971785</v>
      </c>
      <c r="S71" s="4">
        <f t="shared" si="17"/>
        <v>42.221152137475627</v>
      </c>
    </row>
    <row r="72" spans="1:19" x14ac:dyDescent="0.25">
      <c r="A72" s="1">
        <f>ReprocessedData!A76</f>
        <v>69</v>
      </c>
      <c r="B72" s="2" t="str">
        <f>ReprocessedData!B76</f>
        <v>FS18</v>
      </c>
      <c r="C72" s="1">
        <f>ReprocessedData!C76</f>
        <v>0.78800000000000003</v>
      </c>
      <c r="D72" s="3">
        <f>ReprocessedData!D76</f>
        <v>1.3425590251331401E-7</v>
      </c>
      <c r="E72" s="5">
        <f>ReprocessedData!E76</f>
        <v>12.7894858244098</v>
      </c>
      <c r="F72" s="5">
        <f>ReprocessedData!G76</f>
        <v>11.7835558735669</v>
      </c>
      <c r="G72" s="3">
        <f>ReprocessedData!K76</f>
        <v>4.7915748679905303E-7</v>
      </c>
      <c r="H72" s="5">
        <f>ReprocessedData!L76</f>
        <v>40.610176414689001</v>
      </c>
      <c r="I72" s="5">
        <f>ReprocessedData!N76</f>
        <v>-16.812000231020999</v>
      </c>
      <c r="J72" s="5"/>
      <c r="K72" s="5"/>
      <c r="L72" s="5">
        <f t="shared" si="15"/>
        <v>11.230877686297898</v>
      </c>
      <c r="M72" s="5">
        <f t="shared" si="16"/>
        <v>-17.176100628053696</v>
      </c>
      <c r="N72" s="5">
        <f t="shared" si="13"/>
        <v>-15.891002267303111</v>
      </c>
      <c r="O72" s="5">
        <f t="shared" si="13"/>
        <v>7.1794430816654042</v>
      </c>
      <c r="P72" s="5">
        <f t="shared" si="14"/>
        <v>11.241193881464273</v>
      </c>
      <c r="Q72" s="5">
        <f t="shared" si="14"/>
        <v>-16.920246238326442</v>
      </c>
      <c r="R72" s="4">
        <f t="shared" si="18"/>
        <v>13.116318393869289</v>
      </c>
      <c r="S72" s="4">
        <f t="shared" si="17"/>
        <v>41.982295888569823</v>
      </c>
    </row>
    <row r="73" spans="1:19" x14ac:dyDescent="0.25">
      <c r="A73" s="36">
        <f>ReprocessedData!A77</f>
        <v>70</v>
      </c>
      <c r="B73" s="37" t="str">
        <f>ReprocessedData!B77</f>
        <v>ALANINE</v>
      </c>
      <c r="C73" s="36">
        <f>ReprocessedData!C77</f>
        <v>0.8</v>
      </c>
      <c r="D73" s="38">
        <f>ReprocessedData!D77</f>
        <v>1.60716199848476E-7</v>
      </c>
      <c r="E73" s="39">
        <f>ReprocessedData!E77</f>
        <v>15.6514000935514</v>
      </c>
      <c r="F73" s="39">
        <f>ReprocessedData!G77</f>
        <v>-1.7859122526007001</v>
      </c>
      <c r="G73" s="38">
        <f>ReprocessedData!K77</f>
        <v>4.6382594565130798E-7</v>
      </c>
      <c r="H73" s="39">
        <f>ReprocessedData!L77</f>
        <v>40.187525291492101</v>
      </c>
      <c r="I73" s="39">
        <f>ReprocessedData!N77</f>
        <v>-19.479615156343499</v>
      </c>
      <c r="J73" s="39">
        <f>F73</f>
        <v>-1.7859122526007001</v>
      </c>
      <c r="K73" s="39">
        <f>I73</f>
        <v>-19.479615156343499</v>
      </c>
      <c r="L73" s="39">
        <f t="shared" si="15"/>
        <v>-2.3180039526007006</v>
      </c>
      <c r="M73" s="39">
        <f t="shared" si="16"/>
        <v>-19.837155766343493</v>
      </c>
      <c r="N73" s="39">
        <f t="shared" si="13"/>
        <v>-29.076493953002824</v>
      </c>
      <c r="O73" s="39">
        <f t="shared" si="13"/>
        <v>4.4524438360173946</v>
      </c>
      <c r="P73" s="39">
        <f t="shared" si="14"/>
        <v>-1.9442978042353287</v>
      </c>
      <c r="Q73" s="39">
        <f t="shared" si="14"/>
        <v>-19.647245483974451</v>
      </c>
      <c r="R73" s="40">
        <f t="shared" si="18"/>
        <v>15.465873281328886</v>
      </c>
      <c r="S73" s="40">
        <f t="shared" si="17"/>
        <v>40.029408802300047</v>
      </c>
    </row>
    <row r="74" spans="1:19" x14ac:dyDescent="0.25">
      <c r="A74" s="36">
        <f>ReprocessedData!A78</f>
        <v>71</v>
      </c>
      <c r="B74" s="37" t="str">
        <f>ReprocessedData!B78</f>
        <v>ALANINE</v>
      </c>
      <c r="C74" s="36">
        <f>ReprocessedData!C78</f>
        <v>0.8</v>
      </c>
      <c r="D74" s="38">
        <f>ReprocessedData!D78</f>
        <v>1.6176282365692999E-7</v>
      </c>
      <c r="E74" s="39">
        <f>ReprocessedData!E78</f>
        <v>15.7533142818271</v>
      </c>
      <c r="F74" s="39">
        <f>ReprocessedData!G78</f>
        <v>-1.73266575556366</v>
      </c>
      <c r="G74" s="38">
        <f>ReprocessedData!K78</f>
        <v>4.68873313286267E-7</v>
      </c>
      <c r="H74" s="39">
        <f>ReprocessedData!L78</f>
        <v>40.624848344935401</v>
      </c>
      <c r="I74" s="39">
        <f>ReprocessedData!N78</f>
        <v>-19.434744225418399</v>
      </c>
      <c r="J74" s="39">
        <f>F74</f>
        <v>-1.73266575556366</v>
      </c>
      <c r="K74" s="39">
        <f>I74</f>
        <v>-19.434744225418399</v>
      </c>
      <c r="L74" s="39">
        <f t="shared" si="15"/>
        <v>-2.245655321994668</v>
      </c>
      <c r="M74" s="39">
        <f t="shared" si="16"/>
        <v>-19.786653186195696</v>
      </c>
      <c r="N74" s="39">
        <f t="shared" si="13"/>
        <v>-29.006085760448496</v>
      </c>
      <c r="O74" s="39">
        <f t="shared" si="13"/>
        <v>4.5041979300923796</v>
      </c>
      <c r="P74" s="39">
        <f t="shared" si="14"/>
        <v>-1.8738896116810011</v>
      </c>
      <c r="Q74" s="39">
        <f t="shared" si="14"/>
        <v>-19.595491389899465</v>
      </c>
      <c r="R74" s="40">
        <f t="shared" si="18"/>
        <v>15.566590889199356</v>
      </c>
      <c r="S74" s="40">
        <f t="shared" si="17"/>
        <v>40.465010010748102</v>
      </c>
    </row>
    <row r="75" spans="1:19" x14ac:dyDescent="0.25">
      <c r="A75" s="41">
        <f>ReprocessedData!A79</f>
        <v>72</v>
      </c>
      <c r="B75" s="42" t="str">
        <f>ReprocessedData!B79</f>
        <v>BOVINE LIVER</v>
      </c>
      <c r="C75" s="41">
        <f>ReprocessedData!C79</f>
        <v>0.79200000000000004</v>
      </c>
      <c r="D75" s="43">
        <f>ReprocessedData!D79</f>
        <v>9.9050945265299895E-8</v>
      </c>
      <c r="E75" s="44">
        <f>ReprocessedData!E79</f>
        <v>9.5514439141541398</v>
      </c>
      <c r="F75" s="44">
        <f>ReprocessedData!G79</f>
        <v>6.6824092060318803</v>
      </c>
      <c r="G75" s="43">
        <f>ReprocessedData!K79</f>
        <v>5.4309530872487202E-7</v>
      </c>
      <c r="H75" s="44">
        <f>ReprocessedData!L79</f>
        <v>46.593506260895701</v>
      </c>
      <c r="I75" s="44">
        <f>ReprocessedData!N79</f>
        <v>-28.2788303617243</v>
      </c>
      <c r="J75" s="44">
        <f>F75+(AVERAGE(F$8:F$9,F$21:F$22,F$34:F$35,F$47:F$48,F$60:F$61,F$73:F$74,F$86:F$87,F$99:F$100)-AVERAGE(F$10,F$23,F$36,F$49,F$62,F$75,F$88,F$101))</f>
        <v>-1.7328612849255451</v>
      </c>
      <c r="K75" s="44">
        <f>I75+(AVERAGE(I$8:I$9,I$21:I$22,I$34:I$35,I$47:I$48,I$60:I$61,I$73:I$74,I$86:I$87,I$99:I$100)-AVERAGE(I$10,I$23,I$36,I$49,I$62,I$75,I$88,I$101))</f>
        <v>-19.519920287756786</v>
      </c>
      <c r="L75" s="44">
        <f t="shared" si="15"/>
        <v>6.1865827658398782</v>
      </c>
      <c r="M75" s="44">
        <f t="shared" si="16"/>
        <v>-28.62627083931789</v>
      </c>
      <c r="N75" s="44">
        <f t="shared" si="13"/>
        <v>-20.800005866756234</v>
      </c>
      <c r="O75" s="44">
        <f t="shared" si="13"/>
        <v>-4.5544759489367648</v>
      </c>
      <c r="P75" s="44">
        <f t="shared" si="14"/>
        <v>6.332190282011263</v>
      </c>
      <c r="Q75" s="44">
        <f t="shared" si="14"/>
        <v>-28.654165268928612</v>
      </c>
      <c r="R75" s="45">
        <f t="shared" si="18"/>
        <v>9.628047460844197</v>
      </c>
      <c r="S75" s="45">
        <f t="shared" si="17"/>
        <v>47.344005044457745</v>
      </c>
    </row>
    <row r="76" spans="1:19" x14ac:dyDescent="0.25">
      <c r="A76" s="1">
        <f>ReprocessedData!A80</f>
        <v>73</v>
      </c>
      <c r="B76" s="2" t="str">
        <f>ReprocessedData!B80</f>
        <v>FS17</v>
      </c>
      <c r="C76" s="1">
        <f>ReprocessedData!C80</f>
        <v>0.76700000000000002</v>
      </c>
      <c r="D76" s="3">
        <f>ReprocessedData!D80</f>
        <v>1.3017397053338701E-7</v>
      </c>
      <c r="E76" s="5">
        <f>ReprocessedData!E80</f>
        <v>12.3704529238444</v>
      </c>
      <c r="F76" s="5">
        <f>ReprocessedData!G80</f>
        <v>11.4032284926054</v>
      </c>
      <c r="G76" s="3">
        <f>ReprocessedData!K80</f>
        <v>4.5887478650197298E-7</v>
      </c>
      <c r="H76" s="5">
        <f>ReprocessedData!L80</f>
        <v>38.7970965104969</v>
      </c>
      <c r="I76" s="5">
        <f>ReprocessedData!N80</f>
        <v>-17.1330267766633</v>
      </c>
      <c r="L76" s="5">
        <f t="shared" si="15"/>
        <v>10.922133123572404</v>
      </c>
      <c r="M76" s="5">
        <f t="shared" si="16"/>
        <v>-17.477417863737198</v>
      </c>
      <c r="N76" s="5">
        <f t="shared" si="13"/>
        <v>-16.191466096962202</v>
      </c>
      <c r="O76" s="5">
        <f t="shared" si="13"/>
        <v>6.8706588469511498</v>
      </c>
      <c r="P76" s="5">
        <f t="shared" si="14"/>
        <v>10.940730051805403</v>
      </c>
      <c r="Q76" s="5">
        <f t="shared" si="14"/>
        <v>-17.229030473040694</v>
      </c>
      <c r="R76" s="4">
        <f t="shared" si="18"/>
        <v>13.065726631744246</v>
      </c>
      <c r="S76" s="4">
        <f t="shared" si="17"/>
        <v>41.305982415883918</v>
      </c>
    </row>
    <row r="77" spans="1:19" x14ac:dyDescent="0.25">
      <c r="A77" s="1">
        <f>ReprocessedData!A81</f>
        <v>74</v>
      </c>
      <c r="B77" s="2" t="str">
        <f>ReprocessedData!B81</f>
        <v>FS19</v>
      </c>
      <c r="C77" s="1">
        <f>ReprocessedData!C81</f>
        <v>0.81100000000000005</v>
      </c>
      <c r="D77" s="3">
        <f>ReprocessedData!D81</f>
        <v>1.37337204580978E-7</v>
      </c>
      <c r="E77" s="5">
        <f>ReprocessedData!E81</f>
        <v>13.424452045363701</v>
      </c>
      <c r="F77" s="5">
        <f>ReprocessedData!G81</f>
        <v>10.04124665186</v>
      </c>
      <c r="G77" s="3">
        <f>ReprocessedData!K81</f>
        <v>4.8563686405600503E-7</v>
      </c>
      <c r="H77" s="5">
        <f>ReprocessedData!L81</f>
        <v>42.234383861526503</v>
      </c>
      <c r="I77" s="5">
        <f>ReprocessedData!N81</f>
        <v>-17.003065026012901</v>
      </c>
      <c r="L77" s="5">
        <f t="shared" si="15"/>
        <v>9.5719175873159976</v>
      </c>
      <c r="M77" s="5">
        <f t="shared" si="16"/>
        <v>-17.346103380928092</v>
      </c>
      <c r="N77" s="5">
        <f t="shared" si="13"/>
        <v>-17.505467960857835</v>
      </c>
      <c r="O77" s="5">
        <f t="shared" si="13"/>
        <v>7.0052274586309693</v>
      </c>
      <c r="P77" s="5">
        <f t="shared" si="14"/>
        <v>9.6267281879096611</v>
      </c>
      <c r="Q77" s="5">
        <f t="shared" si="14"/>
        <v>-17.094461861360877</v>
      </c>
      <c r="R77" s="4">
        <f t="shared" si="18"/>
        <v>13.036833791752622</v>
      </c>
      <c r="S77" s="4">
        <f t="shared" si="17"/>
        <v>41.343278802074209</v>
      </c>
    </row>
    <row r="78" spans="1:19" x14ac:dyDescent="0.25">
      <c r="A78" s="1">
        <f>ReprocessedData!A82</f>
        <v>75</v>
      </c>
      <c r="B78" s="2" t="str">
        <f>ReprocessedData!B82</f>
        <v>FS20</v>
      </c>
      <c r="C78" s="1">
        <f>ReprocessedData!C82</f>
        <v>0.79700000000000004</v>
      </c>
      <c r="D78" s="3">
        <f>ReprocessedData!D82</f>
        <v>1.35948962171062E-7</v>
      </c>
      <c r="E78" s="5">
        <f>ReprocessedData!E82</f>
        <v>13.4054666977786</v>
      </c>
      <c r="F78" s="5">
        <f>ReprocessedData!G82</f>
        <v>10.404681978583801</v>
      </c>
      <c r="G78" s="3">
        <f>ReprocessedData!K82</f>
        <v>4.8414695319465295E-7</v>
      </c>
      <c r="H78" s="5">
        <f>ReprocessedData!L82</f>
        <v>42.474589376559599</v>
      </c>
      <c r="I78" s="5">
        <f>ReprocessedData!N82</f>
        <v>-17.839212790823499</v>
      </c>
      <c r="L78" s="5">
        <f t="shared" si="15"/>
        <v>9.9435808067088036</v>
      </c>
      <c r="M78" s="5">
        <f t="shared" si="16"/>
        <v>-18.182895017385992</v>
      </c>
      <c r="N78" s="5">
        <f t="shared" si="13"/>
        <v>-17.143772994454466</v>
      </c>
      <c r="O78" s="5">
        <f t="shared" si="13"/>
        <v>6.1476991314080021</v>
      </c>
      <c r="P78" s="5">
        <f t="shared" si="14"/>
        <v>9.9884231543130308</v>
      </c>
      <c r="Q78" s="5">
        <f t="shared" si="14"/>
        <v>-17.951990188583842</v>
      </c>
      <c r="R78" s="4">
        <f t="shared" si="18"/>
        <v>13.131742398491085</v>
      </c>
      <c r="S78" s="4">
        <f t="shared" si="17"/>
        <v>41.940442286800725</v>
      </c>
    </row>
    <row r="79" spans="1:19" x14ac:dyDescent="0.25">
      <c r="A79" s="1">
        <f>ReprocessedData!A83</f>
        <v>76</v>
      </c>
      <c r="B79" s="2" t="str">
        <f>ReprocessedData!B83</f>
        <v>FS25</v>
      </c>
      <c r="C79" s="1">
        <f>ReprocessedData!C83</f>
        <v>0.81299999999999994</v>
      </c>
      <c r="D79" s="3">
        <f>ReprocessedData!D83</f>
        <v>1.3910225820506999E-7</v>
      </c>
      <c r="E79" s="5">
        <f>ReprocessedData!E83</f>
        <v>14.4220984770977</v>
      </c>
      <c r="F79" s="5">
        <f>ReprocessedData!G83</f>
        <v>9.6826936151336902</v>
      </c>
      <c r="G79" s="3">
        <f>ReprocessedData!K83</f>
        <v>4.9495682086231298E-7</v>
      </c>
      <c r="H79" s="5">
        <f>ReprocessedData!L83</f>
        <v>45.657067953821297</v>
      </c>
      <c r="I79" s="5">
        <f>ReprocessedData!N83</f>
        <v>-19.0108297056534</v>
      </c>
      <c r="L79" s="5">
        <f t="shared" si="15"/>
        <v>9.2256660756776938</v>
      </c>
      <c r="M79" s="5">
        <f t="shared" si="16"/>
        <v>-19.357475473538194</v>
      </c>
      <c r="N79" s="5">
        <f t="shared" si="13"/>
        <v>-17.842432778290341</v>
      </c>
      <c r="O79" s="5">
        <f t="shared" si="13"/>
        <v>4.9440111762841799</v>
      </c>
      <c r="P79" s="5">
        <f t="shared" si="14"/>
        <v>9.2897633704771554</v>
      </c>
      <c r="Q79" s="5">
        <f t="shared" si="14"/>
        <v>-19.155678143707668</v>
      </c>
      <c r="R79" s="4">
        <f t="shared" si="18"/>
        <v>13.171899681189808</v>
      </c>
      <c r="S79" s="4">
        <f t="shared" si="17"/>
        <v>42.033048823617456</v>
      </c>
    </row>
    <row r="80" spans="1:19" x14ac:dyDescent="0.25">
      <c r="A80" s="1">
        <f>ReprocessedData!A84</f>
        <v>77</v>
      </c>
      <c r="B80" s="2" t="str">
        <f>ReprocessedData!B84</f>
        <v>FS23</v>
      </c>
      <c r="C80" s="1">
        <f>ReprocessedData!C84</f>
        <v>0.84299999999999997</v>
      </c>
      <c r="D80" s="3">
        <f>ReprocessedData!D84</f>
        <v>1.4110314786042199E-7</v>
      </c>
      <c r="E80" s="5">
        <f>ReprocessedData!E84</f>
        <v>14.533729677948701</v>
      </c>
      <c r="F80" s="5">
        <f>ReprocessedData!G84</f>
        <v>12.1743881441416</v>
      </c>
      <c r="G80" s="3">
        <f>ReprocessedData!K84</f>
        <v>5.4030707064001096E-7</v>
      </c>
      <c r="H80" s="5">
        <f>ReprocessedData!L84</f>
        <v>49.513770357179602</v>
      </c>
      <c r="I80" s="5">
        <f>ReprocessedData!N84</f>
        <v>-19.132978242714302</v>
      </c>
      <c r="L80" s="5">
        <f t="shared" si="15"/>
        <v>11.716620655424581</v>
      </c>
      <c r="M80" s="5">
        <f t="shared" si="16"/>
        <v>-19.485254148565396</v>
      </c>
      <c r="N80" s="5">
        <f t="shared" si="13"/>
        <v>-15.418287245391848</v>
      </c>
      <c r="O80" s="5">
        <f t="shared" si="13"/>
        <v>4.8130659939029652</v>
      </c>
      <c r="P80" s="5">
        <f t="shared" si="14"/>
        <v>11.713908903375536</v>
      </c>
      <c r="Q80" s="5">
        <f t="shared" si="14"/>
        <v>-19.286623326088879</v>
      </c>
      <c r="R80" s="4">
        <f t="shared" si="18"/>
        <v>12.885874801398099</v>
      </c>
      <c r="S80" s="4">
        <f t="shared" si="17"/>
        <v>44.251418889802537</v>
      </c>
    </row>
    <row r="81" spans="1:19" x14ac:dyDescent="0.25">
      <c r="A81" s="1">
        <f>ReprocessedData!A85</f>
        <v>78</v>
      </c>
      <c r="B81" s="2" t="str">
        <f>ReprocessedData!B85</f>
        <v>FS21</v>
      </c>
      <c r="C81" s="1">
        <f>ReprocessedData!C85</f>
        <v>0.78600000000000003</v>
      </c>
      <c r="D81" s="3">
        <f>ReprocessedData!D85</f>
        <v>1.35208874971204E-7</v>
      </c>
      <c r="E81" s="5">
        <f>ReprocessedData!E85</f>
        <v>13.835859860466501</v>
      </c>
      <c r="F81" s="5">
        <f>ReprocessedData!G85</f>
        <v>9.4293916085547291</v>
      </c>
      <c r="G81" s="3">
        <f>ReprocessedData!K85</f>
        <v>4.8310564282338899E-7</v>
      </c>
      <c r="H81" s="5">
        <f>ReprocessedData!L85</f>
        <v>43.983640262667997</v>
      </c>
      <c r="I81" s="5">
        <f>ReprocessedData!N85</f>
        <v>-17.761830147633798</v>
      </c>
      <c r="L81" s="5">
        <f t="shared" si="15"/>
        <v>8.9653665247467167</v>
      </c>
      <c r="M81" s="5">
        <f t="shared" si="16"/>
        <v>-18.1227743168402</v>
      </c>
      <c r="N81" s="5">
        <f t="shared" si="13"/>
        <v>-18.095750923364349</v>
      </c>
      <c r="O81" s="5">
        <f t="shared" si="13"/>
        <v>6.2093096943300896</v>
      </c>
      <c r="P81" s="5">
        <f t="shared" si="14"/>
        <v>9.0364452254032557</v>
      </c>
      <c r="Q81" s="5">
        <f t="shared" si="14"/>
        <v>-17.890379625661758</v>
      </c>
      <c r="R81" s="4">
        <f t="shared" si="18"/>
        <v>13.243032129258397</v>
      </c>
      <c r="S81" s="4">
        <f t="shared" si="17"/>
        <v>42.435926496151922</v>
      </c>
    </row>
    <row r="82" spans="1:19" x14ac:dyDescent="0.25">
      <c r="A82" s="1">
        <f>ReprocessedData!A86</f>
        <v>79</v>
      </c>
      <c r="B82" s="2" t="str">
        <f>ReprocessedData!B86</f>
        <v>FS27</v>
      </c>
      <c r="C82" s="1">
        <f>ReprocessedData!C86</f>
        <v>0.82199999999999995</v>
      </c>
      <c r="D82" s="3">
        <f>ReprocessedData!D86</f>
        <v>1.40360011412211E-7</v>
      </c>
      <c r="E82" s="5">
        <f>ReprocessedData!E86</f>
        <v>14.1784218170183</v>
      </c>
      <c r="F82" s="5">
        <f>ReprocessedData!G86</f>
        <v>10.3160029259566</v>
      </c>
      <c r="G82" s="3">
        <f>ReprocessedData!K86</f>
        <v>5.0380386884540897E-7</v>
      </c>
      <c r="H82" s="5">
        <f>ReprocessedData!L86</f>
        <v>45.278559540820197</v>
      </c>
      <c r="I82" s="5">
        <f>ReprocessedData!N86</f>
        <v>-16.473810137032402</v>
      </c>
      <c r="L82" s="5">
        <f t="shared" si="15"/>
        <v>9.8394525246375988</v>
      </c>
      <c r="M82" s="5">
        <f t="shared" si="16"/>
        <v>-16.846857566180098</v>
      </c>
      <c r="N82" s="5">
        <f t="shared" si="13"/>
        <v>-17.245108487234372</v>
      </c>
      <c r="O82" s="5">
        <f t="shared" si="13"/>
        <v>7.5168451777156697</v>
      </c>
      <c r="P82" s="5">
        <f t="shared" si="14"/>
        <v>9.8870876615331227</v>
      </c>
      <c r="Q82" s="5">
        <f t="shared" si="14"/>
        <v>-16.582844142276176</v>
      </c>
      <c r="R82" s="4">
        <f t="shared" si="18"/>
        <v>13.145477218874941</v>
      </c>
      <c r="S82" s="4">
        <f t="shared" si="17"/>
        <v>42.315921715993667</v>
      </c>
    </row>
    <row r="83" spans="1:19" x14ac:dyDescent="0.25">
      <c r="A83" s="1">
        <f>ReprocessedData!A87</f>
        <v>80</v>
      </c>
      <c r="B83" s="2" t="str">
        <f>ReprocessedData!B87</f>
        <v>FS31</v>
      </c>
      <c r="C83" s="1">
        <f>ReprocessedData!C87</f>
        <v>0.80600000000000005</v>
      </c>
      <c r="D83" s="3">
        <f>ReprocessedData!D87</f>
        <v>1.3306091855430601E-7</v>
      </c>
      <c r="E83" s="5">
        <f>ReprocessedData!E87</f>
        <v>13.0714626351396</v>
      </c>
      <c r="F83" s="5">
        <f>ReprocessedData!G87</f>
        <v>10.8413558821129</v>
      </c>
      <c r="G83" s="3">
        <f>ReprocessedData!K87</f>
        <v>4.7462418972798998E-7</v>
      </c>
      <c r="H83" s="5">
        <f>ReprocessedData!L87</f>
        <v>41.4829579610604</v>
      </c>
      <c r="I83" s="5">
        <f>ReprocessedData!N87</f>
        <v>-19.2280947120699</v>
      </c>
      <c r="L83" s="5">
        <f t="shared" si="15"/>
        <v>10.345215082112901</v>
      </c>
      <c r="M83" s="5">
        <f t="shared" si="16"/>
        <v>-19.617103352069897</v>
      </c>
      <c r="N83" s="5">
        <f t="shared" si="13"/>
        <v>-16.752910815554856</v>
      </c>
      <c r="O83" s="5">
        <f t="shared" si="13"/>
        <v>4.6779494105140262</v>
      </c>
      <c r="P83" s="5">
        <f t="shared" si="14"/>
        <v>10.379285333212529</v>
      </c>
      <c r="Q83" s="5">
        <f t="shared" si="14"/>
        <v>-19.421739909477822</v>
      </c>
      <c r="R83" s="4">
        <f t="shared" si="18"/>
        <v>12.709259723299567</v>
      </c>
      <c r="S83" s="4">
        <f t="shared" si="17"/>
        <v>40.656402872812166</v>
      </c>
    </row>
    <row r="84" spans="1:19" x14ac:dyDescent="0.25">
      <c r="A84" s="1">
        <f>ReprocessedData!A88</f>
        <v>81</v>
      </c>
      <c r="B84" s="2" t="str">
        <f>ReprocessedData!B88</f>
        <v>FS24</v>
      </c>
      <c r="C84" s="1">
        <f>ReprocessedData!C88</f>
        <v>0.83699999999999997</v>
      </c>
      <c r="D84" s="3">
        <f>ReprocessedData!D88</f>
        <v>1.4054439285288201E-7</v>
      </c>
      <c r="E84" s="5">
        <f>ReprocessedData!E88</f>
        <v>13.806584531422001</v>
      </c>
      <c r="F84" s="5">
        <f>ReprocessedData!G88</f>
        <v>12.148316464861701</v>
      </c>
      <c r="G84" s="3">
        <f>ReprocessedData!K88</f>
        <v>5.16823836838043E-7</v>
      </c>
      <c r="H84" s="5">
        <f>ReprocessedData!L88</f>
        <v>45.171331632314597</v>
      </c>
      <c r="I84" s="5">
        <f>ReprocessedData!N88</f>
        <v>-17.627709978297499</v>
      </c>
      <c r="J84" s="5"/>
      <c r="K84" s="5"/>
      <c r="L84" s="5">
        <f t="shared" si="15"/>
        <v>11.624674274380705</v>
      </c>
      <c r="M84" s="5">
        <f t="shared" si="16"/>
        <v>-18.036987558189793</v>
      </c>
      <c r="N84" s="5">
        <f t="shared" ref="N84:O88" si="19">(N190-1)*1000</f>
        <v>-15.507767563774921</v>
      </c>
      <c r="O84" s="5">
        <f t="shared" si="19"/>
        <v>6.2972223507646863</v>
      </c>
      <c r="P84" s="5">
        <f t="shared" ref="P84:Q88" si="20">(P190-1)*1000</f>
        <v>11.624428584992685</v>
      </c>
      <c r="Q84" s="5">
        <f t="shared" si="20"/>
        <v>-17.802466969227162</v>
      </c>
      <c r="R84" s="4">
        <f t="shared" si="18"/>
        <v>12.926854044810698</v>
      </c>
      <c r="S84" s="4">
        <f t="shared" si="17"/>
        <v>42.631557772434519</v>
      </c>
    </row>
    <row r="85" spans="1:19" x14ac:dyDescent="0.25">
      <c r="A85" s="1">
        <f>ReprocessedData!A89</f>
        <v>82</v>
      </c>
      <c r="B85" s="2" t="str">
        <f>ReprocessedData!B89</f>
        <v>FS32</v>
      </c>
      <c r="C85" s="1">
        <f>ReprocessedData!C89</f>
        <v>0.78400000000000003</v>
      </c>
      <c r="D85" s="3">
        <f>ReprocessedData!D89</f>
        <v>1.2961227204705299E-7</v>
      </c>
      <c r="E85" s="5">
        <f>ReprocessedData!E89</f>
        <v>12.6850142601931</v>
      </c>
      <c r="F85" s="5">
        <f>ReprocessedData!G89</f>
        <v>10.089982366029099</v>
      </c>
      <c r="G85" s="3">
        <f>ReprocessedData!K89</f>
        <v>4.7035379724391598E-7</v>
      </c>
      <c r="H85" s="5">
        <f>ReprocessedData!L89</f>
        <v>40.9561888397347</v>
      </c>
      <c r="I85" s="5">
        <f>ReprocessedData!N89</f>
        <v>-17.400156801401199</v>
      </c>
      <c r="J85" s="5"/>
      <c r="K85" s="5"/>
      <c r="L85" s="5">
        <f t="shared" si="15"/>
        <v>9.5300320610370921</v>
      </c>
      <c r="M85" s="5">
        <f t="shared" si="16"/>
        <v>-17.834488392834793</v>
      </c>
      <c r="N85" s="5">
        <f t="shared" si="19"/>
        <v>-17.546230089660607</v>
      </c>
      <c r="O85" s="5">
        <f t="shared" si="19"/>
        <v>6.5047396859831963</v>
      </c>
      <c r="P85" s="5">
        <f t="shared" si="20"/>
        <v>9.5859660591068874</v>
      </c>
      <c r="Q85" s="5">
        <f t="shared" si="20"/>
        <v>-17.59494963400865</v>
      </c>
      <c r="R85" s="4">
        <f t="shared" si="18"/>
        <v>12.727257782470875</v>
      </c>
      <c r="S85" s="4">
        <f t="shared" si="17"/>
        <v>41.421203776881107</v>
      </c>
    </row>
    <row r="86" spans="1:19" x14ac:dyDescent="0.25">
      <c r="A86" s="36">
        <f>ReprocessedData!A90</f>
        <v>83</v>
      </c>
      <c r="B86" s="37" t="str">
        <f>ReprocessedData!B90</f>
        <v>ALANINE</v>
      </c>
      <c r="C86" s="36">
        <f>ReprocessedData!C90</f>
        <v>0.8</v>
      </c>
      <c r="D86" s="38">
        <f>ReprocessedData!D90</f>
        <v>1.6199692780272099E-7</v>
      </c>
      <c r="E86" s="39">
        <f>ReprocessedData!E90</f>
        <v>0.127311286748959</v>
      </c>
      <c r="F86" s="39">
        <f>ReprocessedData!G90</f>
        <v>-1.56049336879664</v>
      </c>
      <c r="G86" s="38">
        <f>ReprocessedData!K90</f>
        <v>4.6905550676879002E-7</v>
      </c>
      <c r="H86" s="39">
        <f>ReprocessedData!L90</f>
        <v>0.327969945536359</v>
      </c>
      <c r="I86" s="39">
        <f>ReprocessedData!N90</f>
        <v>-19.303056884774101</v>
      </c>
      <c r="J86" s="39">
        <f>F86</f>
        <v>-1.56049336879664</v>
      </c>
      <c r="K86" s="39">
        <f>I86</f>
        <v>-19.303056884774101</v>
      </c>
      <c r="L86" s="39">
        <f t="shared" ref="L86" si="21">F86-(V$2*A86^5+V$3*A86^4+V$4*A86^3+V$5*A86^2+V$6*A86)</f>
        <v>-2.1665053358796427</v>
      </c>
      <c r="M86" s="39">
        <f t="shared" ref="M86" si="22">I86-(W$2*A86^5+W$3*A86^4+W$4*A86^3+W$5*A86^2+W$6*A86)</f>
        <v>-19.767733207162998</v>
      </c>
      <c r="N86" s="39">
        <f t="shared" si="19"/>
        <v>-28.929058629231452</v>
      </c>
      <c r="O86" s="39">
        <f t="shared" si="19"/>
        <v>4.5235867686803655</v>
      </c>
      <c r="P86" s="39">
        <f t="shared" si="20"/>
        <v>-1.7968624804639566</v>
      </c>
      <c r="Q86" s="39">
        <f t="shared" si="20"/>
        <v>-19.576102551311479</v>
      </c>
      <c r="R86" s="40">
        <f t="shared" ref="R86" si="23">(D86/((V$21*C86)))*9.6</f>
        <v>15.58911895455214</v>
      </c>
      <c r="S86" s="40">
        <f t="shared" ref="S86" si="24">(G86/(W$21*C86))*W$24</f>
        <v>40.48073379132012</v>
      </c>
    </row>
    <row r="87" spans="1:19" x14ac:dyDescent="0.25">
      <c r="A87" s="36">
        <f>ReprocessedData!A91</f>
        <v>84</v>
      </c>
      <c r="B87" s="37" t="str">
        <f>ReprocessedData!B91</f>
        <v>ALANINE</v>
      </c>
      <c r="C87" s="36">
        <f>ReprocessedData!C91</f>
        <v>0.8</v>
      </c>
      <c r="D87" s="38">
        <f>ReprocessedData!D91</f>
        <v>1.5062700258611199E-7</v>
      </c>
      <c r="E87" s="39">
        <f>ReprocessedData!E91</f>
        <v>0.11837571582982299</v>
      </c>
      <c r="F87" s="39">
        <f>ReprocessedData!G91</f>
        <v>-1.52601424240531</v>
      </c>
      <c r="G87" s="38">
        <f>ReprocessedData!K91</f>
        <v>4.3830493379193298E-7</v>
      </c>
      <c r="H87" s="39">
        <f>ReprocessedData!L91</f>
        <v>0.30646870644121099</v>
      </c>
      <c r="I87" s="39">
        <f>ReprocessedData!N91</f>
        <v>-19.335846493718599</v>
      </c>
      <c r="J87" s="39">
        <f>F87</f>
        <v>-1.52601424240531</v>
      </c>
      <c r="K87" s="39">
        <f>I87</f>
        <v>-19.335846493718599</v>
      </c>
      <c r="L87" s="39">
        <f t="shared" si="15"/>
        <v>-2.1888406037493047</v>
      </c>
      <c r="M87" s="39">
        <f t="shared" si="16"/>
        <v>-19.836692960073794</v>
      </c>
      <c r="N87" s="39">
        <f t="shared" si="19"/>
        <v>-28.95079485046681</v>
      </c>
      <c r="O87" s="39">
        <f t="shared" si="19"/>
        <v>4.4529181111760963</v>
      </c>
      <c r="P87" s="39">
        <f t="shared" si="20"/>
        <v>-1.8185987016993144</v>
      </c>
      <c r="Q87" s="39">
        <f t="shared" si="20"/>
        <v>-19.64677120881575</v>
      </c>
      <c r="R87" s="40">
        <f t="shared" si="18"/>
        <v>14.494980200748547</v>
      </c>
      <c r="S87" s="40">
        <f t="shared" si="17"/>
        <v>37.826877817680923</v>
      </c>
    </row>
    <row r="88" spans="1:19" x14ac:dyDescent="0.25">
      <c r="A88" s="41">
        <f>ReprocessedData!A92</f>
        <v>85</v>
      </c>
      <c r="B88" s="42" t="str">
        <f>ReprocessedData!B92</f>
        <v>BOVINE LIVER</v>
      </c>
      <c r="C88" s="41">
        <f>ReprocessedData!C92</f>
        <v>0.82499999999999996</v>
      </c>
      <c r="D88" s="43">
        <f>ReprocessedData!D92</f>
        <v>1.03457081838954E-7</v>
      </c>
      <c r="E88" s="44">
        <f>ReprocessedData!E92</f>
        <v>8.1306082885312603E-2</v>
      </c>
      <c r="F88" s="44">
        <f>ReprocessedData!G92</f>
        <v>6.83800926016277</v>
      </c>
      <c r="G88" s="43">
        <f>ReprocessedData!K92</f>
        <v>5.6370917356218797E-7</v>
      </c>
      <c r="H88" s="44">
        <f>ReprocessedData!L92</f>
        <v>0.39415052070420997</v>
      </c>
      <c r="I88" s="44">
        <f>ReprocessedData!N92</f>
        <v>-28.0398493941297</v>
      </c>
      <c r="J88" s="44">
        <f>F88+(AVERAGE(F$8:F$9,F$21:F$22,F$34:F$35,F$47:F$48,F$60:F$61,F$73:F$74,F$86:F$87,F$99:F$100)-AVERAGE(F$10,F$23,F$36,F$49,F$62,F$75,F$88,F$101))</f>
        <v>-1.5772612307946554</v>
      </c>
      <c r="K88" s="44">
        <f>I88+(AVERAGE(I$8:I$9,I$21:I$22,I$34:I$35,I$47:I$48,I$60:I$61,I$73:I$74,I$86:I$87,I$99:I$100)-AVERAGE(I$10,I$23,I$36,I$49,I$62,I$75,I$88,I$101))</f>
        <v>-19.280939320162187</v>
      </c>
      <c r="L88" s="44">
        <f t="shared" si="15"/>
        <v>6.1065629570377631</v>
      </c>
      <c r="M88" s="44">
        <f t="shared" si="16"/>
        <v>-28.583255897567195</v>
      </c>
      <c r="N88" s="44">
        <f t="shared" si="19"/>
        <v>-20.877879491441263</v>
      </c>
      <c r="O88" s="44">
        <f t="shared" si="19"/>
        <v>-4.5103950458327269</v>
      </c>
      <c r="P88" s="44">
        <f t="shared" si="20"/>
        <v>6.254316657326342</v>
      </c>
      <c r="Q88" s="44">
        <f t="shared" si="20"/>
        <v>-28.610084365824573</v>
      </c>
      <c r="R88" s="45">
        <f t="shared" si="18"/>
        <v>9.6540836009230251</v>
      </c>
      <c r="S88" s="45">
        <f t="shared" si="17"/>
        <v>47.175365993531699</v>
      </c>
    </row>
    <row r="89" spans="1:19" x14ac:dyDescent="0.25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5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5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5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5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5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5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5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5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5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5">
      <c r="A99" s="36"/>
      <c r="B99" s="37"/>
      <c r="C99" s="36"/>
      <c r="D99" s="38"/>
      <c r="E99" s="39"/>
      <c r="F99" s="39"/>
      <c r="G99" s="38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40"/>
      <c r="S99" s="40"/>
    </row>
    <row r="100" spans="1:19" x14ac:dyDescent="0.25">
      <c r="A100" s="36"/>
      <c r="B100" s="37"/>
      <c r="C100" s="36"/>
      <c r="D100" s="38"/>
      <c r="E100" s="39"/>
      <c r="F100" s="39"/>
      <c r="G100" s="38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40"/>
      <c r="S100" s="40"/>
    </row>
    <row r="101" spans="1:19" x14ac:dyDescent="0.25">
      <c r="A101" s="41"/>
      <c r="B101" s="42"/>
      <c r="C101" s="41"/>
      <c r="D101" s="43"/>
      <c r="E101" s="44"/>
      <c r="F101" s="44"/>
      <c r="G101" s="43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5"/>
      <c r="S101" s="45"/>
    </row>
    <row r="103" spans="1:19" x14ac:dyDescent="0.25">
      <c r="C103" s="1" t="s">
        <v>60</v>
      </c>
      <c r="D103" s="1" t="s">
        <v>26</v>
      </c>
      <c r="E103" s="1" t="s">
        <v>59</v>
      </c>
      <c r="F103" s="1" t="s">
        <v>61</v>
      </c>
      <c r="R103" s="14"/>
      <c r="S103" s="4"/>
    </row>
    <row r="104" spans="1:19" x14ac:dyDescent="0.25">
      <c r="D104" s="1">
        <f>C10</f>
        <v>0.876</v>
      </c>
      <c r="E104" s="3">
        <f>D10</f>
        <v>1.0958345387363E-7</v>
      </c>
      <c r="F104" s="3">
        <f>G10</f>
        <v>5.9465597690433501E-7</v>
      </c>
      <c r="G104" s="3"/>
      <c r="K104" s="1" t="s">
        <v>20</v>
      </c>
      <c r="L104" s="5">
        <f>AVERAGE(L8:L9,L21:L22,L34:L35,L47:L48,L60:L61,L73:L74,L86:L87,L99:L100)</f>
        <v>-2.2211073165976774</v>
      </c>
      <c r="M104" s="5">
        <f>AVERAGE(M8:M9,M21:M22,M34:M35,M47:M48,M60:M61,M73:M74,M86:M87,M99:M100)</f>
        <v>-19.810569130780095</v>
      </c>
    </row>
    <row r="105" spans="1:19" x14ac:dyDescent="0.25">
      <c r="D105" s="1">
        <f>C23</f>
        <v>0.78300000000000003</v>
      </c>
      <c r="E105" s="3">
        <f>D23</f>
        <v>9.7036633610325702E-8</v>
      </c>
      <c r="F105" s="1">
        <f>G23</f>
        <v>5.3418463519250302E-7</v>
      </c>
      <c r="K105" s="1" t="s">
        <v>36</v>
      </c>
      <c r="L105" s="5">
        <f>2*STDEV(L8:L9,L21:L22,L34:L35,L47:L48,L60:L61,L73:L74,L86:L87,L99:L100)</f>
        <v>9.8073051274101139E-2</v>
      </c>
      <c r="M105" s="5">
        <f>2*STDEV(M8:M9,M21:M22,M34:M35,M47:M48,M60:M61,M73:M74,M86:M87,M99:M100)</f>
        <v>0.10214600413351688</v>
      </c>
    </row>
    <row r="106" spans="1:19" x14ac:dyDescent="0.25">
      <c r="D106" s="1">
        <f>C36</f>
        <v>0.82299999999999995</v>
      </c>
      <c r="E106" s="3">
        <f>D36</f>
        <v>1.0296862000200301E-7</v>
      </c>
      <c r="F106" s="1">
        <f>G36</f>
        <v>5.6358363509367795E-7</v>
      </c>
    </row>
    <row r="107" spans="1:19" x14ac:dyDescent="0.25">
      <c r="D107" s="1">
        <f>C49</f>
        <v>0.72</v>
      </c>
      <c r="E107" s="3">
        <f>D49</f>
        <v>8.8738401370080906E-8</v>
      </c>
      <c r="F107" s="1">
        <f>G49</f>
        <v>4.9379029354312799E-7</v>
      </c>
      <c r="K107" s="1" t="s">
        <v>37</v>
      </c>
      <c r="L107" s="5">
        <f>AVERAGE(L10,L23,L36,L49,L62,L75,L88,L101)</f>
        <v>6.1740565216882475</v>
      </c>
      <c r="M107" s="5">
        <f>AVERAGE(M10,M23,M36,M49,M62,M75,M88,M101)</f>
        <v>-28.583173571871061</v>
      </c>
    </row>
    <row r="108" spans="1:19" x14ac:dyDescent="0.25">
      <c r="D108" s="1">
        <f>C62</f>
        <v>0.77</v>
      </c>
      <c r="E108" s="3">
        <f>D62</f>
        <v>9.5946935375901305E-8</v>
      </c>
      <c r="F108" s="1">
        <f>G62</f>
        <v>5.3182714410127098E-7</v>
      </c>
      <c r="K108" s="1" t="s">
        <v>36</v>
      </c>
      <c r="L108" s="5">
        <f>2*STDEV(L10,L23,L36,L49,L62,L75,L88,L101)</f>
        <v>0.11072336656466612</v>
      </c>
      <c r="M108" s="5">
        <f>2*STDEV(M10,M23,M36,M49,M62,M75,M88,M101)</f>
        <v>0.11084302001858681</v>
      </c>
    </row>
    <row r="109" spans="1:19" x14ac:dyDescent="0.25">
      <c r="D109" s="15">
        <f>C75</f>
        <v>0.79200000000000004</v>
      </c>
      <c r="E109" s="3">
        <f>D75</f>
        <v>9.9050945265299895E-8</v>
      </c>
      <c r="F109" s="3">
        <f>G75</f>
        <v>5.4309530872487202E-7</v>
      </c>
    </row>
    <row r="110" spans="1:19" x14ac:dyDescent="0.25">
      <c r="D110" s="1">
        <f>C88</f>
        <v>0.82499999999999996</v>
      </c>
      <c r="E110" s="3">
        <f>D88</f>
        <v>1.03457081838954E-7</v>
      </c>
      <c r="F110" s="3">
        <f>G88</f>
        <v>5.6370917356218797E-7</v>
      </c>
      <c r="J110" s="2" t="str">
        <f t="shared" ref="J110:J141" si="25">B4</f>
        <v>Blank</v>
      </c>
      <c r="L110" s="14">
        <f t="shared" ref="L110:M129" si="26">(1000+L4)/1000</f>
        <v>0.99991315906591904</v>
      </c>
      <c r="M110" s="14">
        <f t="shared" si="26"/>
        <v>0.99993545588422772</v>
      </c>
      <c r="N110" s="27">
        <f t="shared" ref="N110:N141" si="27">L110*L$215</f>
        <v>0.97309482779990641</v>
      </c>
      <c r="O110" s="27">
        <f t="shared" ref="O110:O141" si="28">M110*M$215</f>
        <v>1.024715044290909</v>
      </c>
      <c r="P110" s="27">
        <f t="shared" ref="P110:P141" si="29">N110+N$215</f>
        <v>1.0002270239486739</v>
      </c>
      <c r="Q110" s="27">
        <f t="shared" ref="Q110:Q141" si="30">O110+O$215</f>
        <v>1.0006153549709171</v>
      </c>
    </row>
    <row r="111" spans="1:19" x14ac:dyDescent="0.25">
      <c r="E111" s="3"/>
      <c r="F111" s="3"/>
      <c r="J111" s="2" t="str">
        <f t="shared" si="25"/>
        <v>Blank</v>
      </c>
      <c r="L111" s="14">
        <f t="shared" si="26"/>
        <v>0.99983605392540797</v>
      </c>
      <c r="M111" s="14">
        <f t="shared" si="26"/>
        <v>0.99987806428888648</v>
      </c>
      <c r="N111" s="27">
        <f t="shared" si="27"/>
        <v>0.97301979067018385</v>
      </c>
      <c r="O111" s="27">
        <f t="shared" si="28"/>
        <v>1.0246562304636604</v>
      </c>
      <c r="P111" s="27">
        <f t="shared" si="29"/>
        <v>1.0001519868189512</v>
      </c>
      <c r="Q111" s="27">
        <f t="shared" si="30"/>
        <v>1.0005565411436685</v>
      </c>
    </row>
    <row r="112" spans="1:19" x14ac:dyDescent="0.25">
      <c r="J112" s="2" t="str">
        <f t="shared" si="25"/>
        <v>Test</v>
      </c>
      <c r="L112" s="14">
        <f t="shared" si="26"/>
        <v>0.99976781274531701</v>
      </c>
      <c r="M112" s="14">
        <f t="shared" si="26"/>
        <v>0.99982724344253104</v>
      </c>
      <c r="N112" s="27">
        <f t="shared" si="27"/>
        <v>0.97295337976360918</v>
      </c>
      <c r="O112" s="27">
        <f t="shared" si="28"/>
        <v>1.024604150216363</v>
      </c>
      <c r="P112" s="27">
        <f t="shared" si="29"/>
        <v>1.0000855759123768</v>
      </c>
      <c r="Q112" s="27">
        <f t="shared" si="30"/>
        <v>1.0005044608963711</v>
      </c>
    </row>
    <row r="113" spans="3:17" x14ac:dyDescent="0.25">
      <c r="J113" s="2" t="str">
        <f t="shared" si="25"/>
        <v>Test</v>
      </c>
      <c r="L113" s="14">
        <f t="shared" si="26"/>
        <v>0.99970761290905608</v>
      </c>
      <c r="M113" s="14">
        <f t="shared" si="26"/>
        <v>0.99978244178196485</v>
      </c>
      <c r="N113" s="27">
        <f t="shared" si="27"/>
        <v>0.97289479452671257</v>
      </c>
      <c r="O113" s="27">
        <f t="shared" si="28"/>
        <v>1.0245582383174285</v>
      </c>
      <c r="P113" s="27">
        <f t="shared" si="29"/>
        <v>1.00002699067548</v>
      </c>
      <c r="Q113" s="27">
        <f t="shared" si="30"/>
        <v>1.0004585489974367</v>
      </c>
    </row>
    <row r="114" spans="3:17" x14ac:dyDescent="0.25">
      <c r="J114" s="2" t="str">
        <f t="shared" si="25"/>
        <v>SIGMA ALANINE</v>
      </c>
      <c r="L114" s="14">
        <f t="shared" si="26"/>
        <v>0.99780467972303311</v>
      </c>
      <c r="M114" s="14">
        <f t="shared" si="26"/>
        <v>0.98012313637232906</v>
      </c>
      <c r="N114" s="27">
        <f t="shared" si="27"/>
        <v>0.97104289926543053</v>
      </c>
      <c r="O114" s="27">
        <f t="shared" si="28"/>
        <v>1.0044117519667177</v>
      </c>
      <c r="P114" s="27">
        <f t="shared" si="29"/>
        <v>0.99817509541419802</v>
      </c>
      <c r="Q114" s="27">
        <f t="shared" si="30"/>
        <v>0.98031206264672588</v>
      </c>
    </row>
    <row r="115" spans="3:17" x14ac:dyDescent="0.25">
      <c r="J115" s="2" t="str">
        <f t="shared" si="25"/>
        <v>ALANINE</v>
      </c>
      <c r="L115" s="14">
        <f t="shared" si="26"/>
        <v>0.99777397869265683</v>
      </c>
      <c r="M115" s="14">
        <f t="shared" si="26"/>
        <v>0.98019926579405647</v>
      </c>
      <c r="N115" s="27">
        <f t="shared" si="27"/>
        <v>0.97101302165696379</v>
      </c>
      <c r="O115" s="27">
        <f t="shared" si="28"/>
        <v>1.0044897679659486</v>
      </c>
      <c r="P115" s="27">
        <f t="shared" si="29"/>
        <v>0.99814521780573129</v>
      </c>
      <c r="Q115" s="27">
        <f t="shared" si="30"/>
        <v>0.98039007864595673</v>
      </c>
    </row>
    <row r="116" spans="3:17" x14ac:dyDescent="0.25">
      <c r="J116" s="2" t="str">
        <f t="shared" si="25"/>
        <v>BOVINE LIVER</v>
      </c>
      <c r="L116" s="14">
        <f t="shared" si="26"/>
        <v>1.0061525608351343</v>
      </c>
      <c r="M116" s="14">
        <f t="shared" si="26"/>
        <v>0.97149938190071405</v>
      </c>
      <c r="N116" s="27">
        <f t="shared" si="27"/>
        <v>0.97916688469318769</v>
      </c>
      <c r="O116" s="27">
        <f t="shared" si="28"/>
        <v>0.99557429061525426</v>
      </c>
      <c r="P116" s="27">
        <f t="shared" si="29"/>
        <v>1.0062990808419552</v>
      </c>
      <c r="Q116" s="27">
        <f t="shared" si="30"/>
        <v>0.97147460129526242</v>
      </c>
    </row>
    <row r="117" spans="3:17" x14ac:dyDescent="0.25">
      <c r="C117" s="5"/>
      <c r="J117" s="2" t="str">
        <f t="shared" si="25"/>
        <v>FS60LE</v>
      </c>
      <c r="L117" s="14">
        <f t="shared" si="26"/>
        <v>1.0100775449197656</v>
      </c>
      <c r="M117" s="14">
        <f t="shared" si="26"/>
        <v>0.98168309371412044</v>
      </c>
      <c r="N117" s="27">
        <f t="shared" si="27"/>
        <v>0.98298659811262079</v>
      </c>
      <c r="O117" s="27">
        <f t="shared" si="28"/>
        <v>1.0060103669044911</v>
      </c>
      <c r="P117" s="27">
        <f t="shared" si="29"/>
        <v>1.0101187942613883</v>
      </c>
      <c r="Q117" s="27">
        <f t="shared" si="30"/>
        <v>0.98191067758449924</v>
      </c>
    </row>
    <row r="118" spans="3:17" x14ac:dyDescent="0.25">
      <c r="C118" s="5"/>
      <c r="J118" s="2" t="str">
        <f t="shared" si="25"/>
        <v>FS61LE</v>
      </c>
      <c r="L118" s="14">
        <f t="shared" si="26"/>
        <v>1.0107646590248143</v>
      </c>
      <c r="M118" s="14">
        <f t="shared" si="26"/>
        <v>0.98262522029127519</v>
      </c>
      <c r="N118" s="27">
        <f t="shared" si="27"/>
        <v>0.98365528336360375</v>
      </c>
      <c r="O118" s="27">
        <f t="shared" si="28"/>
        <v>1.0069758404973672</v>
      </c>
      <c r="P118" s="27">
        <f t="shared" si="29"/>
        <v>1.0107874795123712</v>
      </c>
      <c r="Q118" s="27">
        <f t="shared" si="30"/>
        <v>0.98287615117737537</v>
      </c>
    </row>
    <row r="119" spans="3:17" x14ac:dyDescent="0.25">
      <c r="C119" s="5"/>
      <c r="J119" s="2" t="str">
        <f t="shared" si="25"/>
        <v>FS62LE</v>
      </c>
      <c r="L119" s="14">
        <f t="shared" si="26"/>
        <v>1.0091183316068926</v>
      </c>
      <c r="M119" s="14">
        <f t="shared" si="26"/>
        <v>0.98239079431729226</v>
      </c>
      <c r="N119" s="27">
        <f t="shared" si="27"/>
        <v>0.98205311153426067</v>
      </c>
      <c r="O119" s="27">
        <f t="shared" si="28"/>
        <v>1.0067356051692775</v>
      </c>
      <c r="P119" s="27">
        <f t="shared" si="29"/>
        <v>1.0091853076830282</v>
      </c>
      <c r="Q119" s="27">
        <f t="shared" si="30"/>
        <v>0.98263591584928567</v>
      </c>
    </row>
    <row r="120" spans="3:17" x14ac:dyDescent="0.25">
      <c r="J120" s="2" t="str">
        <f t="shared" si="25"/>
        <v>FS63LE</v>
      </c>
      <c r="L120" s="14">
        <f t="shared" si="26"/>
        <v>1.0084487239809503</v>
      </c>
      <c r="M120" s="14">
        <f t="shared" si="26"/>
        <v>0.98289443457496239</v>
      </c>
      <c r="N120" s="27">
        <f t="shared" si="27"/>
        <v>0.98140146322705324</v>
      </c>
      <c r="O120" s="27">
        <f t="shared" si="28"/>
        <v>1.0072517262308003</v>
      </c>
      <c r="P120" s="27">
        <f t="shared" si="29"/>
        <v>1.0085336593758207</v>
      </c>
      <c r="Q120" s="27">
        <f t="shared" si="30"/>
        <v>0.98315203691080844</v>
      </c>
    </row>
    <row r="121" spans="3:17" x14ac:dyDescent="0.25">
      <c r="J121" s="2" t="str">
        <f t="shared" si="25"/>
        <v>FS64LE</v>
      </c>
      <c r="L121" s="14">
        <f t="shared" si="26"/>
        <v>1.0104667053456942</v>
      </c>
      <c r="M121" s="14">
        <f t="shared" si="26"/>
        <v>0.98107524360096243</v>
      </c>
      <c r="N121" s="27">
        <f t="shared" si="27"/>
        <v>0.98336532099892537</v>
      </c>
      <c r="O121" s="27">
        <f t="shared" si="28"/>
        <v>1.0053874535434719</v>
      </c>
      <c r="P121" s="27">
        <f t="shared" si="29"/>
        <v>1.0104975171476929</v>
      </c>
      <c r="Q121" s="27">
        <f t="shared" si="30"/>
        <v>0.98128776422348007</v>
      </c>
    </row>
    <row r="122" spans="3:17" x14ac:dyDescent="0.25">
      <c r="J122" s="2" t="str">
        <f t="shared" si="25"/>
        <v>FS65LE</v>
      </c>
      <c r="L122" s="14">
        <f t="shared" si="26"/>
        <v>1.010616273614497</v>
      </c>
      <c r="M122" s="14">
        <f t="shared" si="26"/>
        <v>0.98189619363904679</v>
      </c>
      <c r="N122" s="27">
        <f t="shared" si="27"/>
        <v>0.98351087774798451</v>
      </c>
      <c r="O122" s="27">
        <f t="shared" si="28"/>
        <v>1.0062287476986955</v>
      </c>
      <c r="P122" s="27">
        <f t="shared" si="29"/>
        <v>1.010643073896752</v>
      </c>
      <c r="Q122" s="27">
        <f t="shared" si="30"/>
        <v>0.98212905837870368</v>
      </c>
    </row>
    <row r="123" spans="3:17" x14ac:dyDescent="0.25">
      <c r="J123" s="2" t="str">
        <f t="shared" si="25"/>
        <v>FS66LE</v>
      </c>
      <c r="L123" s="14">
        <f t="shared" si="26"/>
        <v>1.0099835277043061</v>
      </c>
      <c r="M123" s="14">
        <f t="shared" si="26"/>
        <v>0.98061792751949073</v>
      </c>
      <c r="N123" s="27">
        <f t="shared" si="27"/>
        <v>0.98289510250096856</v>
      </c>
      <c r="O123" s="27">
        <f t="shared" si="28"/>
        <v>1.0049188046262618</v>
      </c>
      <c r="P123" s="27">
        <f t="shared" si="29"/>
        <v>1.0100272986497361</v>
      </c>
      <c r="Q123" s="27">
        <f t="shared" si="30"/>
        <v>0.98081911530626997</v>
      </c>
    </row>
    <row r="124" spans="3:17" x14ac:dyDescent="0.25">
      <c r="J124" s="2" t="str">
        <f t="shared" si="25"/>
        <v>FS67LE</v>
      </c>
      <c r="L124" s="14">
        <f t="shared" si="26"/>
        <v>1.0087938456801546</v>
      </c>
      <c r="M124" s="14">
        <f t="shared" si="26"/>
        <v>0.98191115879518565</v>
      </c>
      <c r="N124" s="27">
        <f t="shared" si="27"/>
        <v>0.98173732853436746</v>
      </c>
      <c r="O124" s="27">
        <f t="shared" si="28"/>
        <v>1.0062440837091804</v>
      </c>
      <c r="P124" s="27">
        <f t="shared" si="29"/>
        <v>1.008869524683135</v>
      </c>
      <c r="Q124" s="27">
        <f t="shared" si="30"/>
        <v>0.98214439438918855</v>
      </c>
    </row>
    <row r="125" spans="3:17" x14ac:dyDescent="0.25">
      <c r="J125" s="2" t="str">
        <f t="shared" si="25"/>
        <v>FS68LE</v>
      </c>
      <c r="L125" s="14">
        <f t="shared" si="26"/>
        <v>1.0108434688820296</v>
      </c>
      <c r="M125" s="14">
        <f t="shared" si="26"/>
        <v>0.9817599343417136</v>
      </c>
      <c r="N125" s="27">
        <f t="shared" si="27"/>
        <v>0.98373197948840274</v>
      </c>
      <c r="O125" s="27">
        <f t="shared" si="28"/>
        <v>1.006089111734114</v>
      </c>
      <c r="P125" s="27">
        <f t="shared" si="29"/>
        <v>1.0108641756371703</v>
      </c>
      <c r="Q125" s="27">
        <f t="shared" si="30"/>
        <v>0.98198942241412213</v>
      </c>
    </row>
    <row r="126" spans="3:17" x14ac:dyDescent="0.25">
      <c r="J126" s="2" t="str">
        <f t="shared" si="25"/>
        <v>FS69LE</v>
      </c>
      <c r="L126" s="14">
        <f t="shared" si="26"/>
        <v>1.0114698365944772</v>
      </c>
      <c r="M126" s="14">
        <f t="shared" si="26"/>
        <v>0.9818003311126855</v>
      </c>
      <c r="N126" s="27">
        <f t="shared" si="27"/>
        <v>0.98434154760515102</v>
      </c>
      <c r="O126" s="27">
        <f t="shared" si="28"/>
        <v>1.0061305095850572</v>
      </c>
      <c r="P126" s="27">
        <f t="shared" si="29"/>
        <v>1.0114737437539185</v>
      </c>
      <c r="Q126" s="27">
        <f t="shared" si="30"/>
        <v>0.98203082026506539</v>
      </c>
    </row>
    <row r="127" spans="3:17" x14ac:dyDescent="0.25">
      <c r="J127" s="2" t="str">
        <f t="shared" si="25"/>
        <v>ALANINE</v>
      </c>
      <c r="L127" s="14">
        <f t="shared" si="26"/>
        <v>0.99776823597226572</v>
      </c>
      <c r="M127" s="14">
        <f t="shared" si="26"/>
        <v>0.98020389498935323</v>
      </c>
      <c r="N127" s="27">
        <f t="shared" si="27"/>
        <v>0.97100743296012615</v>
      </c>
      <c r="O127" s="27">
        <f t="shared" si="28"/>
        <v>1.0044945118782038</v>
      </c>
      <c r="P127" s="27">
        <f t="shared" si="29"/>
        <v>0.99813962910889364</v>
      </c>
      <c r="Q127" s="27">
        <f t="shared" si="30"/>
        <v>0.98039482255821198</v>
      </c>
    </row>
    <row r="128" spans="3:17" x14ac:dyDescent="0.25">
      <c r="J128" s="2" t="str">
        <f t="shared" si="25"/>
        <v>ALANINE</v>
      </c>
      <c r="L128" s="14">
        <f t="shared" si="26"/>
        <v>0.99779071218226278</v>
      </c>
      <c r="M128" s="14">
        <f t="shared" si="26"/>
        <v>0.98016198252506459</v>
      </c>
      <c r="N128" s="27">
        <f t="shared" si="27"/>
        <v>0.97102930634332785</v>
      </c>
      <c r="O128" s="27">
        <f t="shared" si="28"/>
        <v>1.0044515607732629</v>
      </c>
      <c r="P128" s="27">
        <f t="shared" si="29"/>
        <v>0.99816150249209534</v>
      </c>
      <c r="Q128" s="27">
        <f t="shared" si="30"/>
        <v>0.98035187145327107</v>
      </c>
    </row>
    <row r="129" spans="10:17" x14ac:dyDescent="0.25">
      <c r="J129" s="2" t="str">
        <f t="shared" si="25"/>
        <v>BOVINE LIVER</v>
      </c>
      <c r="L129" s="14">
        <f t="shared" si="26"/>
        <v>1.0061554696294877</v>
      </c>
      <c r="M129" s="14">
        <f t="shared" si="26"/>
        <v>0.97133538905915695</v>
      </c>
      <c r="N129" s="27">
        <f t="shared" si="27"/>
        <v>0.97916971547175558</v>
      </c>
      <c r="O129" s="27">
        <f t="shared" si="28"/>
        <v>0.99540623383627846</v>
      </c>
      <c r="P129" s="27">
        <f t="shared" si="29"/>
        <v>1.0063019116205232</v>
      </c>
      <c r="Q129" s="27">
        <f t="shared" si="30"/>
        <v>0.97130654451628662</v>
      </c>
    </row>
    <row r="130" spans="10:17" x14ac:dyDescent="0.25">
      <c r="J130" s="2" t="str">
        <f t="shared" si="25"/>
        <v>FS70LE</v>
      </c>
      <c r="L130" s="14">
        <f t="shared" ref="L130:M149" si="31">(1000+L24)/1000</f>
        <v>1.0112087129680165</v>
      </c>
      <c r="M130" s="14">
        <f t="shared" si="31"/>
        <v>0.98195800022123936</v>
      </c>
      <c r="N130" s="27">
        <f t="shared" si="27"/>
        <v>0.98408742748679734</v>
      </c>
      <c r="O130" s="27">
        <f t="shared" si="28"/>
        <v>1.0062920859214142</v>
      </c>
      <c r="P130" s="27">
        <f t="shared" si="29"/>
        <v>1.0112196236355648</v>
      </c>
      <c r="Q130" s="27">
        <f t="shared" si="30"/>
        <v>0.98219239660142232</v>
      </c>
    </row>
    <row r="131" spans="10:17" x14ac:dyDescent="0.25">
      <c r="J131" s="2" t="str">
        <f t="shared" si="25"/>
        <v>FS56</v>
      </c>
      <c r="L131" s="14">
        <f t="shared" si="31"/>
        <v>1.0100555885705103</v>
      </c>
      <c r="M131" s="14">
        <f t="shared" si="31"/>
        <v>0.98219640165538802</v>
      </c>
      <c r="N131" s="27">
        <f t="shared" si="27"/>
        <v>0.98296523064715224</v>
      </c>
      <c r="O131" s="27">
        <f t="shared" si="28"/>
        <v>1.0065363952262949</v>
      </c>
      <c r="P131" s="27">
        <f t="shared" si="29"/>
        <v>1.0100974267959197</v>
      </c>
      <c r="Q131" s="27">
        <f t="shared" si="30"/>
        <v>0.98243670590630305</v>
      </c>
    </row>
    <row r="132" spans="10:17" x14ac:dyDescent="0.25">
      <c r="J132" s="2" t="str">
        <f t="shared" si="25"/>
        <v>FS55</v>
      </c>
      <c r="L132" s="14">
        <f t="shared" si="31"/>
        <v>1.0114391963913687</v>
      </c>
      <c r="M132" s="14">
        <f t="shared" si="31"/>
        <v>0.98156269925054029</v>
      </c>
      <c r="N132" s="27">
        <f t="shared" si="27"/>
        <v>0.98431172919252452</v>
      </c>
      <c r="O132" s="27">
        <f t="shared" si="28"/>
        <v>1.0058869889230884</v>
      </c>
      <c r="P132" s="27">
        <f t="shared" si="29"/>
        <v>1.0114439253412919</v>
      </c>
      <c r="Q132" s="27">
        <f t="shared" si="30"/>
        <v>0.98178729960309652</v>
      </c>
    </row>
    <row r="133" spans="10:17" x14ac:dyDescent="0.25">
      <c r="J133" s="2" t="str">
        <f t="shared" si="25"/>
        <v>FS54</v>
      </c>
      <c r="L133" s="14">
        <f t="shared" si="31"/>
        <v>1.0098843332045861</v>
      </c>
      <c r="M133" s="14">
        <f t="shared" si="31"/>
        <v>0.98030479191977893</v>
      </c>
      <c r="N133" s="27">
        <f t="shared" si="27"/>
        <v>0.98279856846323888</v>
      </c>
      <c r="O133" s="27">
        <f t="shared" si="28"/>
        <v>1.0045979091544197</v>
      </c>
      <c r="P133" s="27">
        <f t="shared" si="29"/>
        <v>1.0099307646120064</v>
      </c>
      <c r="Q133" s="27">
        <f t="shared" si="30"/>
        <v>0.98049821983442786</v>
      </c>
    </row>
    <row r="134" spans="10:17" x14ac:dyDescent="0.25">
      <c r="J134" s="2" t="str">
        <f t="shared" si="25"/>
        <v>FS34</v>
      </c>
      <c r="L134" s="14">
        <f t="shared" si="31"/>
        <v>1.009504699747459</v>
      </c>
      <c r="M134" s="14">
        <f t="shared" si="31"/>
        <v>0.98148907251532869</v>
      </c>
      <c r="N134" s="27">
        <f t="shared" si="27"/>
        <v>0.98242911702614077</v>
      </c>
      <c r="O134" s="27">
        <f t="shared" si="28"/>
        <v>1.0058115376299182</v>
      </c>
      <c r="P134" s="27">
        <f t="shared" si="29"/>
        <v>1.0095613131749084</v>
      </c>
      <c r="Q134" s="27">
        <f t="shared" si="30"/>
        <v>0.9817118483099263</v>
      </c>
    </row>
    <row r="135" spans="10:17" x14ac:dyDescent="0.25">
      <c r="J135" s="2" t="str">
        <f t="shared" si="25"/>
        <v>FS53</v>
      </c>
      <c r="L135" s="14">
        <f t="shared" si="31"/>
        <v>1.010294056756488</v>
      </c>
      <c r="M135" s="14">
        <f t="shared" si="31"/>
        <v>0.98243418086704171</v>
      </c>
      <c r="N135" s="27">
        <f t="shared" si="27"/>
        <v>0.9831973029588984</v>
      </c>
      <c r="O135" s="27">
        <f t="shared" si="28"/>
        <v>1.0067800668892681</v>
      </c>
      <c r="P135" s="27">
        <f t="shared" si="29"/>
        <v>1.0103294991076659</v>
      </c>
      <c r="Q135" s="27">
        <f t="shared" si="30"/>
        <v>0.98268037756927629</v>
      </c>
    </row>
    <row r="136" spans="10:17" x14ac:dyDescent="0.25">
      <c r="J136" s="2" t="str">
        <f t="shared" si="25"/>
        <v>FS46</v>
      </c>
      <c r="L136" s="14">
        <f t="shared" si="31"/>
        <v>1.0098663046002585</v>
      </c>
      <c r="M136" s="14">
        <f t="shared" si="31"/>
        <v>0.98104861922906095</v>
      </c>
      <c r="N136" s="27">
        <f t="shared" si="27"/>
        <v>0.98278102339798534</v>
      </c>
      <c r="O136" s="27">
        <f t="shared" si="28"/>
        <v>1.0053601693880081</v>
      </c>
      <c r="P136" s="27">
        <f t="shared" si="29"/>
        <v>1.0099132195467528</v>
      </c>
      <c r="Q136" s="27">
        <f t="shared" si="30"/>
        <v>0.98126048006801625</v>
      </c>
    </row>
    <row r="137" spans="10:17" x14ac:dyDescent="0.25">
      <c r="J137" s="2" t="str">
        <f t="shared" si="25"/>
        <v>FS52</v>
      </c>
      <c r="L137" s="14">
        <f t="shared" si="31"/>
        <v>1.0113530282329886</v>
      </c>
      <c r="M137" s="14">
        <f t="shared" si="31"/>
        <v>0.98253123559452438</v>
      </c>
      <c r="N137" s="27">
        <f t="shared" si="27"/>
        <v>0.98422787212105733</v>
      </c>
      <c r="O137" s="27">
        <f t="shared" si="28"/>
        <v>1.0068795267481878</v>
      </c>
      <c r="P137" s="27">
        <f t="shared" si="29"/>
        <v>1.0113600682698247</v>
      </c>
      <c r="Q137" s="27">
        <f t="shared" si="30"/>
        <v>0.98277983742819597</v>
      </c>
    </row>
    <row r="138" spans="10:17" x14ac:dyDescent="0.25">
      <c r="J138" s="2" t="str">
        <f t="shared" si="25"/>
        <v>FS51</v>
      </c>
      <c r="L138" s="14">
        <f t="shared" si="31"/>
        <v>1.0103581224324967</v>
      </c>
      <c r="M138" s="14">
        <f t="shared" si="31"/>
        <v>0.98090063145849948</v>
      </c>
      <c r="N138" s="27">
        <f t="shared" si="27"/>
        <v>0.98325965035116769</v>
      </c>
      <c r="O138" s="27">
        <f t="shared" si="28"/>
        <v>1.0052085143046994</v>
      </c>
      <c r="P138" s="27">
        <f t="shared" si="29"/>
        <v>1.0103918464999353</v>
      </c>
      <c r="Q138" s="27">
        <f t="shared" si="30"/>
        <v>0.98110882498470753</v>
      </c>
    </row>
    <row r="139" spans="10:17" x14ac:dyDescent="0.25">
      <c r="J139" s="2" t="str">
        <f t="shared" si="25"/>
        <v>FS49</v>
      </c>
      <c r="L139" s="14">
        <f t="shared" si="31"/>
        <v>1.0108702469700728</v>
      </c>
      <c r="M139" s="14">
        <f t="shared" si="31"/>
        <v>0.98097678708823022</v>
      </c>
      <c r="N139" s="27">
        <f t="shared" si="27"/>
        <v>0.98375803937044037</v>
      </c>
      <c r="O139" s="27">
        <f t="shared" si="28"/>
        <v>1.0052865571613991</v>
      </c>
      <c r="P139" s="27">
        <f t="shared" si="29"/>
        <v>1.010890235519208</v>
      </c>
      <c r="Q139" s="27">
        <f t="shared" si="30"/>
        <v>0.9811868678414073</v>
      </c>
    </row>
    <row r="140" spans="10:17" x14ac:dyDescent="0.25">
      <c r="J140" s="2" t="str">
        <f t="shared" si="25"/>
        <v>ALANINE</v>
      </c>
      <c r="L140" s="14">
        <f t="shared" si="31"/>
        <v>0.99781673999514708</v>
      </c>
      <c r="M140" s="14">
        <f t="shared" si="31"/>
        <v>0.98024324326711754</v>
      </c>
      <c r="N140" s="27">
        <f t="shared" si="27"/>
        <v>0.97105463607308184</v>
      </c>
      <c r="O140" s="27">
        <f t="shared" si="28"/>
        <v>1.0045348352530326</v>
      </c>
      <c r="P140" s="27">
        <f t="shared" si="29"/>
        <v>0.99818683222184934</v>
      </c>
      <c r="Q140" s="27">
        <f t="shared" si="30"/>
        <v>0.98043514593304071</v>
      </c>
    </row>
    <row r="141" spans="10:17" x14ac:dyDescent="0.25">
      <c r="J141" s="2" t="str">
        <f t="shared" si="25"/>
        <v>ALANINE</v>
      </c>
      <c r="L141" s="14">
        <f t="shared" si="31"/>
        <v>0.99784043677531387</v>
      </c>
      <c r="M141" s="14">
        <f t="shared" si="31"/>
        <v>0.98024371742344107</v>
      </c>
      <c r="N141" s="27">
        <f t="shared" si="27"/>
        <v>0.9710776972899553</v>
      </c>
      <c r="O141" s="27">
        <f t="shared" si="28"/>
        <v>1.0045353211595129</v>
      </c>
      <c r="P141" s="27">
        <f t="shared" si="29"/>
        <v>0.9982098934387228</v>
      </c>
      <c r="Q141" s="27">
        <f t="shared" si="30"/>
        <v>0.98043563183952109</v>
      </c>
    </row>
    <row r="142" spans="10:17" x14ac:dyDescent="0.25">
      <c r="J142" s="2" t="str">
        <f t="shared" ref="J142:J173" si="32">B36</f>
        <v>BOVINE LIVER</v>
      </c>
      <c r="L142" s="14">
        <f t="shared" si="31"/>
        <v>1.0061735629800861</v>
      </c>
      <c r="M142" s="14">
        <f t="shared" si="31"/>
        <v>0.97145934677475332</v>
      </c>
      <c r="N142" s="27">
        <f t="shared" ref="N142:N173" si="33">L142*L$215</f>
        <v>0.97918732354674221</v>
      </c>
      <c r="O142" s="27">
        <f t="shared" ref="O142:O173" si="34">M142*M$215</f>
        <v>0.99553326337131498</v>
      </c>
      <c r="P142" s="27">
        <f t="shared" ref="P142:P173" si="35">N142+N$215</f>
        <v>1.0063195196955097</v>
      </c>
      <c r="Q142" s="27">
        <f t="shared" ref="Q142:Q173" si="36">O142+O$215</f>
        <v>0.97143357405132313</v>
      </c>
    </row>
    <row r="143" spans="10:17" x14ac:dyDescent="0.25">
      <c r="J143" s="2" t="str">
        <f t="shared" si="32"/>
        <v>FS50</v>
      </c>
      <c r="L143" s="14">
        <f t="shared" si="31"/>
        <v>1.0108596193441823</v>
      </c>
      <c r="M143" s="14">
        <f t="shared" si="31"/>
        <v>0.98148114064302039</v>
      </c>
      <c r="N143" s="27">
        <f t="shared" si="33"/>
        <v>0.98374769678449481</v>
      </c>
      <c r="O143" s="27">
        <f t="shared" si="34"/>
        <v>1.0058034091963919</v>
      </c>
      <c r="P143" s="27">
        <f t="shared" si="35"/>
        <v>1.0108798929332623</v>
      </c>
      <c r="Q143" s="27">
        <f t="shared" si="36"/>
        <v>0.98170371987640004</v>
      </c>
    </row>
    <row r="144" spans="10:17" x14ac:dyDescent="0.25">
      <c r="J144" s="2" t="str">
        <f t="shared" si="32"/>
        <v>FS48</v>
      </c>
      <c r="L144" s="14">
        <f t="shared" si="31"/>
        <v>1.0110494995159724</v>
      </c>
      <c r="M144" s="14">
        <f t="shared" si="31"/>
        <v>0.98236168040386784</v>
      </c>
      <c r="N144" s="27">
        <f t="shared" si="33"/>
        <v>0.98393248424468116</v>
      </c>
      <c r="O144" s="27">
        <f t="shared" si="34"/>
        <v>1.0067057697784945</v>
      </c>
      <c r="P144" s="27">
        <f t="shared" si="35"/>
        <v>1.0110646803934487</v>
      </c>
      <c r="Q144" s="27">
        <f t="shared" si="36"/>
        <v>0.98260608045850262</v>
      </c>
    </row>
    <row r="145" spans="10:17" x14ac:dyDescent="0.25">
      <c r="J145" s="2" t="str">
        <f t="shared" si="32"/>
        <v>FS45</v>
      </c>
      <c r="L145" s="14">
        <f t="shared" si="31"/>
        <v>1.0100608682156442</v>
      </c>
      <c r="M145" s="14">
        <f t="shared" si="31"/>
        <v>0.9827001065860812</v>
      </c>
      <c r="N145" s="27">
        <f t="shared" si="33"/>
        <v>0.98297036868871712</v>
      </c>
      <c r="O145" s="27">
        <f t="shared" si="34"/>
        <v>1.0070525825635148</v>
      </c>
      <c r="P145" s="27">
        <f t="shared" si="35"/>
        <v>1.0101025648374846</v>
      </c>
      <c r="Q145" s="27">
        <f t="shared" si="36"/>
        <v>0.98295289324352297</v>
      </c>
    </row>
    <row r="146" spans="10:17" x14ac:dyDescent="0.25">
      <c r="J146" s="2" t="str">
        <f t="shared" si="32"/>
        <v>FS37</v>
      </c>
      <c r="L146" s="14">
        <f t="shared" si="31"/>
        <v>1.0098440036937073</v>
      </c>
      <c r="M146" s="14">
        <f t="shared" si="31"/>
        <v>0.98165545197819704</v>
      </c>
      <c r="N146" s="27">
        <f t="shared" si="33"/>
        <v>0.98275932061647531</v>
      </c>
      <c r="O146" s="27">
        <f t="shared" si="34"/>
        <v>1.0059820401735162</v>
      </c>
      <c r="P146" s="27">
        <f t="shared" si="35"/>
        <v>1.0098915167652427</v>
      </c>
      <c r="Q146" s="27">
        <f t="shared" si="36"/>
        <v>0.98188235085352438</v>
      </c>
    </row>
    <row r="147" spans="10:17" x14ac:dyDescent="0.25">
      <c r="J147" s="2" t="str">
        <f t="shared" si="32"/>
        <v>FS40</v>
      </c>
      <c r="L147" s="14">
        <f t="shared" si="31"/>
        <v>1.0109407465848206</v>
      </c>
      <c r="M147" s="14">
        <f t="shared" si="31"/>
        <v>0.9818267665476027</v>
      </c>
      <c r="N147" s="27">
        <f t="shared" si="33"/>
        <v>0.98382664813896292</v>
      </c>
      <c r="O147" s="27">
        <f t="shared" si="34"/>
        <v>1.0061576001214541</v>
      </c>
      <c r="P147" s="27">
        <f t="shared" si="35"/>
        <v>1.0109588442877304</v>
      </c>
      <c r="Q147" s="27">
        <f t="shared" si="36"/>
        <v>0.98205791080146221</v>
      </c>
    </row>
    <row r="148" spans="10:17" x14ac:dyDescent="0.25">
      <c r="J148" s="2" t="str">
        <f t="shared" si="32"/>
        <v>FS41</v>
      </c>
      <c r="L148" s="14">
        <f t="shared" si="31"/>
        <v>1.0100284013233631</v>
      </c>
      <c r="M148" s="14">
        <f t="shared" si="31"/>
        <v>0.98178701227422427</v>
      </c>
      <c r="N148" s="27">
        <f t="shared" si="33"/>
        <v>0.98293877257992801</v>
      </c>
      <c r="O148" s="27">
        <f t="shared" si="34"/>
        <v>1.0061168606899578</v>
      </c>
      <c r="P148" s="27">
        <f t="shared" si="35"/>
        <v>1.0100709687286955</v>
      </c>
      <c r="Q148" s="27">
        <f t="shared" si="36"/>
        <v>0.98201717136996591</v>
      </c>
    </row>
    <row r="149" spans="10:17" x14ac:dyDescent="0.25">
      <c r="J149" s="2" t="str">
        <f t="shared" si="32"/>
        <v>FS43</v>
      </c>
      <c r="L149" s="14">
        <f t="shared" si="31"/>
        <v>1.0099229489096175</v>
      </c>
      <c r="M149" s="14">
        <f t="shared" si="31"/>
        <v>0.98043983571128457</v>
      </c>
      <c r="N149" s="27">
        <f t="shared" si="33"/>
        <v>0.98283614846955958</v>
      </c>
      <c r="O149" s="27">
        <f t="shared" si="34"/>
        <v>1.0047362994914955</v>
      </c>
      <c r="P149" s="27">
        <f t="shared" si="35"/>
        <v>1.009968344618327</v>
      </c>
      <c r="Q149" s="27">
        <f t="shared" si="36"/>
        <v>0.98063661017150361</v>
      </c>
    </row>
    <row r="150" spans="10:17" x14ac:dyDescent="0.25">
      <c r="J150" s="2" t="str">
        <f t="shared" si="32"/>
        <v>FS42</v>
      </c>
      <c r="L150" s="14">
        <f t="shared" ref="L150:M169" si="37">(1000+L44)/1000</f>
        <v>1.0098831282011425</v>
      </c>
      <c r="M150" s="14">
        <f t="shared" si="37"/>
        <v>0.98291096660728716</v>
      </c>
      <c r="N150" s="27">
        <f t="shared" si="33"/>
        <v>0.98279739577878333</v>
      </c>
      <c r="O150" s="27">
        <f t="shared" si="34"/>
        <v>1.0072686679465241</v>
      </c>
      <c r="P150" s="27">
        <f t="shared" si="35"/>
        <v>1.0099295919275508</v>
      </c>
      <c r="Q150" s="27">
        <f t="shared" si="36"/>
        <v>0.9831689786265323</v>
      </c>
    </row>
    <row r="151" spans="10:17" x14ac:dyDescent="0.25">
      <c r="J151" s="2" t="str">
        <f t="shared" si="32"/>
        <v>FS44</v>
      </c>
      <c r="L151" s="14">
        <f t="shared" si="37"/>
        <v>1.0095056009030847</v>
      </c>
      <c r="M151" s="14">
        <f t="shared" si="37"/>
        <v>0.98200281051956739</v>
      </c>
      <c r="N151" s="27">
        <f t="shared" si="33"/>
        <v>0.98242999401217745</v>
      </c>
      <c r="O151" s="27">
        <f t="shared" si="34"/>
        <v>1.0063380066721643</v>
      </c>
      <c r="P151" s="27">
        <f t="shared" si="35"/>
        <v>1.0095621901609451</v>
      </c>
      <c r="Q151" s="27">
        <f t="shared" si="36"/>
        <v>0.98223831735217249</v>
      </c>
    </row>
    <row r="152" spans="10:17" x14ac:dyDescent="0.25">
      <c r="J152" s="2" t="str">
        <f t="shared" si="32"/>
        <v>FS47</v>
      </c>
      <c r="L152" s="14">
        <f t="shared" si="37"/>
        <v>1.0113282102925387</v>
      </c>
      <c r="M152" s="14">
        <f t="shared" si="37"/>
        <v>0.98195878049163232</v>
      </c>
      <c r="N152" s="27">
        <f t="shared" si="33"/>
        <v>0.98420371981416011</v>
      </c>
      <c r="O152" s="27">
        <f t="shared" si="34"/>
        <v>1.0062928855278344</v>
      </c>
      <c r="P152" s="27">
        <f t="shared" si="35"/>
        <v>1.0113359159629276</v>
      </c>
      <c r="Q152" s="27">
        <f t="shared" si="36"/>
        <v>0.98219319620784251</v>
      </c>
    </row>
    <row r="153" spans="10:17" x14ac:dyDescent="0.25">
      <c r="J153" s="2" t="str">
        <f t="shared" si="32"/>
        <v>ALANINE</v>
      </c>
      <c r="L153" s="14">
        <f t="shared" si="37"/>
        <v>0.9976897796308507</v>
      </c>
      <c r="M153" s="14">
        <f t="shared" si="37"/>
        <v>0.98009264751162062</v>
      </c>
      <c r="N153" s="27">
        <f t="shared" si="33"/>
        <v>0.97093108086960023</v>
      </c>
      <c r="O153" s="27">
        <f t="shared" si="34"/>
        <v>1.0043805075558236</v>
      </c>
      <c r="P153" s="27">
        <f t="shared" si="35"/>
        <v>0.99806327701836772</v>
      </c>
      <c r="Q153" s="27">
        <f t="shared" si="36"/>
        <v>0.9802808182358318</v>
      </c>
    </row>
    <row r="154" spans="10:17" x14ac:dyDescent="0.25">
      <c r="J154" s="2" t="str">
        <f t="shared" si="32"/>
        <v>ALANINE</v>
      </c>
      <c r="L154" s="14">
        <f t="shared" si="37"/>
        <v>0.99773502213503373</v>
      </c>
      <c r="M154" s="14">
        <f t="shared" si="37"/>
        <v>0.98015451220599004</v>
      </c>
      <c r="N154" s="27">
        <f t="shared" si="33"/>
        <v>0.97097510993994296</v>
      </c>
      <c r="O154" s="27">
        <f t="shared" si="34"/>
        <v>1.0044439053308079</v>
      </c>
      <c r="P154" s="27">
        <f t="shared" si="35"/>
        <v>0.99810730608871046</v>
      </c>
      <c r="Q154" s="27">
        <f t="shared" si="36"/>
        <v>0.98034421601081601</v>
      </c>
    </row>
    <row r="155" spans="10:17" x14ac:dyDescent="0.25">
      <c r="J155" s="2" t="str">
        <f t="shared" si="32"/>
        <v>BOVINE LIVER</v>
      </c>
      <c r="L155" s="14">
        <f t="shared" si="37"/>
        <v>1.0061573877557637</v>
      </c>
      <c r="M155" s="14">
        <f t="shared" si="37"/>
        <v>0.97139094212557564</v>
      </c>
      <c r="N155" s="27">
        <f t="shared" si="33"/>
        <v>0.97917158215261824</v>
      </c>
      <c r="O155" s="27">
        <f t="shared" si="34"/>
        <v>0.9954631635736737</v>
      </c>
      <c r="P155" s="27">
        <f t="shared" si="35"/>
        <v>1.0063037783013857</v>
      </c>
      <c r="Q155" s="27">
        <f t="shared" si="36"/>
        <v>0.97136347425368186</v>
      </c>
    </row>
    <row r="156" spans="10:17" x14ac:dyDescent="0.25">
      <c r="J156" s="2" t="str">
        <f t="shared" si="32"/>
        <v>FS39</v>
      </c>
      <c r="L156" s="14">
        <f t="shared" si="37"/>
        <v>1.0104403716765338</v>
      </c>
      <c r="M156" s="14">
        <f t="shared" si="37"/>
        <v>0.98197505227087734</v>
      </c>
      <c r="N156" s="27">
        <f t="shared" si="33"/>
        <v>0.98333969361616258</v>
      </c>
      <c r="O156" s="27">
        <f t="shared" si="34"/>
        <v>1.0063095605410981</v>
      </c>
      <c r="P156" s="27">
        <f t="shared" si="35"/>
        <v>1.0104718897649301</v>
      </c>
      <c r="Q156" s="27">
        <f t="shared" si="36"/>
        <v>0.98220987122110626</v>
      </c>
    </row>
    <row r="157" spans="10:17" x14ac:dyDescent="0.25">
      <c r="J157" s="2" t="str">
        <f t="shared" si="32"/>
        <v>FS35</v>
      </c>
      <c r="L157" s="14">
        <f t="shared" si="37"/>
        <v>1.0108562523814346</v>
      </c>
      <c r="M157" s="14">
        <f t="shared" si="37"/>
        <v>0.98173163424067111</v>
      </c>
      <c r="N157" s="27">
        <f t="shared" si="33"/>
        <v>0.98374442012591146</v>
      </c>
      <c r="O157" s="27">
        <f t="shared" si="34"/>
        <v>1.0060601103229503</v>
      </c>
      <c r="P157" s="27">
        <f t="shared" si="35"/>
        <v>1.010876616274679</v>
      </c>
      <c r="Q157" s="27">
        <f t="shared" si="36"/>
        <v>0.98196042100295844</v>
      </c>
    </row>
    <row r="158" spans="10:17" x14ac:dyDescent="0.25">
      <c r="J158" s="2" t="str">
        <f t="shared" si="32"/>
        <v>FS36</v>
      </c>
      <c r="L158" s="14">
        <f t="shared" si="37"/>
        <v>1.0112763446202004</v>
      </c>
      <c r="M158" s="14">
        <f t="shared" si="37"/>
        <v>0.98235098183219705</v>
      </c>
      <c r="N158" s="27">
        <f t="shared" si="33"/>
        <v>0.98415324521340586</v>
      </c>
      <c r="O158" s="27">
        <f t="shared" si="34"/>
        <v>1.0066948060835088</v>
      </c>
      <c r="P158" s="27">
        <f t="shared" si="35"/>
        <v>1.0112854413621735</v>
      </c>
      <c r="Q158" s="27">
        <f t="shared" si="36"/>
        <v>0.98259511676351696</v>
      </c>
    </row>
    <row r="159" spans="10:17" x14ac:dyDescent="0.25">
      <c r="J159" s="2" t="str">
        <f t="shared" si="32"/>
        <v>FS38</v>
      </c>
      <c r="L159" s="14">
        <f t="shared" si="37"/>
        <v>1.0106813662612411</v>
      </c>
      <c r="M159" s="14">
        <f t="shared" si="37"/>
        <v>0.98184639480119273</v>
      </c>
      <c r="N159" s="27">
        <f t="shared" si="33"/>
        <v>0.98357422456695587</v>
      </c>
      <c r="O159" s="27">
        <f t="shared" si="34"/>
        <v>1.0061777147864841</v>
      </c>
      <c r="P159" s="27">
        <f t="shared" si="35"/>
        <v>1.0107064207157235</v>
      </c>
      <c r="Q159" s="27">
        <f t="shared" si="36"/>
        <v>0.98207802546649225</v>
      </c>
    </row>
    <row r="160" spans="10:17" x14ac:dyDescent="0.25">
      <c r="J160" s="2" t="str">
        <f t="shared" si="32"/>
        <v>FS60</v>
      </c>
      <c r="L160" s="14">
        <f t="shared" si="37"/>
        <v>1.0100863429301785</v>
      </c>
      <c r="M160" s="14">
        <f t="shared" si="37"/>
        <v>0.98195813895772122</v>
      </c>
      <c r="N160" s="27">
        <f t="shared" si="33"/>
        <v>0.9829951601545841</v>
      </c>
      <c r="O160" s="27">
        <f t="shared" si="34"/>
        <v>1.0062922280959508</v>
      </c>
      <c r="P160" s="27">
        <f t="shared" si="35"/>
        <v>1.0101273563033515</v>
      </c>
      <c r="Q160" s="27">
        <f t="shared" si="36"/>
        <v>0.98219253877595891</v>
      </c>
    </row>
    <row r="161" spans="10:17" x14ac:dyDescent="0.25">
      <c r="J161" s="2" t="str">
        <f t="shared" si="32"/>
        <v>FS68</v>
      </c>
      <c r="L161" s="14">
        <f t="shared" si="37"/>
        <v>1.0094830513855255</v>
      </c>
      <c r="M161" s="14">
        <f t="shared" si="37"/>
        <v>0.98024293844547883</v>
      </c>
      <c r="N161" s="27">
        <f t="shared" si="33"/>
        <v>0.98240804928757086</v>
      </c>
      <c r="O161" s="27">
        <f t="shared" si="34"/>
        <v>1.0045345228775515</v>
      </c>
      <c r="P161" s="27">
        <f t="shared" si="35"/>
        <v>1.0095402454363382</v>
      </c>
      <c r="Q161" s="27">
        <f t="shared" si="36"/>
        <v>0.98043483355755967</v>
      </c>
    </row>
    <row r="162" spans="10:17" x14ac:dyDescent="0.25">
      <c r="J162" s="2" t="str">
        <f t="shared" si="32"/>
        <v>FS69</v>
      </c>
      <c r="L162" s="14">
        <f t="shared" si="37"/>
        <v>1.0113161638578336</v>
      </c>
      <c r="M162" s="14">
        <f t="shared" si="37"/>
        <v>0.98167184847078626</v>
      </c>
      <c r="N162" s="27">
        <f t="shared" si="33"/>
        <v>0.98419199647278921</v>
      </c>
      <c r="O162" s="27">
        <f t="shared" si="34"/>
        <v>1.005998842990669</v>
      </c>
      <c r="P162" s="27">
        <f t="shared" si="35"/>
        <v>1.0113241926215566</v>
      </c>
      <c r="Q162" s="27">
        <f t="shared" si="36"/>
        <v>0.98189915367067715</v>
      </c>
    </row>
    <row r="163" spans="10:17" x14ac:dyDescent="0.25">
      <c r="J163" s="2" t="str">
        <f t="shared" si="32"/>
        <v>FS70</v>
      </c>
      <c r="L163" s="14">
        <f t="shared" si="37"/>
        <v>1.0109901962223951</v>
      </c>
      <c r="M163" s="14">
        <f t="shared" si="37"/>
        <v>0.98152722988352592</v>
      </c>
      <c r="N163" s="27">
        <f t="shared" si="33"/>
        <v>0.98387477150460123</v>
      </c>
      <c r="O163" s="27">
        <f t="shared" si="34"/>
        <v>1.0058506405830259</v>
      </c>
      <c r="P163" s="27">
        <f t="shared" si="35"/>
        <v>1.0110069676533686</v>
      </c>
      <c r="Q163" s="27">
        <f t="shared" si="36"/>
        <v>0.98175095126303402</v>
      </c>
    </row>
    <row r="164" spans="10:17" x14ac:dyDescent="0.25">
      <c r="J164" s="2" t="str">
        <f t="shared" si="32"/>
        <v>FS59</v>
      </c>
      <c r="L164" s="14">
        <f t="shared" si="37"/>
        <v>1.011251070715808</v>
      </c>
      <c r="M164" s="14">
        <f t="shared" si="37"/>
        <v>0.98192158046480371</v>
      </c>
      <c r="N164" s="27">
        <f t="shared" si="33"/>
        <v>0.98412864917182008</v>
      </c>
      <c r="O164" s="27">
        <f t="shared" si="34"/>
        <v>1.0062547636401515</v>
      </c>
      <c r="P164" s="27">
        <f t="shared" si="35"/>
        <v>1.0112608453205876</v>
      </c>
      <c r="Q164" s="27">
        <f t="shared" si="36"/>
        <v>0.98215507432015969</v>
      </c>
    </row>
    <row r="165" spans="10:17" x14ac:dyDescent="0.25">
      <c r="J165" s="2" t="str">
        <f t="shared" si="32"/>
        <v>FS58</v>
      </c>
      <c r="L165" s="14">
        <f t="shared" si="37"/>
        <v>1.0094442211325909</v>
      </c>
      <c r="M165" s="14">
        <f t="shared" si="37"/>
        <v>0.98279050219490938</v>
      </c>
      <c r="N165" s="27">
        <f t="shared" si="33"/>
        <v>0.98237026048766329</v>
      </c>
      <c r="O165" s="27">
        <f t="shared" si="34"/>
        <v>1.0071452182829095</v>
      </c>
      <c r="P165" s="27">
        <f t="shared" si="35"/>
        <v>1.0095024566364308</v>
      </c>
      <c r="Q165" s="27">
        <f t="shared" si="36"/>
        <v>0.98304552896291764</v>
      </c>
    </row>
    <row r="166" spans="10:17" x14ac:dyDescent="0.25">
      <c r="J166" s="2" t="str">
        <f t="shared" si="32"/>
        <v>ALANINE</v>
      </c>
      <c r="L166" s="14">
        <f t="shared" si="37"/>
        <v>0.9977932085176624</v>
      </c>
      <c r="M166" s="14">
        <f t="shared" si="37"/>
        <v>0.9802794771565444</v>
      </c>
      <c r="N166" s="27">
        <f t="shared" si="33"/>
        <v>0.97103173572536339</v>
      </c>
      <c r="O166" s="27">
        <f t="shared" si="34"/>
        <v>1.0045719670612812</v>
      </c>
      <c r="P166" s="27">
        <f t="shared" si="35"/>
        <v>0.99816393187413088</v>
      </c>
      <c r="Q166" s="27">
        <f t="shared" si="36"/>
        <v>0.98047227774128931</v>
      </c>
    </row>
    <row r="167" spans="10:17" x14ac:dyDescent="0.25">
      <c r="J167" s="2" t="str">
        <f t="shared" si="32"/>
        <v>ALANINE</v>
      </c>
      <c r="L167" s="14">
        <f t="shared" si="37"/>
        <v>0.99781070915763059</v>
      </c>
      <c r="M167" s="14">
        <f t="shared" si="37"/>
        <v>0.98017839004333762</v>
      </c>
      <c r="N167" s="27">
        <f t="shared" si="33"/>
        <v>0.97104876698661036</v>
      </c>
      <c r="O167" s="27">
        <f t="shared" si="34"/>
        <v>1.0044683748893291</v>
      </c>
      <c r="P167" s="27">
        <f t="shared" si="35"/>
        <v>0.99818096313537785</v>
      </c>
      <c r="Q167" s="27">
        <f t="shared" si="36"/>
        <v>0.98036868556933721</v>
      </c>
    </row>
    <row r="168" spans="10:17" x14ac:dyDescent="0.25">
      <c r="J168" s="2" t="str">
        <f t="shared" si="32"/>
        <v>BOVINE LIVER</v>
      </c>
      <c r="L168" s="14">
        <f t="shared" si="37"/>
        <v>1.0062862687284684</v>
      </c>
      <c r="M168" s="14">
        <f t="shared" si="37"/>
        <v>0.97144225187358779</v>
      </c>
      <c r="N168" s="27">
        <f t="shared" si="33"/>
        <v>0.97929700645252227</v>
      </c>
      <c r="O168" s="27">
        <f t="shared" si="34"/>
        <v>0.99551574483819183</v>
      </c>
      <c r="P168" s="27">
        <f t="shared" si="35"/>
        <v>1.0064292026012898</v>
      </c>
      <c r="Q168" s="27">
        <f t="shared" si="36"/>
        <v>0.97141605551819998</v>
      </c>
    </row>
    <row r="169" spans="10:17" x14ac:dyDescent="0.25">
      <c r="J169" s="2" t="str">
        <f t="shared" si="32"/>
        <v>FS67</v>
      </c>
      <c r="L169" s="14">
        <f t="shared" si="37"/>
        <v>1.0094906101285215</v>
      </c>
      <c r="M169" s="14">
        <f t="shared" si="37"/>
        <v>0.98345188165897623</v>
      </c>
      <c r="N169" s="27">
        <f t="shared" si="33"/>
        <v>0.98241540530008786</v>
      </c>
      <c r="O169" s="27">
        <f t="shared" si="34"/>
        <v>1.0078229875157398</v>
      </c>
      <c r="P169" s="27">
        <f t="shared" si="35"/>
        <v>1.0095476014488554</v>
      </c>
      <c r="Q169" s="27">
        <f t="shared" si="36"/>
        <v>0.983723298195748</v>
      </c>
    </row>
    <row r="170" spans="10:17" x14ac:dyDescent="0.25">
      <c r="J170" s="2" t="str">
        <f t="shared" si="32"/>
        <v>FS65</v>
      </c>
      <c r="L170" s="14">
        <f t="shared" ref="L170:M189" si="38">(1000+L64)/1000</f>
        <v>1.0108114105989274</v>
      </c>
      <c r="M170" s="14">
        <f t="shared" si="38"/>
        <v>0.98214657903629909</v>
      </c>
      <c r="N170" s="27">
        <f t="shared" si="33"/>
        <v>0.98370078102962455</v>
      </c>
      <c r="O170" s="27">
        <f t="shared" si="34"/>
        <v>1.0064853379435212</v>
      </c>
      <c r="P170" s="27">
        <f t="shared" si="35"/>
        <v>1.0108329771783922</v>
      </c>
      <c r="Q170" s="27">
        <f t="shared" si="36"/>
        <v>0.98238564862352939</v>
      </c>
    </row>
    <row r="171" spans="10:17" x14ac:dyDescent="0.25">
      <c r="J171" s="2" t="str">
        <f t="shared" si="32"/>
        <v>FS57</v>
      </c>
      <c r="L171" s="14">
        <f t="shared" si="38"/>
        <v>1.012241798108374</v>
      </c>
      <c r="M171" s="14">
        <f t="shared" si="38"/>
        <v>0.98286183116497894</v>
      </c>
      <c r="N171" s="27">
        <f t="shared" si="33"/>
        <v>0.98509280460144388</v>
      </c>
      <c r="O171" s="27">
        <f t="shared" si="34"/>
        <v>1.0072183148695881</v>
      </c>
      <c r="P171" s="27">
        <f t="shared" si="35"/>
        <v>1.0122250007502114</v>
      </c>
      <c r="Q171" s="27">
        <f t="shared" si="36"/>
        <v>0.98311862554959628</v>
      </c>
    </row>
    <row r="172" spans="10:17" x14ac:dyDescent="0.25">
      <c r="J172" s="2" t="str">
        <f t="shared" si="32"/>
        <v>FS66</v>
      </c>
      <c r="L172" s="14">
        <f t="shared" si="38"/>
        <v>1.0100691807263062</v>
      </c>
      <c r="M172" s="14">
        <f t="shared" si="38"/>
        <v>0.98064346669154601</v>
      </c>
      <c r="N172" s="27">
        <f t="shared" si="33"/>
        <v>0.98297845825235364</v>
      </c>
      <c r="O172" s="27">
        <f t="shared" si="34"/>
        <v>1.0049449766893384</v>
      </c>
      <c r="P172" s="27">
        <f t="shared" si="35"/>
        <v>1.0101106544011211</v>
      </c>
      <c r="Q172" s="27">
        <f t="shared" si="36"/>
        <v>0.98084528736934651</v>
      </c>
    </row>
    <row r="173" spans="10:17" x14ac:dyDescent="0.25">
      <c r="J173" s="2" t="str">
        <f t="shared" si="32"/>
        <v>FS64</v>
      </c>
      <c r="L173" s="14">
        <f t="shared" si="38"/>
        <v>1.0106530413027999</v>
      </c>
      <c r="M173" s="14">
        <f t="shared" si="38"/>
        <v>0.98233333709778281</v>
      </c>
      <c r="N173" s="27">
        <f t="shared" si="33"/>
        <v>0.98354665930260576</v>
      </c>
      <c r="O173" s="27">
        <f t="shared" si="34"/>
        <v>1.0066767240916159</v>
      </c>
      <c r="P173" s="27">
        <f t="shared" si="35"/>
        <v>1.0106788554513733</v>
      </c>
      <c r="Q173" s="27">
        <f t="shared" si="36"/>
        <v>0.98257703477162406</v>
      </c>
    </row>
    <row r="174" spans="10:17" x14ac:dyDescent="0.25">
      <c r="J174" s="2" t="str">
        <f t="shared" ref="J174:J194" si="39">B68</f>
        <v>FS63</v>
      </c>
      <c r="L174" s="14">
        <f t="shared" si="38"/>
        <v>1.008710154475378</v>
      </c>
      <c r="M174" s="14">
        <f t="shared" si="38"/>
        <v>0.98282369126281688</v>
      </c>
      <c r="N174" s="27">
        <f t="shared" ref="N174:N194" si="40">L174*L$215</f>
        <v>0.98165588198297249</v>
      </c>
      <c r="O174" s="27">
        <f t="shared" ref="O174:O194" si="41">M174*M$215</f>
        <v>1.0071792298153446</v>
      </c>
      <c r="P174" s="27">
        <f t="shared" ref="P174:P194" si="42">N174+N$215</f>
        <v>1.00878807813174</v>
      </c>
      <c r="Q174" s="27">
        <f t="shared" ref="Q174:Q194" si="43">O174+O$215</f>
        <v>0.98307954049535273</v>
      </c>
    </row>
    <row r="175" spans="10:17" x14ac:dyDescent="0.25">
      <c r="J175" s="2" t="str">
        <f t="shared" si="39"/>
        <v>FS62</v>
      </c>
      <c r="L175" s="14">
        <f t="shared" si="38"/>
        <v>1.0096199482169106</v>
      </c>
      <c r="M175" s="14">
        <f t="shared" si="38"/>
        <v>0.98259182719738536</v>
      </c>
      <c r="N175" s="27">
        <f t="shared" si="40"/>
        <v>0.98254127445553185</v>
      </c>
      <c r="O175" s="27">
        <f t="shared" si="41"/>
        <v>1.0069416198829435</v>
      </c>
      <c r="P175" s="27">
        <f t="shared" si="42"/>
        <v>1.0096734706042994</v>
      </c>
      <c r="Q175" s="27">
        <f t="shared" si="43"/>
        <v>0.98284193056295166</v>
      </c>
    </row>
    <row r="176" spans="10:17" x14ac:dyDescent="0.25">
      <c r="J176" s="2" t="str">
        <f t="shared" si="39"/>
        <v>FS61</v>
      </c>
      <c r="L176" s="14">
        <f t="shared" si="38"/>
        <v>1.0112199137564857</v>
      </c>
      <c r="M176" s="14">
        <f t="shared" si="38"/>
        <v>0.98290826929732655</v>
      </c>
      <c r="N176" s="27">
        <f t="shared" si="40"/>
        <v>0.98409832786272278</v>
      </c>
      <c r="O176" s="27">
        <f t="shared" si="41"/>
        <v>1.0072659037940186</v>
      </c>
      <c r="P176" s="27">
        <f t="shared" si="42"/>
        <v>1.0112305240114903</v>
      </c>
      <c r="Q176" s="27">
        <f t="shared" si="43"/>
        <v>0.98316621447402675</v>
      </c>
    </row>
    <row r="177" spans="10:17" x14ac:dyDescent="0.25">
      <c r="J177" s="2" t="str">
        <f t="shared" si="39"/>
        <v>FS33</v>
      </c>
      <c r="L177" s="14">
        <f t="shared" si="38"/>
        <v>1.0116911702222433</v>
      </c>
      <c r="M177" s="14">
        <f t="shared" si="38"/>
        <v>0.98263289965347289</v>
      </c>
      <c r="N177" s="27">
        <f t="shared" si="40"/>
        <v>0.98455694491885226</v>
      </c>
      <c r="O177" s="27">
        <f t="shared" si="41"/>
        <v>1.0069837101632824</v>
      </c>
      <c r="P177" s="27">
        <f t="shared" si="42"/>
        <v>1.0116891410676199</v>
      </c>
      <c r="Q177" s="27">
        <f t="shared" si="43"/>
        <v>0.98288402084329052</v>
      </c>
    </row>
    <row r="178" spans="10:17" x14ac:dyDescent="0.25">
      <c r="J178" s="2" t="str">
        <f t="shared" si="39"/>
        <v>FS18</v>
      </c>
      <c r="L178" s="14">
        <f t="shared" si="38"/>
        <v>1.0112308776862979</v>
      </c>
      <c r="M178" s="14">
        <f t="shared" si="38"/>
        <v>0.98282389937194625</v>
      </c>
      <c r="N178" s="27">
        <f t="shared" si="40"/>
        <v>0.98410899773269689</v>
      </c>
      <c r="O178" s="27">
        <f t="shared" si="41"/>
        <v>1.0071794430816654</v>
      </c>
      <c r="P178" s="27">
        <f t="shared" si="42"/>
        <v>1.0112411938814643</v>
      </c>
      <c r="Q178" s="27">
        <f t="shared" si="43"/>
        <v>0.98307975376167356</v>
      </c>
    </row>
    <row r="179" spans="10:17" x14ac:dyDescent="0.25">
      <c r="J179" s="2" t="str">
        <f t="shared" si="39"/>
        <v>ALANINE</v>
      </c>
      <c r="L179" s="14">
        <f t="shared" si="38"/>
        <v>0.99768199604739927</v>
      </c>
      <c r="M179" s="14">
        <f t="shared" si="38"/>
        <v>0.98016284423365652</v>
      </c>
      <c r="N179" s="27">
        <f t="shared" si="40"/>
        <v>0.97092350604699718</v>
      </c>
      <c r="O179" s="27">
        <f t="shared" si="41"/>
        <v>1.0044524438360174</v>
      </c>
      <c r="P179" s="27">
        <f t="shared" si="42"/>
        <v>0.99805570219576467</v>
      </c>
      <c r="Q179" s="27">
        <f t="shared" si="43"/>
        <v>0.98035275451602555</v>
      </c>
    </row>
    <row r="180" spans="10:17" x14ac:dyDescent="0.25">
      <c r="J180" s="2" t="str">
        <f t="shared" si="39"/>
        <v>ALANINE</v>
      </c>
      <c r="L180" s="14">
        <f t="shared" si="38"/>
        <v>0.99775434467800528</v>
      </c>
      <c r="M180" s="14">
        <f t="shared" si="38"/>
        <v>0.98021334681380423</v>
      </c>
      <c r="N180" s="27">
        <f t="shared" si="40"/>
        <v>0.9709939142395515</v>
      </c>
      <c r="O180" s="27">
        <f t="shared" si="41"/>
        <v>1.0045041979300924</v>
      </c>
      <c r="P180" s="27">
        <f t="shared" si="42"/>
        <v>0.998126110388319</v>
      </c>
      <c r="Q180" s="27">
        <f t="shared" si="43"/>
        <v>0.98040450861010053</v>
      </c>
    </row>
    <row r="181" spans="10:17" x14ac:dyDescent="0.25">
      <c r="J181" s="2" t="str">
        <f t="shared" si="39"/>
        <v>BOVINE LIVER</v>
      </c>
      <c r="L181" s="14">
        <f t="shared" si="38"/>
        <v>1.0061865827658398</v>
      </c>
      <c r="M181" s="14">
        <f t="shared" si="38"/>
        <v>0.97137372916068221</v>
      </c>
      <c r="N181" s="27">
        <f t="shared" si="40"/>
        <v>0.97919999413324377</v>
      </c>
      <c r="O181" s="27">
        <f t="shared" si="41"/>
        <v>0.99544552405106324</v>
      </c>
      <c r="P181" s="27">
        <f t="shared" si="42"/>
        <v>1.0063321902820113</v>
      </c>
      <c r="Q181" s="27">
        <f t="shared" si="43"/>
        <v>0.97134583473107139</v>
      </c>
    </row>
    <row r="182" spans="10:17" x14ac:dyDescent="0.25">
      <c r="J182" s="2" t="str">
        <f t="shared" si="39"/>
        <v>FS17</v>
      </c>
      <c r="L182" s="14">
        <f t="shared" si="38"/>
        <v>1.0109221331235725</v>
      </c>
      <c r="M182" s="14">
        <f t="shared" si="38"/>
        <v>0.98252258213626287</v>
      </c>
      <c r="N182" s="27">
        <f t="shared" si="40"/>
        <v>0.9838085339030378</v>
      </c>
      <c r="O182" s="27">
        <f t="shared" si="41"/>
        <v>1.0068706588469511</v>
      </c>
      <c r="P182" s="27">
        <f t="shared" si="42"/>
        <v>1.0109407300518054</v>
      </c>
      <c r="Q182" s="27">
        <f t="shared" si="43"/>
        <v>0.9827709695269593</v>
      </c>
    </row>
    <row r="183" spans="10:17" x14ac:dyDescent="0.25">
      <c r="J183" s="2" t="str">
        <f t="shared" si="39"/>
        <v>FS19</v>
      </c>
      <c r="L183" s="14">
        <f t="shared" si="38"/>
        <v>1.0095719175873159</v>
      </c>
      <c r="M183" s="14">
        <f t="shared" si="38"/>
        <v>0.98265389661907188</v>
      </c>
      <c r="N183" s="27">
        <f t="shared" si="40"/>
        <v>0.98249453203914217</v>
      </c>
      <c r="O183" s="27">
        <f t="shared" si="41"/>
        <v>1.007005227458631</v>
      </c>
      <c r="P183" s="27">
        <f t="shared" si="42"/>
        <v>1.0096267281879097</v>
      </c>
      <c r="Q183" s="27">
        <f t="shared" si="43"/>
        <v>0.98290553813863912</v>
      </c>
    </row>
    <row r="184" spans="10:17" x14ac:dyDescent="0.25">
      <c r="J184" s="2" t="str">
        <f t="shared" si="39"/>
        <v>FS20</v>
      </c>
      <c r="L184" s="14">
        <f t="shared" si="38"/>
        <v>1.0099435808067088</v>
      </c>
      <c r="M184" s="14">
        <f t="shared" si="38"/>
        <v>0.98181710498261399</v>
      </c>
      <c r="N184" s="27">
        <f t="shared" si="40"/>
        <v>0.98285622700554554</v>
      </c>
      <c r="O184" s="27">
        <f t="shared" si="41"/>
        <v>1.006147699131408</v>
      </c>
      <c r="P184" s="27">
        <f t="shared" si="42"/>
        <v>1.009988423154313</v>
      </c>
      <c r="Q184" s="27">
        <f t="shared" si="43"/>
        <v>0.98204800981141616</v>
      </c>
    </row>
    <row r="185" spans="10:17" x14ac:dyDescent="0.25">
      <c r="J185" s="2" t="str">
        <f t="shared" si="39"/>
        <v>FS25</v>
      </c>
      <c r="L185" s="14">
        <f t="shared" si="38"/>
        <v>1.0092256660756778</v>
      </c>
      <c r="M185" s="14">
        <f t="shared" si="38"/>
        <v>0.98064252452646183</v>
      </c>
      <c r="N185" s="27">
        <f t="shared" si="40"/>
        <v>0.98215756722170966</v>
      </c>
      <c r="O185" s="27">
        <f t="shared" si="41"/>
        <v>1.0049440111762842</v>
      </c>
      <c r="P185" s="27">
        <f t="shared" si="42"/>
        <v>1.0092897633704772</v>
      </c>
      <c r="Q185" s="27">
        <f t="shared" si="43"/>
        <v>0.98084432185629233</v>
      </c>
    </row>
    <row r="186" spans="10:17" x14ac:dyDescent="0.25">
      <c r="J186" s="2" t="str">
        <f t="shared" si="39"/>
        <v>FS23</v>
      </c>
      <c r="L186" s="14">
        <f t="shared" si="38"/>
        <v>1.0117166206554244</v>
      </c>
      <c r="M186" s="14">
        <f t="shared" si="38"/>
        <v>0.9805147458514345</v>
      </c>
      <c r="N186" s="27">
        <f t="shared" si="40"/>
        <v>0.98458171275460815</v>
      </c>
      <c r="O186" s="27">
        <f t="shared" si="41"/>
        <v>1.004813065993903</v>
      </c>
      <c r="P186" s="27">
        <f t="shared" si="42"/>
        <v>1.0117139089033755</v>
      </c>
      <c r="Q186" s="27">
        <f t="shared" si="43"/>
        <v>0.98071337667391112</v>
      </c>
    </row>
    <row r="187" spans="10:17" x14ac:dyDescent="0.25">
      <c r="J187" s="2" t="str">
        <f t="shared" si="39"/>
        <v>FS21</v>
      </c>
      <c r="L187" s="14">
        <f t="shared" si="38"/>
        <v>1.0089653665247467</v>
      </c>
      <c r="M187" s="14">
        <f t="shared" si="38"/>
        <v>0.98187722568315983</v>
      </c>
      <c r="N187" s="27">
        <f t="shared" si="40"/>
        <v>0.98190424907663565</v>
      </c>
      <c r="O187" s="27">
        <f t="shared" si="41"/>
        <v>1.0062093096943301</v>
      </c>
      <c r="P187" s="27">
        <f t="shared" si="42"/>
        <v>1.0090364452254033</v>
      </c>
      <c r="Q187" s="27">
        <f t="shared" si="43"/>
        <v>0.98210962037433824</v>
      </c>
    </row>
    <row r="188" spans="10:17" x14ac:dyDescent="0.25">
      <c r="J188" s="2" t="str">
        <f t="shared" si="39"/>
        <v>FS27</v>
      </c>
      <c r="L188" s="14">
        <f t="shared" si="38"/>
        <v>1.0098394525246377</v>
      </c>
      <c r="M188" s="14">
        <f t="shared" si="38"/>
        <v>0.9831531424338199</v>
      </c>
      <c r="N188" s="27">
        <f t="shared" si="40"/>
        <v>0.98275489151276563</v>
      </c>
      <c r="O188" s="27">
        <f t="shared" si="41"/>
        <v>1.0075168451777157</v>
      </c>
      <c r="P188" s="27">
        <f t="shared" si="42"/>
        <v>1.0098870876615331</v>
      </c>
      <c r="Q188" s="27">
        <f t="shared" si="43"/>
        <v>0.98341715585772382</v>
      </c>
    </row>
    <row r="189" spans="10:17" x14ac:dyDescent="0.25">
      <c r="J189" s="2" t="str">
        <f t="shared" si="39"/>
        <v>FS31</v>
      </c>
      <c r="L189" s="14">
        <f t="shared" si="38"/>
        <v>1.0103452150821128</v>
      </c>
      <c r="M189" s="14">
        <f t="shared" si="38"/>
        <v>0.9803828966479301</v>
      </c>
      <c r="N189" s="27">
        <f t="shared" si="40"/>
        <v>0.98324708918444514</v>
      </c>
      <c r="O189" s="27">
        <f t="shared" si="41"/>
        <v>1.004677949410514</v>
      </c>
      <c r="P189" s="27">
        <f t="shared" si="42"/>
        <v>1.0103792853332125</v>
      </c>
      <c r="Q189" s="27">
        <f t="shared" si="43"/>
        <v>0.98057826009052218</v>
      </c>
    </row>
    <row r="190" spans="10:17" x14ac:dyDescent="0.25">
      <c r="J190" s="2" t="str">
        <f t="shared" si="39"/>
        <v>FS24</v>
      </c>
      <c r="L190" s="14">
        <f t="shared" ref="L190:M194" si="44">(1000+L84)/1000</f>
        <v>1.0116246742743806</v>
      </c>
      <c r="M190" s="14">
        <f t="shared" si="44"/>
        <v>0.98196301244181017</v>
      </c>
      <c r="N190" s="27">
        <f t="shared" si="40"/>
        <v>0.98449223243622508</v>
      </c>
      <c r="O190" s="27">
        <f t="shared" si="41"/>
        <v>1.0062972223507647</v>
      </c>
      <c r="P190" s="27">
        <f t="shared" si="42"/>
        <v>1.0116244285849927</v>
      </c>
      <c r="Q190" s="27">
        <f t="shared" si="43"/>
        <v>0.98219753303077284</v>
      </c>
    </row>
    <row r="191" spans="10:17" x14ac:dyDescent="0.25">
      <c r="J191" s="2" t="str">
        <f t="shared" si="39"/>
        <v>FS32</v>
      </c>
      <c r="L191" s="14">
        <f t="shared" si="44"/>
        <v>1.0095300320610372</v>
      </c>
      <c r="M191" s="14">
        <f t="shared" si="44"/>
        <v>0.98216551160716514</v>
      </c>
      <c r="N191" s="27">
        <f t="shared" si="40"/>
        <v>0.98245376991033939</v>
      </c>
      <c r="O191" s="27">
        <f t="shared" si="41"/>
        <v>1.0065047396859832</v>
      </c>
      <c r="P191" s="27">
        <f t="shared" si="42"/>
        <v>1.0095859660591069</v>
      </c>
      <c r="Q191" s="27">
        <f t="shared" si="43"/>
        <v>0.98240505036599135</v>
      </c>
    </row>
    <row r="192" spans="10:17" x14ac:dyDescent="0.25">
      <c r="J192" s="2" t="str">
        <f t="shared" ref="J192" si="45">B86</f>
        <v>ALANINE</v>
      </c>
      <c r="L192" s="14">
        <f t="shared" si="44"/>
        <v>0.99783349466412041</v>
      </c>
      <c r="M192" s="14">
        <f t="shared" si="44"/>
        <v>0.98023226679283693</v>
      </c>
      <c r="N192" s="27">
        <f t="shared" ref="N192" si="46">L192*L$215</f>
        <v>0.97107094137076855</v>
      </c>
      <c r="O192" s="27">
        <f t="shared" ref="O192" si="47">M192*M$215</f>
        <v>1.0045235867686804</v>
      </c>
      <c r="P192" s="27">
        <f t="shared" ref="P192" si="48">N192+N$215</f>
        <v>0.99820313751953604</v>
      </c>
      <c r="Q192" s="27">
        <f t="shared" ref="Q192" si="49">O192+O$215</f>
        <v>0.98042389744868852</v>
      </c>
    </row>
    <row r="193" spans="10:17" x14ac:dyDescent="0.25">
      <c r="J193" s="2" t="str">
        <f t="shared" si="39"/>
        <v>ALANINE</v>
      </c>
      <c r="L193" s="14">
        <f t="shared" si="44"/>
        <v>0.99781115939625065</v>
      </c>
      <c r="M193" s="14">
        <f t="shared" si="44"/>
        <v>0.98016330703992616</v>
      </c>
      <c r="N193" s="27">
        <f t="shared" si="40"/>
        <v>0.97104920514953319</v>
      </c>
      <c r="O193" s="27">
        <f t="shared" si="41"/>
        <v>1.0044529181111761</v>
      </c>
      <c r="P193" s="27">
        <f t="shared" si="42"/>
        <v>0.99818140129830069</v>
      </c>
      <c r="Q193" s="27">
        <f t="shared" si="43"/>
        <v>0.98035322879118425</v>
      </c>
    </row>
    <row r="194" spans="10:17" x14ac:dyDescent="0.25">
      <c r="J194" s="2" t="str">
        <f t="shared" si="39"/>
        <v>BOVINE LIVER</v>
      </c>
      <c r="L194" s="14">
        <f t="shared" si="44"/>
        <v>1.0061065629570378</v>
      </c>
      <c r="M194" s="14">
        <f t="shared" si="44"/>
        <v>0.97141674410243284</v>
      </c>
      <c r="N194" s="27">
        <f t="shared" si="40"/>
        <v>0.97912212050855874</v>
      </c>
      <c r="O194" s="27">
        <f t="shared" si="41"/>
        <v>0.99548960495416727</v>
      </c>
      <c r="P194" s="27">
        <f t="shared" si="42"/>
        <v>1.0062543166573263</v>
      </c>
      <c r="Q194" s="27">
        <f t="shared" si="43"/>
        <v>0.97138991563417543</v>
      </c>
    </row>
    <row r="195" spans="10:17" x14ac:dyDescent="0.25">
      <c r="J195" s="2"/>
      <c r="L195" s="14"/>
      <c r="M195" s="14"/>
      <c r="N195" s="27"/>
      <c r="O195" s="27"/>
      <c r="P195" s="27"/>
      <c r="Q195" s="27"/>
    </row>
    <row r="196" spans="10:17" x14ac:dyDescent="0.25">
      <c r="J196" s="2"/>
      <c r="L196" s="14"/>
      <c r="M196" s="14"/>
      <c r="N196" s="27"/>
      <c r="O196" s="27"/>
      <c r="P196" s="27"/>
      <c r="Q196" s="27"/>
    </row>
    <row r="197" spans="10:17" x14ac:dyDescent="0.25">
      <c r="J197" s="2"/>
      <c r="L197" s="14"/>
      <c r="M197" s="14"/>
      <c r="N197" s="27"/>
      <c r="O197" s="27"/>
      <c r="P197" s="27"/>
      <c r="Q197" s="27"/>
    </row>
    <row r="198" spans="10:17" x14ac:dyDescent="0.25">
      <c r="J198" s="2"/>
      <c r="L198" s="14"/>
      <c r="M198" s="14"/>
      <c r="N198" s="27"/>
      <c r="O198" s="27"/>
      <c r="P198" s="27"/>
      <c r="Q198" s="27"/>
    </row>
    <row r="199" spans="10:17" x14ac:dyDescent="0.25">
      <c r="J199" s="2"/>
      <c r="L199" s="14"/>
      <c r="M199" s="14"/>
      <c r="N199" s="27"/>
      <c r="O199" s="27"/>
      <c r="P199" s="27"/>
      <c r="Q199" s="27"/>
    </row>
    <row r="200" spans="10:17" x14ac:dyDescent="0.25">
      <c r="J200" s="2"/>
      <c r="L200" s="14"/>
      <c r="M200" s="14"/>
      <c r="N200" s="27"/>
      <c r="O200" s="27"/>
      <c r="P200" s="27"/>
      <c r="Q200" s="27"/>
    </row>
    <row r="201" spans="10:17" x14ac:dyDescent="0.25">
      <c r="J201" s="2"/>
      <c r="L201" s="14"/>
      <c r="M201" s="14"/>
      <c r="N201" s="27"/>
      <c r="O201" s="27"/>
      <c r="P201" s="27"/>
      <c r="Q201" s="27"/>
    </row>
    <row r="202" spans="10:17" x14ac:dyDescent="0.25">
      <c r="J202" s="2"/>
      <c r="L202" s="14"/>
      <c r="M202" s="14"/>
      <c r="N202" s="27"/>
      <c r="O202" s="27"/>
      <c r="P202" s="27"/>
      <c r="Q202" s="27"/>
    </row>
    <row r="203" spans="10:17" x14ac:dyDescent="0.25">
      <c r="J203" s="2"/>
      <c r="L203" s="14"/>
      <c r="M203" s="14"/>
      <c r="N203" s="27"/>
      <c r="O203" s="27"/>
      <c r="P203" s="27"/>
      <c r="Q203" s="27"/>
    </row>
    <row r="204" spans="10:17" x14ac:dyDescent="0.25">
      <c r="J204" s="2"/>
      <c r="L204" s="14"/>
      <c r="M204" s="14"/>
      <c r="N204" s="27"/>
      <c r="O204" s="27"/>
      <c r="P204" s="27"/>
      <c r="Q204" s="27"/>
    </row>
    <row r="205" spans="10:17" x14ac:dyDescent="0.25">
      <c r="J205" s="2"/>
      <c r="L205" s="14"/>
      <c r="M205" s="14"/>
      <c r="N205" s="27"/>
      <c r="O205" s="27"/>
      <c r="P205" s="27"/>
      <c r="Q205" s="27"/>
    </row>
    <row r="206" spans="10:17" x14ac:dyDescent="0.25">
      <c r="J206" s="2"/>
      <c r="L206" s="14"/>
      <c r="M206" s="14"/>
      <c r="N206" s="27"/>
      <c r="O206" s="27"/>
      <c r="P206" s="27"/>
      <c r="Q206" s="27"/>
    </row>
    <row r="207" spans="10:17" x14ac:dyDescent="0.25">
      <c r="J207" s="2"/>
      <c r="L207" s="14"/>
      <c r="M207" s="14"/>
      <c r="N207" s="27"/>
      <c r="O207" s="27"/>
      <c r="P207" s="27"/>
      <c r="Q207" s="27"/>
    </row>
    <row r="208" spans="10:17" x14ac:dyDescent="0.25">
      <c r="L208" s="14"/>
      <c r="M208" s="14"/>
      <c r="N208" s="27"/>
    </row>
    <row r="209" spans="10:16" x14ac:dyDescent="0.25">
      <c r="J209" s="2" t="s">
        <v>50</v>
      </c>
      <c r="L209" s="14">
        <f>AVERAGE(L114:L115,L127:L128,L140:L141,L153:L154,L166:L167,L179:L180,L192:L193,L205:L206)</f>
        <v>0.99777889268340236</v>
      </c>
      <c r="M209" s="14">
        <f>AVERAGE(M114:M115,M127:M128,M140:M141,M153:M154,M166:M167,M179:M180,M192:M193,M205:M206)</f>
        <v>0.98018943086921995</v>
      </c>
      <c r="N209" s="14">
        <f>AVERAGE(N114:N115,N127:N128,N140:N141,N153:N154,N166:N167,N179:N180,N192:N193,N205:N206)</f>
        <v>0.97101780385123249</v>
      </c>
      <c r="O209" s="14">
        <f>AVERAGE(O114:O115,O127:O128,O140:O141,O153:O154,O166:O167,O179:O180,O192:O193,O205:O206)</f>
        <v>1.0044796893199919</v>
      </c>
    </row>
    <row r="210" spans="10:16" x14ac:dyDescent="0.25">
      <c r="J210" s="2" t="s">
        <v>51</v>
      </c>
      <c r="L210" s="14">
        <f>AVERAGE(L116,L129,L142,L155,L168,L181,L194,L207)</f>
        <v>1.0061740565216881</v>
      </c>
      <c r="M210" s="14">
        <f>AVERAGE(M116,M129,M142,M155,M168,M181,M194,M207)</f>
        <v>0.97141682642812888</v>
      </c>
      <c r="N210" s="14">
        <f>AVERAGE(N116,N129,N142,N155,N168,N181,N194,N207)</f>
        <v>0.97918780385123261</v>
      </c>
      <c r="O210" s="14">
        <f>AVERAGE(O116,O129,O142,O155,O168,O181,O194,O207)</f>
        <v>0.99548968931999204</v>
      </c>
    </row>
    <row r="211" spans="10:16" x14ac:dyDescent="0.25">
      <c r="L211" s="14"/>
      <c r="M211" s="14"/>
      <c r="N211" s="27"/>
    </row>
    <row r="212" spans="10:16" ht="13.8" x14ac:dyDescent="0.3">
      <c r="J212" s="1" t="s">
        <v>52</v>
      </c>
      <c r="L212" s="14">
        <f>(L210-L209)</f>
        <v>8.3951638382857574E-3</v>
      </c>
      <c r="M212" s="14">
        <f>(M210-M209)</f>
        <v>-8.7726044410910697E-3</v>
      </c>
      <c r="N212" s="14">
        <v>0.99814999999999998</v>
      </c>
      <c r="O212" s="1">
        <v>0.98038000000000003</v>
      </c>
      <c r="P212" s="1" t="s">
        <v>54</v>
      </c>
    </row>
    <row r="213" spans="10:16" ht="13.8" x14ac:dyDescent="0.3">
      <c r="J213" s="1" t="s">
        <v>53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55</v>
      </c>
    </row>
    <row r="214" spans="10:16" x14ac:dyDescent="0.25">
      <c r="L214" s="14"/>
      <c r="M214" s="14"/>
      <c r="N214" s="27"/>
      <c r="P214" s="27"/>
    </row>
    <row r="215" spans="10:16" x14ac:dyDescent="0.25">
      <c r="J215" s="1" t="s">
        <v>45</v>
      </c>
      <c r="L215" s="14">
        <f>(L213/L212)</f>
        <v>0.9731793396027858</v>
      </c>
      <c r="M215" s="14">
        <f>(M213/M212)</f>
        <v>1.0247811878865412</v>
      </c>
      <c r="N215" s="27">
        <f>N212-N209</f>
        <v>2.7132196148767496E-2</v>
      </c>
      <c r="O215" s="27">
        <f>O212-O209</f>
        <v>-2.4099689319991846E-2</v>
      </c>
      <c r="P215" s="27" t="s">
        <v>47</v>
      </c>
    </row>
    <row r="216" spans="10:16" x14ac:dyDescent="0.25">
      <c r="L216" s="14"/>
      <c r="M216" s="14"/>
      <c r="N216" s="27"/>
      <c r="O216" s="27"/>
    </row>
    <row r="217" spans="10:16" x14ac:dyDescent="0.25">
      <c r="L217" s="14"/>
      <c r="M217" s="14"/>
      <c r="N217" s="27"/>
    </row>
    <row r="218" spans="10:16" x14ac:dyDescent="0.25">
      <c r="L218" s="14"/>
      <c r="M218" s="14"/>
      <c r="N218" s="27"/>
    </row>
    <row r="219" spans="10:16" x14ac:dyDescent="0.25">
      <c r="L219" s="14"/>
      <c r="M219" s="14"/>
      <c r="N219" s="27"/>
    </row>
    <row r="220" spans="10:16" x14ac:dyDescent="0.25">
      <c r="L220" s="14"/>
      <c r="M220" s="14"/>
      <c r="N220" s="27"/>
    </row>
    <row r="221" spans="10:16" x14ac:dyDescent="0.25">
      <c r="L221" s="14"/>
      <c r="M221" s="14"/>
      <c r="N221" s="27"/>
    </row>
    <row r="222" spans="10:16" x14ac:dyDescent="0.25">
      <c r="L222" s="14"/>
      <c r="M222" s="14"/>
      <c r="N222" s="27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0"/>
  <sheetViews>
    <sheetView tabSelected="1" topLeftCell="A14" workbookViewId="0">
      <selection activeCell="A14" sqref="A14:F62"/>
    </sheetView>
  </sheetViews>
  <sheetFormatPr defaultColWidth="9.109375" defaultRowHeight="13.2" x14ac:dyDescent="0.25"/>
  <cols>
    <col min="1" max="1" width="34.6640625" style="46" customWidth="1"/>
    <col min="2" max="8" width="9.109375" style="1"/>
    <col min="9" max="9" width="14.33203125" style="1" bestFit="1" customWidth="1"/>
    <col min="10" max="16" width="9.109375" style="1"/>
    <col min="17" max="17" width="12.6640625" style="1" bestFit="1" customWidth="1"/>
    <col min="18" max="16384" width="9.109375" style="1"/>
  </cols>
  <sheetData>
    <row r="1" spans="1:22" ht="14.4" x14ac:dyDescent="0.25">
      <c r="A1" s="48" t="s">
        <v>21</v>
      </c>
      <c r="B1" s="7" t="s">
        <v>31</v>
      </c>
      <c r="C1" s="7" t="s">
        <v>32</v>
      </c>
      <c r="D1" s="7" t="s">
        <v>57</v>
      </c>
      <c r="E1" s="7" t="s">
        <v>58</v>
      </c>
      <c r="F1" s="7" t="s">
        <v>68</v>
      </c>
      <c r="H1" s="7" t="s">
        <v>22</v>
      </c>
      <c r="I1" s="7" t="s">
        <v>21</v>
      </c>
      <c r="J1" s="7" t="s">
        <v>31</v>
      </c>
      <c r="K1" s="7" t="s">
        <v>32</v>
      </c>
      <c r="L1" s="7" t="s">
        <v>57</v>
      </c>
      <c r="M1" s="7" t="s">
        <v>58</v>
      </c>
      <c r="N1" s="7" t="s">
        <v>68</v>
      </c>
      <c r="P1" s="7" t="s">
        <v>22</v>
      </c>
      <c r="Q1" s="7" t="s">
        <v>21</v>
      </c>
      <c r="R1" s="7" t="s">
        <v>31</v>
      </c>
      <c r="S1" s="7" t="s">
        <v>32</v>
      </c>
      <c r="T1" s="7" t="s">
        <v>57</v>
      </c>
      <c r="U1" s="7" t="s">
        <v>58</v>
      </c>
      <c r="V1" s="7" t="s">
        <v>68</v>
      </c>
    </row>
    <row r="2" spans="1:22" ht="13.8" thickBot="1" x14ac:dyDescent="0.3">
      <c r="A2" s="49"/>
      <c r="B2" s="10" t="s">
        <v>28</v>
      </c>
      <c r="C2" s="10" t="s">
        <v>30</v>
      </c>
      <c r="D2" s="10"/>
      <c r="E2" s="10"/>
      <c r="F2" s="10" t="s">
        <v>69</v>
      </c>
      <c r="H2" s="10" t="s">
        <v>23</v>
      </c>
      <c r="I2" s="10"/>
      <c r="J2" s="10" t="s">
        <v>28</v>
      </c>
      <c r="K2" s="10" t="s">
        <v>30</v>
      </c>
      <c r="L2" s="10"/>
      <c r="M2" s="10"/>
      <c r="N2" s="10" t="s">
        <v>69</v>
      </c>
      <c r="P2" s="10" t="s">
        <v>23</v>
      </c>
      <c r="Q2" s="10"/>
      <c r="R2" s="10" t="s">
        <v>28</v>
      </c>
      <c r="S2" s="10" t="s">
        <v>30</v>
      </c>
      <c r="T2" s="10"/>
      <c r="U2" s="10"/>
      <c r="V2" s="10" t="s">
        <v>69</v>
      </c>
    </row>
    <row r="3" spans="1:22" x14ac:dyDescent="0.25">
      <c r="A3" s="46" t="str">
        <f>repro!B11</f>
        <v>FS60LE</v>
      </c>
      <c r="B3" s="5">
        <f>repro!P11</f>
        <v>10.118794261388286</v>
      </c>
      <c r="C3" s="5">
        <f>repro!Q11</f>
        <v>-18.089322415500764</v>
      </c>
      <c r="D3" s="5">
        <f>repro!R11</f>
        <v>12.050912221884078</v>
      </c>
      <c r="E3" s="5">
        <f>repro!S11</f>
        <v>42.999307379583364</v>
      </c>
      <c r="F3" s="4">
        <f>E3/D3</f>
        <v>3.5681371325149955</v>
      </c>
    </row>
    <row r="4" spans="1:22" x14ac:dyDescent="0.25">
      <c r="A4" s="46" t="str">
        <f>repro!B12</f>
        <v>FS61LE</v>
      </c>
      <c r="B4" s="5">
        <f>repro!P12</f>
        <v>10.787479512371245</v>
      </c>
      <c r="C4" s="5">
        <f>repro!Q12</f>
        <v>-17.12384882262463</v>
      </c>
      <c r="D4" s="5">
        <f>repro!R12</f>
        <v>12.543666788118358</v>
      </c>
      <c r="E4" s="5">
        <f>repro!S12</f>
        <v>41.703770440273729</v>
      </c>
      <c r="F4" s="4">
        <f t="shared" ref="F4:F62" si="0">E4/D4</f>
        <v>3.3246873617351245</v>
      </c>
      <c r="I4" s="6" t="s">
        <v>64</v>
      </c>
      <c r="J4" s="35">
        <f>AVERAGE(J8:J23)</f>
        <v>-1.8500000000001613</v>
      </c>
      <c r="K4" s="35">
        <f>AVERAGE(K8:K23)</f>
        <v>-19.619999999999955</v>
      </c>
      <c r="L4" s="35">
        <f>AVERAGE(L8:L23)</f>
        <v>15.337378784571909</v>
      </c>
      <c r="M4" s="35">
        <f>AVERAGE(M8:M23)</f>
        <v>39.781205550860186</v>
      </c>
      <c r="N4" s="35">
        <f>AVERAGE(N8:N23)</f>
        <v>2.5938496095520156</v>
      </c>
      <c r="Q4" s="6" t="s">
        <v>64</v>
      </c>
      <c r="R4" s="35">
        <f>AVERAGE(R8:R23)</f>
        <v>6.3200000000001664</v>
      </c>
      <c r="S4" s="35">
        <f>AVERAGE(S8:S23)</f>
        <v>-28.609999999999882</v>
      </c>
      <c r="T4" s="35">
        <f>AVERAGE(T8:T23)</f>
        <v>9.5951537924443517</v>
      </c>
      <c r="U4" s="35">
        <f>AVERAGE(U8:U23)</f>
        <v>47.258006654412334</v>
      </c>
      <c r="V4" s="35">
        <f>AVERAGE(V8:V23)</f>
        <v>4.9253879921176198</v>
      </c>
    </row>
    <row r="5" spans="1:22" x14ac:dyDescent="0.25">
      <c r="A5" s="46" t="str">
        <f>repro!B13</f>
        <v>FS62LE</v>
      </c>
      <c r="B5" s="5">
        <f>repro!P13</f>
        <v>9.1853076830281655</v>
      </c>
      <c r="C5" s="5">
        <f>repro!Q13</f>
        <v>-17.364084150714334</v>
      </c>
      <c r="D5" s="5">
        <f>repro!R13</f>
        <v>12.410033793046471</v>
      </c>
      <c r="E5" s="5">
        <f>repro!S13</f>
        <v>42.858681163991697</v>
      </c>
      <c r="F5" s="4">
        <f t="shared" si="0"/>
        <v>3.4535507218365562</v>
      </c>
      <c r="I5" s="6" t="s">
        <v>36</v>
      </c>
      <c r="J5" s="35">
        <f>2*STDEV(J8:J23)</f>
        <v>9.5442667271776291E-2</v>
      </c>
      <c r="K5" s="35">
        <f>2*STDEV(K8:K23)</f>
        <v>0.10467730345380767</v>
      </c>
      <c r="L5" s="35">
        <f>2*STDEV(L8:L23)</f>
        <v>0.74922115018073709</v>
      </c>
      <c r="M5" s="35">
        <f>2*STDEV(M8:M23)</f>
        <v>1.8144561617601478</v>
      </c>
      <c r="N5" s="35">
        <f>2*STDEV(N8:N23)</f>
        <v>1.6142730319078872E-2</v>
      </c>
      <c r="Q5" s="6" t="s">
        <v>36</v>
      </c>
      <c r="R5" s="35">
        <f>2*STDEV(R8:R23)</f>
        <v>0.1077536927518407</v>
      </c>
      <c r="S5" s="35">
        <f>2*STDEV(S8:S23)</f>
        <v>0.11358984172350815</v>
      </c>
      <c r="T5" s="35">
        <f>2*STDEV(T8:T23)</f>
        <v>0.1198864667788833</v>
      </c>
      <c r="U5" s="35">
        <f>2*STDEV(U8:U23)</f>
        <v>0.50533170599838717</v>
      </c>
      <c r="V5" s="35">
        <f>2*STDEV(V8:V23)</f>
        <v>8.8532709108143717E-2</v>
      </c>
    </row>
    <row r="6" spans="1:22" x14ac:dyDescent="0.25">
      <c r="A6" s="46" t="str">
        <f>repro!B14</f>
        <v>FS63LE</v>
      </c>
      <c r="B6" s="5">
        <f>repro!P14</f>
        <v>8.5336593758207346</v>
      </c>
      <c r="C6" s="5">
        <f>repro!Q14</f>
        <v>-16.847963089191566</v>
      </c>
      <c r="D6" s="5">
        <f>repro!R14</f>
        <v>12.623234888170616</v>
      </c>
      <c r="E6" s="5">
        <f>repro!S14</f>
        <v>41.449728151556208</v>
      </c>
      <c r="F6" s="4">
        <f t="shared" si="0"/>
        <v>3.2836058679696469</v>
      </c>
    </row>
    <row r="7" spans="1:22" x14ac:dyDescent="0.25">
      <c r="A7" s="46" t="str">
        <f>repro!B15</f>
        <v>FS64LE</v>
      </c>
      <c r="B7" s="5">
        <f>repro!P15</f>
        <v>10.49751714769287</v>
      </c>
      <c r="C7" s="5">
        <f>repro!Q15</f>
        <v>-18.712235776519925</v>
      </c>
      <c r="D7" s="5">
        <f>repro!R15</f>
        <v>10.629403768638159</v>
      </c>
      <c r="E7" s="5">
        <f>repro!S15</f>
        <v>43.337916752442048</v>
      </c>
      <c r="F7" s="4">
        <f t="shared" si="0"/>
        <v>4.077172877777933</v>
      </c>
    </row>
    <row r="8" spans="1:22" x14ac:dyDescent="0.25">
      <c r="A8" s="46" t="str">
        <f>repro!B16</f>
        <v>FS65LE</v>
      </c>
      <c r="B8" s="5">
        <f>repro!P16</f>
        <v>10.643073896752009</v>
      </c>
      <c r="C8" s="5">
        <f>repro!Q16</f>
        <v>-17.870941621296321</v>
      </c>
      <c r="D8" s="5">
        <f>repro!R16</f>
        <v>11.868511431161677</v>
      </c>
      <c r="E8" s="5">
        <f>repro!S16</f>
        <v>41.772449926390891</v>
      </c>
      <c r="F8" s="4">
        <f t="shared" si="0"/>
        <v>3.5196031253518578</v>
      </c>
      <c r="H8" s="1">
        <f>repro!A8</f>
        <v>5</v>
      </c>
      <c r="I8" s="1" t="str">
        <f>repro!B8</f>
        <v>SIGMA ALANINE</v>
      </c>
      <c r="J8" s="5">
        <f>repro!P8</f>
        <v>-1.8249045858019786</v>
      </c>
      <c r="K8" s="5">
        <f>repro!Q8</f>
        <v>-19.687937353274123</v>
      </c>
      <c r="L8" s="5">
        <f>repro!R8</f>
        <v>15.399087492988482</v>
      </c>
      <c r="M8" s="5">
        <f>repro!S8</f>
        <v>39.931515476192736</v>
      </c>
      <c r="N8" s="5">
        <f>M8/L8</f>
        <v>2.5931092017221391</v>
      </c>
      <c r="P8" s="1">
        <f>repro!A10</f>
        <v>7</v>
      </c>
      <c r="Q8" s="1" t="str">
        <f>repro!B10</f>
        <v>BOVINE LIVER</v>
      </c>
      <c r="R8" s="5">
        <f>repro!P10</f>
        <v>6.2990808419551847</v>
      </c>
      <c r="S8" s="5">
        <f>repro!Q10</f>
        <v>-28.525398704737583</v>
      </c>
      <c r="T8" s="5">
        <f>repro!R10</f>
        <v>9.6304295348731763</v>
      </c>
      <c r="U8" s="5">
        <f>repro!S10</f>
        <v>46.867933657751649</v>
      </c>
      <c r="V8" s="5">
        <f>U8/T8</f>
        <v>4.8666503906223593</v>
      </c>
    </row>
    <row r="9" spans="1:22" x14ac:dyDescent="0.25">
      <c r="A9" s="46" t="str">
        <f>repro!B17</f>
        <v>FS66LE</v>
      </c>
      <c r="B9" s="5">
        <f>repro!P17</f>
        <v>10.027298649736061</v>
      </c>
      <c r="C9" s="5">
        <f>repro!Q17</f>
        <v>-19.180884693730029</v>
      </c>
      <c r="D9" s="5">
        <f>repro!R17</f>
        <v>12.018418292109383</v>
      </c>
      <c r="E9" s="5">
        <f>repro!S17</f>
        <v>38.535402616499354</v>
      </c>
      <c r="F9" s="4">
        <f t="shared" si="0"/>
        <v>3.2063622416769713</v>
      </c>
      <c r="H9" s="1">
        <f>repro!A9</f>
        <v>6</v>
      </c>
      <c r="I9" s="1" t="str">
        <f>repro!B9</f>
        <v>ALANINE</v>
      </c>
      <c r="J9" s="5">
        <f>repro!P9</f>
        <v>-1.8547821942687115</v>
      </c>
      <c r="K9" s="5">
        <f>repro!Q9</f>
        <v>-19.609921354043269</v>
      </c>
      <c r="L9" s="5">
        <f>repro!R9</f>
        <v>15.244181197365615</v>
      </c>
      <c r="M9" s="5">
        <f>repro!S9</f>
        <v>39.73034855191527</v>
      </c>
      <c r="N9" s="5">
        <f t="shared" ref="N9:N21" si="1">M9/L9</f>
        <v>2.6062632054505603</v>
      </c>
      <c r="P9" s="1">
        <f>repro!A23</f>
        <v>20</v>
      </c>
      <c r="Q9" s="1" t="str">
        <f>repro!B23</f>
        <v>BOVINE LIVER</v>
      </c>
      <c r="R9" s="5">
        <f>repro!P23</f>
        <v>6.3019116205231818</v>
      </c>
      <c r="S9" s="5">
        <f>repro!Q23</f>
        <v>-28.693455483713382</v>
      </c>
      <c r="T9" s="5">
        <f>repro!R23</f>
        <v>9.5406670277798433</v>
      </c>
      <c r="U9" s="5">
        <f>repro!S23</f>
        <v>47.102477899611742</v>
      </c>
      <c r="V9" s="5">
        <f t="shared" ref="V9:V14" si="2">U9/T9</f>
        <v>4.9370214642710053</v>
      </c>
    </row>
    <row r="10" spans="1:22" x14ac:dyDescent="0.25">
      <c r="A10" s="46" t="str">
        <f>repro!B18</f>
        <v>FS67LE</v>
      </c>
      <c r="B10" s="5">
        <f>repro!P18</f>
        <v>8.869524683134955</v>
      </c>
      <c r="C10" s="5">
        <f>repro!Q18</f>
        <v>-17.855605610811452</v>
      </c>
      <c r="D10" s="5">
        <f>repro!R18</f>
        <v>12.561541299815303</v>
      </c>
      <c r="E10" s="5">
        <f>repro!S18</f>
        <v>40.925129208922435</v>
      </c>
      <c r="F10" s="4">
        <f t="shared" si="0"/>
        <v>3.2579703582652053</v>
      </c>
      <c r="H10" s="1">
        <f>repro!A21</f>
        <v>18</v>
      </c>
      <c r="I10" s="1" t="str">
        <f>repro!B21</f>
        <v>ALANINE</v>
      </c>
      <c r="J10" s="5">
        <f>repro!P21</f>
        <v>-1.8603708911063555</v>
      </c>
      <c r="K10" s="5">
        <f>repro!Q21</f>
        <v>-19.605177441788022</v>
      </c>
      <c r="L10" s="5">
        <f>repro!R21</f>
        <v>15.585442473486545</v>
      </c>
      <c r="M10" s="5">
        <f>repro!S21</f>
        <v>40.383082446476209</v>
      </c>
      <c r="N10" s="5">
        <f t="shared" si="1"/>
        <v>2.591077058939752</v>
      </c>
      <c r="P10" s="1">
        <f>repro!A36</f>
        <v>33</v>
      </c>
      <c r="Q10" s="1" t="str">
        <f>repro!B36</f>
        <v>BOVINE LIVER</v>
      </c>
      <c r="R10" s="5">
        <f>repro!P36</f>
        <v>6.3195196955097011</v>
      </c>
      <c r="S10" s="5">
        <f>repro!Q36</f>
        <v>-28.566425948676866</v>
      </c>
      <c r="T10" s="5">
        <f>repro!R36</f>
        <v>9.6318527968385741</v>
      </c>
      <c r="U10" s="5">
        <f>repro!S36</f>
        <v>47.279476916811973</v>
      </c>
      <c r="V10" s="5">
        <f t="shared" si="2"/>
        <v>4.9086585846007047</v>
      </c>
    </row>
    <row r="11" spans="1:22" x14ac:dyDescent="0.25">
      <c r="A11" s="46" t="str">
        <f>repro!B19</f>
        <v>FS68LE</v>
      </c>
      <c r="B11" s="5">
        <f>repro!P19</f>
        <v>10.864175637170348</v>
      </c>
      <c r="C11" s="5">
        <f>repro!Q19</f>
        <v>-18.010577585877876</v>
      </c>
      <c r="D11" s="5">
        <f>repro!R19</f>
        <v>11.046411160187464</v>
      </c>
      <c r="E11" s="5">
        <f>repro!S19</f>
        <v>35.344783389451223</v>
      </c>
      <c r="F11" s="4">
        <f t="shared" si="0"/>
        <v>3.199662123463038</v>
      </c>
      <c r="H11" s="1">
        <f>repro!A22</f>
        <v>19</v>
      </c>
      <c r="I11" s="1" t="str">
        <f>repro!B22</f>
        <v>ALANINE</v>
      </c>
      <c r="J11" s="5">
        <f>repro!P22</f>
        <v>-1.8384975079046573</v>
      </c>
      <c r="K11" s="5">
        <f>repro!Q22</f>
        <v>-19.648128546728927</v>
      </c>
      <c r="L11" s="5">
        <f>repro!R22</f>
        <v>15.42985032045161</v>
      </c>
      <c r="M11" s="5">
        <f>repro!S22</f>
        <v>39.856710899412015</v>
      </c>
      <c r="N11" s="5">
        <f t="shared" si="1"/>
        <v>2.5830912206960064</v>
      </c>
      <c r="P11" s="1">
        <f>repro!A49</f>
        <v>46</v>
      </c>
      <c r="Q11" s="1" t="str">
        <f>repro!B49</f>
        <v>BOVINE LIVER</v>
      </c>
      <c r="R11" s="5">
        <f>repro!P49</f>
        <v>6.3037783013857318</v>
      </c>
      <c r="S11" s="5">
        <f>repro!Q49</f>
        <v>-28.636525746318142</v>
      </c>
      <c r="T11" s="5">
        <f>repro!R49</f>
        <v>9.4882011622647333</v>
      </c>
      <c r="U11" s="5">
        <f>repro!S49</f>
        <v>47.350457185183636</v>
      </c>
      <c r="V11" s="5">
        <f t="shared" si="2"/>
        <v>4.9904567130701079</v>
      </c>
    </row>
    <row r="12" spans="1:22" x14ac:dyDescent="0.25">
      <c r="A12" s="46" t="str">
        <f>repro!B20</f>
        <v>FS69LE</v>
      </c>
      <c r="B12" s="5">
        <f>repro!P20</f>
        <v>11.473743753918519</v>
      </c>
      <c r="C12" s="5">
        <f>repro!Q20</f>
        <v>-17.969179734934613</v>
      </c>
      <c r="D12" s="5">
        <f>repro!R20</f>
        <v>11.278828109117141</v>
      </c>
      <c r="E12" s="5">
        <f>repro!S20</f>
        <v>38.160608624363022</v>
      </c>
      <c r="F12" s="4">
        <f t="shared" si="0"/>
        <v>3.3833841827517728</v>
      </c>
      <c r="H12" s="1">
        <f>repro!A34</f>
        <v>31</v>
      </c>
      <c r="I12" s="1" t="str">
        <f>repro!B34</f>
        <v>ALANINE</v>
      </c>
      <c r="J12" s="5">
        <f>repro!P34</f>
        <v>-1.8131677781506594</v>
      </c>
      <c r="K12" s="5">
        <f>repro!Q34</f>
        <v>-19.564854066959292</v>
      </c>
      <c r="L12" s="5">
        <f>repro!R34</f>
        <v>14.48603671058733</v>
      </c>
      <c r="M12" s="5">
        <f>repro!S34</f>
        <v>37.626452301765561</v>
      </c>
      <c r="N12" s="5">
        <f t="shared" si="1"/>
        <v>2.5974290313834234</v>
      </c>
      <c r="P12" s="1">
        <f>repro!A62</f>
        <v>59</v>
      </c>
      <c r="Q12" s="1" t="str">
        <f>repro!B62</f>
        <v>BOVINE LIVER</v>
      </c>
      <c r="R12" s="5">
        <f>repro!P62</f>
        <v>6.429202601289763</v>
      </c>
      <c r="S12" s="5">
        <f>repro!Q62</f>
        <v>-28.583944481800017</v>
      </c>
      <c r="T12" s="5">
        <f>repro!R62</f>
        <v>9.5927949635869201</v>
      </c>
      <c r="U12" s="5">
        <f>repro!S62</f>
        <v>47.686329883537951</v>
      </c>
      <c r="V12" s="5">
        <f t="shared" si="2"/>
        <v>4.9710569301803531</v>
      </c>
    </row>
    <row r="13" spans="1:22" x14ac:dyDescent="0.25">
      <c r="A13" s="46" t="str">
        <f>repro!B24</f>
        <v>FS70LE</v>
      </c>
      <c r="B13" s="5">
        <f>repro!P24</f>
        <v>11.219623635564835</v>
      </c>
      <c r="C13" s="5">
        <f>repro!Q24</f>
        <v>-17.807603398577676</v>
      </c>
      <c r="D13" s="5">
        <f>repro!R24</f>
        <v>11.459050880579834</v>
      </c>
      <c r="E13" s="5">
        <f>repro!S24</f>
        <v>37.090300798701591</v>
      </c>
      <c r="F13" s="4">
        <f t="shared" si="0"/>
        <v>3.2367690121317274</v>
      </c>
      <c r="H13" s="1">
        <f>repro!A35</f>
        <v>32</v>
      </c>
      <c r="I13" s="1" t="str">
        <f>repro!B35</f>
        <v>ALANINE</v>
      </c>
      <c r="J13" s="5">
        <f>repro!P35</f>
        <v>-1.7901065612772049</v>
      </c>
      <c r="K13" s="5">
        <f>repro!Q35</f>
        <v>-19.564368160478907</v>
      </c>
      <c r="L13" s="5">
        <f>repro!R35</f>
        <v>15.550354937829573</v>
      </c>
      <c r="M13" s="5">
        <f>repro!S35</f>
        <v>40.26314238998286</v>
      </c>
      <c r="N13" s="5">
        <f t="shared" si="1"/>
        <v>2.5892105068312063</v>
      </c>
      <c r="P13" s="1">
        <f>repro!A75</f>
        <v>72</v>
      </c>
      <c r="Q13" s="1" t="str">
        <f>repro!B75</f>
        <v>BOVINE LIVER</v>
      </c>
      <c r="R13" s="5">
        <f>repro!P75</f>
        <v>6.332190282011263</v>
      </c>
      <c r="S13" s="5">
        <f>repro!Q75</f>
        <v>-28.654165268928612</v>
      </c>
      <c r="T13" s="5">
        <f>repro!R75</f>
        <v>9.628047460844197</v>
      </c>
      <c r="U13" s="5">
        <f>repro!S75</f>
        <v>47.344005044457745</v>
      </c>
      <c r="V13" s="5">
        <f t="shared" si="2"/>
        <v>4.9173007545921026</v>
      </c>
    </row>
    <row r="14" spans="1:22" x14ac:dyDescent="0.25">
      <c r="A14" s="46" t="str">
        <f>repro!B25</f>
        <v>FS56</v>
      </c>
      <c r="B14" s="5">
        <f>repro!P25</f>
        <v>10.097426795919739</v>
      </c>
      <c r="C14" s="5">
        <f>repro!Q25</f>
        <v>-17.563294093696946</v>
      </c>
      <c r="D14" s="5">
        <f>repro!R25</f>
        <v>13.236697481062714</v>
      </c>
      <c r="E14" s="5">
        <f>repro!S25</f>
        <v>42.908134581681516</v>
      </c>
      <c r="F14" s="4">
        <f t="shared" si="0"/>
        <v>3.2416042327074939</v>
      </c>
      <c r="H14" s="1">
        <f>repro!A47</f>
        <v>44</v>
      </c>
      <c r="I14" s="1" t="str">
        <f>repro!B47</f>
        <v>ALANINE</v>
      </c>
      <c r="J14" s="5">
        <f>repro!P47</f>
        <v>-1.9367229816322773</v>
      </c>
      <c r="K14" s="5">
        <f>repro!Q47</f>
        <v>-19.719181764168205</v>
      </c>
      <c r="L14" s="5">
        <f>repro!R47</f>
        <v>15.541677441791691</v>
      </c>
      <c r="M14" s="5">
        <f>repro!S47</f>
        <v>40.226505468542982</v>
      </c>
      <c r="N14" s="5">
        <f t="shared" si="1"/>
        <v>2.5882988254777182</v>
      </c>
      <c r="P14" s="1">
        <f>repro!A88</f>
        <v>85</v>
      </c>
      <c r="Q14" s="1" t="str">
        <f>repro!B88</f>
        <v>BOVINE LIVER</v>
      </c>
      <c r="R14" s="5">
        <f>repro!P88</f>
        <v>6.254316657326342</v>
      </c>
      <c r="S14" s="5">
        <f>repro!Q88</f>
        <v>-28.610084365824573</v>
      </c>
      <c r="T14" s="5">
        <f>repro!R88</f>
        <v>9.6540836009230251</v>
      </c>
      <c r="U14" s="5">
        <f>repro!S88</f>
        <v>47.175365993531699</v>
      </c>
      <c r="V14" s="5">
        <f t="shared" si="2"/>
        <v>4.8865711074867084</v>
      </c>
    </row>
    <row r="15" spans="1:22" x14ac:dyDescent="0.25">
      <c r="A15" s="46" t="str">
        <f>repro!B26</f>
        <v>FS55</v>
      </c>
      <c r="B15" s="5">
        <f>repro!P26</f>
        <v>11.443925341291905</v>
      </c>
      <c r="C15" s="5">
        <f>repro!Q26</f>
        <v>-18.212700396903479</v>
      </c>
      <c r="D15" s="5">
        <f>repro!R26</f>
        <v>12.39628777685242</v>
      </c>
      <c r="E15" s="5">
        <f>repro!S26</f>
        <v>40.588747821046852</v>
      </c>
      <c r="F15" s="4">
        <f t="shared" si="0"/>
        <v>3.2742663409959065</v>
      </c>
      <c r="H15" s="1">
        <f>repro!A48</f>
        <v>45</v>
      </c>
      <c r="I15" s="1" t="str">
        <f>repro!B48</f>
        <v>ALANINE</v>
      </c>
      <c r="J15" s="5">
        <f>repro!P48</f>
        <v>-1.8926939112895447</v>
      </c>
      <c r="K15" s="5">
        <f>repro!Q48</f>
        <v>-19.655783989183995</v>
      </c>
      <c r="L15" s="5">
        <f>repro!R48</f>
        <v>15.480372945161475</v>
      </c>
      <c r="M15" s="5">
        <f>repro!S48</f>
        <v>39.976535249481344</v>
      </c>
      <c r="N15" s="5">
        <f t="shared" si="1"/>
        <v>2.582401302029119</v>
      </c>
      <c r="R15" s="5"/>
      <c r="S15" s="5"/>
      <c r="T15" s="5"/>
      <c r="U15" s="5"/>
      <c r="V15" s="5"/>
    </row>
    <row r="16" spans="1:22" x14ac:dyDescent="0.25">
      <c r="A16" s="46" t="str">
        <f>repro!B27</f>
        <v>FS54</v>
      </c>
      <c r="B16" s="5">
        <f>repro!P27</f>
        <v>9.9307646120063708</v>
      </c>
      <c r="C16" s="5">
        <f>repro!Q27</f>
        <v>-19.501780165572136</v>
      </c>
      <c r="D16" s="5">
        <f>repro!R27</f>
        <v>12.288642868528795</v>
      </c>
      <c r="E16" s="5">
        <f>repro!S27</f>
        <v>40.201982450709302</v>
      </c>
      <c r="F16" s="4">
        <f t="shared" si="0"/>
        <v>3.2714745542542008</v>
      </c>
      <c r="H16" s="1">
        <f>repro!A60</f>
        <v>57</v>
      </c>
      <c r="I16" s="1" t="str">
        <f>repro!B60</f>
        <v>ALANINE</v>
      </c>
      <c r="J16" s="5">
        <f>repro!P60</f>
        <v>-1.8360681258691169</v>
      </c>
      <c r="K16" s="5">
        <f>repro!Q60</f>
        <v>-19.527722258710689</v>
      </c>
      <c r="L16" s="5">
        <f>repro!R60</f>
        <v>15.593624414310408</v>
      </c>
      <c r="M16" s="5">
        <f>repro!S60</f>
        <v>40.378461116955357</v>
      </c>
      <c r="N16" s="5">
        <f t="shared" si="1"/>
        <v>2.5894211662491808</v>
      </c>
      <c r="V16" s="5"/>
    </row>
    <row r="17" spans="1:22" x14ac:dyDescent="0.25">
      <c r="A17" s="46" t="str">
        <f>repro!B28</f>
        <v>FS34</v>
      </c>
      <c r="B17" s="5">
        <f>repro!P28</f>
        <v>9.5613131749083813</v>
      </c>
      <c r="C17" s="5">
        <f>repro!Q28</f>
        <v>-18.288151690073697</v>
      </c>
      <c r="D17" s="5">
        <f>repro!R28</f>
        <v>12.860506221034656</v>
      </c>
      <c r="E17" s="5">
        <f>repro!S28</f>
        <v>41.937561815317778</v>
      </c>
      <c r="F17" s="4">
        <f t="shared" si="0"/>
        <v>3.2609573133851186</v>
      </c>
      <c r="H17" s="1">
        <f>repro!A61</f>
        <v>58</v>
      </c>
      <c r="I17" s="1" t="str">
        <f>repro!B61</f>
        <v>ALANINE</v>
      </c>
      <c r="J17" s="5">
        <f>repro!P61</f>
        <v>-1.8190368646221478</v>
      </c>
      <c r="K17" s="5">
        <f>repro!Q61</f>
        <v>-19.631314430662794</v>
      </c>
      <c r="L17" s="5">
        <f>repro!R61</f>
        <v>15.296111724205067</v>
      </c>
      <c r="M17" s="5">
        <f>repro!S61</f>
        <v>39.762093389269147</v>
      </c>
      <c r="N17" s="5">
        <f t="shared" si="1"/>
        <v>2.5994902564910212</v>
      </c>
      <c r="V17" s="5"/>
    </row>
    <row r="18" spans="1:22" x14ac:dyDescent="0.25">
      <c r="A18" s="46" t="str">
        <f>repro!B29</f>
        <v>FS53</v>
      </c>
      <c r="B18" s="5">
        <f>repro!P29</f>
        <v>10.329499107665896</v>
      </c>
      <c r="C18" s="5">
        <f>repro!Q29</f>
        <v>-17.319622430723712</v>
      </c>
      <c r="D18" s="5">
        <f>repro!R29</f>
        <v>12.366787807522849</v>
      </c>
      <c r="E18" s="5">
        <f>repro!S29</f>
        <v>43.394585991926895</v>
      </c>
      <c r="F18" s="4">
        <f t="shared" si="0"/>
        <v>3.5089617989183499</v>
      </c>
      <c r="H18" s="1">
        <f>repro!A73</f>
        <v>70</v>
      </c>
      <c r="I18" s="1" t="str">
        <f>repro!B73</f>
        <v>ALANINE</v>
      </c>
      <c r="J18" s="5">
        <f>repro!P73</f>
        <v>-1.9442978042353287</v>
      </c>
      <c r="K18" s="5">
        <f>repro!Q73</f>
        <v>-19.647245483974451</v>
      </c>
      <c r="L18" s="5">
        <f>repro!R73</f>
        <v>15.465873281328886</v>
      </c>
      <c r="M18" s="5">
        <f>repro!S73</f>
        <v>40.029408802300047</v>
      </c>
      <c r="N18" s="5">
        <f t="shared" si="1"/>
        <v>2.5882410953557593</v>
      </c>
      <c r="V18" s="5"/>
    </row>
    <row r="19" spans="1:22" x14ac:dyDescent="0.25">
      <c r="A19" s="46" t="str">
        <f>repro!B30</f>
        <v>FS46</v>
      </c>
      <c r="B19" s="5">
        <f>repro!P30</f>
        <v>9.9132195467528383</v>
      </c>
      <c r="C19" s="5">
        <f>repro!Q30</f>
        <v>-18.73951993198375</v>
      </c>
      <c r="D19" s="5">
        <f>repro!R30</f>
        <v>11.589531823324917</v>
      </c>
      <c r="E19" s="5">
        <f>repro!S30</f>
        <v>42.431604547346851</v>
      </c>
      <c r="F19" s="4">
        <f t="shared" si="0"/>
        <v>3.6612009177065845</v>
      </c>
      <c r="H19" s="1">
        <f>repro!A74</f>
        <v>71</v>
      </c>
      <c r="I19" s="1" t="str">
        <f>repro!B74</f>
        <v>ALANINE</v>
      </c>
      <c r="J19" s="5">
        <f>repro!P74</f>
        <v>-1.8738896116810011</v>
      </c>
      <c r="K19" s="5">
        <f>repro!Q74</f>
        <v>-19.595491389899465</v>
      </c>
      <c r="L19" s="5">
        <f>repro!R74</f>
        <v>15.566590889199356</v>
      </c>
      <c r="M19" s="5">
        <f>repro!S74</f>
        <v>40.465010010748102</v>
      </c>
      <c r="N19" s="5">
        <f t="shared" si="1"/>
        <v>2.5994779652636812</v>
      </c>
      <c r="V19" s="5"/>
    </row>
    <row r="20" spans="1:22" x14ac:dyDescent="0.25">
      <c r="A20" s="46" t="str">
        <f>repro!B31</f>
        <v>FS52</v>
      </c>
      <c r="B20" s="5">
        <f>repro!P31</f>
        <v>11.360068269824719</v>
      </c>
      <c r="C20" s="5">
        <f>repro!Q31</f>
        <v>-17.220162571804032</v>
      </c>
      <c r="D20" s="5">
        <f>repro!R31</f>
        <v>13.104141810271958</v>
      </c>
      <c r="E20" s="5">
        <f>repro!S31</f>
        <v>41.380548219713823</v>
      </c>
      <c r="F20" s="4">
        <f t="shared" si="0"/>
        <v>3.1578220702157549</v>
      </c>
      <c r="H20" s="1">
        <f>repro!A86</f>
        <v>83</v>
      </c>
      <c r="I20" s="1" t="str">
        <f>repro!B86</f>
        <v>ALANINE</v>
      </c>
      <c r="J20" s="5">
        <f>repro!P86</f>
        <v>-1.7968624804639566</v>
      </c>
      <c r="K20" s="5">
        <f>repro!Q86</f>
        <v>-19.576102551311479</v>
      </c>
      <c r="L20" s="5">
        <f>repro!R86</f>
        <v>15.58911895455214</v>
      </c>
      <c r="M20" s="5">
        <f>repro!S86</f>
        <v>40.48073379132012</v>
      </c>
      <c r="N20" s="5">
        <f t="shared" ref="N20" si="3">M20/L20</f>
        <v>2.59673005955859</v>
      </c>
      <c r="V20" s="5"/>
    </row>
    <row r="21" spans="1:22" x14ac:dyDescent="0.25">
      <c r="A21" s="46" t="str">
        <f>repro!B32</f>
        <v>FS51</v>
      </c>
      <c r="B21" s="5">
        <f>repro!P32</f>
        <v>10.391846499935298</v>
      </c>
      <c r="C21" s="5">
        <f>repro!Q32</f>
        <v>-18.891175015292472</v>
      </c>
      <c r="D21" s="5">
        <f>repro!R32</f>
        <v>12.056552348239443</v>
      </c>
      <c r="E21" s="5">
        <f>repro!S32</f>
        <v>39.475413439446257</v>
      </c>
      <c r="F21" s="4">
        <f t="shared" si="0"/>
        <v>3.2741875371370699</v>
      </c>
      <c r="H21" s="1">
        <f>repro!A87</f>
        <v>84</v>
      </c>
      <c r="I21" s="1" t="str">
        <f>repro!B87</f>
        <v>ALANINE</v>
      </c>
      <c r="J21" s="5">
        <f>repro!P87</f>
        <v>-1.8185987016993144</v>
      </c>
      <c r="K21" s="5">
        <f>repro!Q87</f>
        <v>-19.64677120881575</v>
      </c>
      <c r="L21" s="5">
        <f>repro!R87</f>
        <v>14.494980200748547</v>
      </c>
      <c r="M21" s="5">
        <f>repro!S87</f>
        <v>37.826877817680923</v>
      </c>
      <c r="N21" s="5">
        <f t="shared" si="1"/>
        <v>2.6096536382800632</v>
      </c>
      <c r="V21" s="5"/>
    </row>
    <row r="22" spans="1:22" x14ac:dyDescent="0.25">
      <c r="A22" s="46" t="str">
        <f>repro!B33</f>
        <v>FS49</v>
      </c>
      <c r="B22" s="5">
        <f>repro!P33</f>
        <v>10.89023551920798</v>
      </c>
      <c r="C22" s="5">
        <f>repro!Q33</f>
        <v>-18.813132158592705</v>
      </c>
      <c r="D22" s="5">
        <f>repro!R33</f>
        <v>12.269562111271075</v>
      </c>
      <c r="E22" s="5">
        <f>repro!S33</f>
        <v>40.824052337949034</v>
      </c>
      <c r="F22" s="4">
        <f t="shared" si="0"/>
        <v>3.3272623723423034</v>
      </c>
      <c r="J22" s="5"/>
      <c r="K22" s="5"/>
      <c r="L22" s="5"/>
      <c r="M22" s="5"/>
      <c r="N22" s="5"/>
      <c r="V22" s="5"/>
    </row>
    <row r="23" spans="1:22" x14ac:dyDescent="0.25">
      <c r="A23" s="46" t="str">
        <f>repro!B37</f>
        <v>FS50</v>
      </c>
      <c r="B23" s="5">
        <f>repro!P37</f>
        <v>10.879892933262303</v>
      </c>
      <c r="C23" s="5">
        <f>repro!Q37</f>
        <v>-18.296280123599963</v>
      </c>
      <c r="D23" s="5">
        <f>repro!R37</f>
        <v>11.445804344780257</v>
      </c>
      <c r="E23" s="5">
        <f>repro!S37</f>
        <v>45.255628880749285</v>
      </c>
      <c r="F23" s="4">
        <f t="shared" si="0"/>
        <v>3.953905511357763</v>
      </c>
      <c r="J23" s="5"/>
      <c r="K23" s="5"/>
      <c r="L23" s="5"/>
      <c r="M23" s="5"/>
      <c r="N23" s="5"/>
      <c r="V23" s="5"/>
    </row>
    <row r="24" spans="1:22" x14ac:dyDescent="0.25">
      <c r="A24" s="46" t="str">
        <f>repro!B38</f>
        <v>FS48</v>
      </c>
      <c r="B24" s="5">
        <f>repro!P38</f>
        <v>11.064680393448656</v>
      </c>
      <c r="C24" s="5">
        <f>repro!Q38</f>
        <v>-17.393919541497382</v>
      </c>
      <c r="D24" s="5">
        <f>repro!R38</f>
        <v>12.656326121954569</v>
      </c>
      <c r="E24" s="5">
        <f>repro!S38</f>
        <v>41.967670771617172</v>
      </c>
      <c r="F24" s="4">
        <f t="shared" si="0"/>
        <v>3.3159441663578062</v>
      </c>
    </row>
    <row r="25" spans="1:22" x14ac:dyDescent="0.25">
      <c r="A25" s="46" t="str">
        <f>repro!B39</f>
        <v>FS45</v>
      </c>
      <c r="B25" s="5">
        <f>repro!P39</f>
        <v>10.102564837484618</v>
      </c>
      <c r="C25" s="5">
        <f>repro!Q39</f>
        <v>-17.047106756477028</v>
      </c>
      <c r="D25" s="5">
        <f>repro!R39</f>
        <v>12.466207540126172</v>
      </c>
      <c r="E25" s="5">
        <f>repro!S39</f>
        <v>40.988839091899337</v>
      </c>
      <c r="F25" s="4">
        <f t="shared" si="0"/>
        <v>3.2879958848723358</v>
      </c>
      <c r="N25" s="14"/>
    </row>
    <row r="26" spans="1:22" x14ac:dyDescent="0.25">
      <c r="A26" s="46" t="str">
        <f>repro!B40</f>
        <v>FS37</v>
      </c>
      <c r="B26" s="5">
        <f>repro!P40</f>
        <v>9.8915167652426916</v>
      </c>
      <c r="C26" s="5">
        <f>repro!Q40</f>
        <v>-18.117649146475621</v>
      </c>
      <c r="D26" s="5">
        <f>repro!R40</f>
        <v>10.772082729688561</v>
      </c>
      <c r="E26" s="5">
        <f>repro!S40</f>
        <v>36.741277302335355</v>
      </c>
      <c r="F26" s="4">
        <f t="shared" si="0"/>
        <v>3.4107867739517079</v>
      </c>
    </row>
    <row r="27" spans="1:22" x14ac:dyDescent="0.25">
      <c r="A27" s="46" t="str">
        <f>repro!B41</f>
        <v>FS40</v>
      </c>
      <c r="B27" s="5">
        <f>repro!P41</f>
        <v>10.958844287730418</v>
      </c>
      <c r="C27" s="5">
        <f>repro!Q41</f>
        <v>-17.942089198537793</v>
      </c>
      <c r="D27" s="5">
        <f>repro!R41</f>
        <v>12.069546702014723</v>
      </c>
      <c r="E27" s="5">
        <f>repro!S41</f>
        <v>43.675238595656815</v>
      </c>
      <c r="F27" s="4">
        <f t="shared" si="0"/>
        <v>3.6186312273323633</v>
      </c>
    </row>
    <row r="28" spans="1:22" x14ac:dyDescent="0.25">
      <c r="A28" s="46" t="str">
        <f>repro!B42</f>
        <v>FS41</v>
      </c>
      <c r="B28" s="5">
        <f>repro!P42</f>
        <v>10.070968728695506</v>
      </c>
      <c r="C28" s="5">
        <f>repro!Q42</f>
        <v>-17.982828630034085</v>
      </c>
      <c r="D28" s="5">
        <f>repro!R42</f>
        <v>13.026746237997044</v>
      </c>
      <c r="E28" s="5">
        <f>repro!S42</f>
        <v>42.716616801168279</v>
      </c>
      <c r="F28" s="4">
        <f t="shared" si="0"/>
        <v>3.2791470733167722</v>
      </c>
    </row>
    <row r="29" spans="1:22" x14ac:dyDescent="0.25">
      <c r="A29" s="46" t="str">
        <f>repro!B43</f>
        <v>FS43</v>
      </c>
      <c r="B29" s="5">
        <f>repro!P43</f>
        <v>9.9683446183269631</v>
      </c>
      <c r="C29" s="5">
        <f>repro!Q43</f>
        <v>-19.363389828496391</v>
      </c>
      <c r="D29" s="5">
        <f>repro!R43</f>
        <v>12.684902690683316</v>
      </c>
      <c r="E29" s="5">
        <f>repro!S43</f>
        <v>40.517494947990862</v>
      </c>
      <c r="F29" s="4">
        <f t="shared" si="0"/>
        <v>3.1941510263022952</v>
      </c>
    </row>
    <row r="30" spans="1:22" x14ac:dyDescent="0.25">
      <c r="A30" s="46" t="str">
        <f>repro!B44</f>
        <v>FS42</v>
      </c>
      <c r="B30" s="5">
        <f>repro!P44</f>
        <v>9.9295919275508293</v>
      </c>
      <c r="C30" s="5">
        <f>repro!Q44</f>
        <v>-16.831021373467703</v>
      </c>
      <c r="D30" s="5">
        <f>repro!R44</f>
        <v>13.243084988912655</v>
      </c>
      <c r="E30" s="5">
        <f>repro!S44</f>
        <v>42.452823283494823</v>
      </c>
      <c r="F30" s="4">
        <f t="shared" si="0"/>
        <v>3.2056596570238036</v>
      </c>
    </row>
    <row r="31" spans="1:22" x14ac:dyDescent="0.25">
      <c r="A31" s="46" t="str">
        <f>repro!B45</f>
        <v>FS44</v>
      </c>
      <c r="B31" s="5">
        <f>repro!P45</f>
        <v>9.562190160945061</v>
      </c>
      <c r="C31" s="5">
        <f>repro!Q45</f>
        <v>-17.761682647827513</v>
      </c>
      <c r="D31" s="5">
        <f>repro!R45</f>
        <v>12.94297848385893</v>
      </c>
      <c r="E31" s="5">
        <f>repro!S45</f>
        <v>44.985419591870418</v>
      </c>
      <c r="F31" s="4">
        <f t="shared" si="0"/>
        <v>3.4756620856606788</v>
      </c>
    </row>
    <row r="32" spans="1:22" x14ac:dyDescent="0.25">
      <c r="A32" s="46" t="str">
        <f>repro!B46</f>
        <v>FS47</v>
      </c>
      <c r="B32" s="5">
        <f>repro!P46</f>
        <v>11.335915962927601</v>
      </c>
      <c r="C32" s="5">
        <f>repro!Q46</f>
        <v>-17.806803792157488</v>
      </c>
      <c r="D32" s="5">
        <f>repro!R46</f>
        <v>12.680265430349202</v>
      </c>
      <c r="E32" s="5">
        <f>repro!S46</f>
        <v>42.050617678403043</v>
      </c>
      <c r="F32" s="4">
        <f t="shared" si="0"/>
        <v>3.3162253510686179</v>
      </c>
    </row>
    <row r="33" spans="1:6" x14ac:dyDescent="0.25">
      <c r="A33" s="46" t="str">
        <f>repro!B50</f>
        <v>FS39</v>
      </c>
      <c r="B33" s="5">
        <f>repro!P50</f>
        <v>10.471889764930076</v>
      </c>
      <c r="C33" s="5">
        <f>repro!Q50</f>
        <v>-17.790128778893745</v>
      </c>
      <c r="D33" s="5">
        <f>repro!R50</f>
        <v>12.399964818507819</v>
      </c>
      <c r="E33" s="5">
        <f>repro!S50</f>
        <v>43.29673084864789</v>
      </c>
      <c r="F33" s="4">
        <f t="shared" si="0"/>
        <v>3.4916817492921011</v>
      </c>
    </row>
    <row r="34" spans="1:6" x14ac:dyDescent="0.25">
      <c r="A34" s="46" t="str">
        <f>repro!B51</f>
        <v>FS35</v>
      </c>
      <c r="B34" s="5">
        <f>repro!P51</f>
        <v>10.876616274678952</v>
      </c>
      <c r="C34" s="5">
        <f>repro!Q51</f>
        <v>-18.039578997041559</v>
      </c>
      <c r="D34" s="5">
        <f>repro!R51</f>
        <v>12.932358835506623</v>
      </c>
      <c r="E34" s="5">
        <f>repro!S51</f>
        <v>41.507641486655281</v>
      </c>
      <c r="F34" s="4">
        <f t="shared" si="0"/>
        <v>3.209595559063315</v>
      </c>
    </row>
    <row r="35" spans="1:6" x14ac:dyDescent="0.25">
      <c r="A35" s="46" t="str">
        <f>repro!B52</f>
        <v>FS36</v>
      </c>
      <c r="B35" s="5">
        <f>repro!P52</f>
        <v>11.285441362173465</v>
      </c>
      <c r="C35" s="5">
        <f>repro!Q52</f>
        <v>-17.404883236483037</v>
      </c>
      <c r="D35" s="5">
        <f>repro!R52</f>
        <v>13.044982032718814</v>
      </c>
      <c r="E35" s="5">
        <f>repro!S52</f>
        <v>42.470795865920621</v>
      </c>
      <c r="F35" s="4">
        <f t="shared" si="0"/>
        <v>3.2557190005626193</v>
      </c>
    </row>
    <row r="36" spans="1:6" x14ac:dyDescent="0.25">
      <c r="A36" s="46" t="str">
        <f>repro!B53</f>
        <v>FS38</v>
      </c>
      <c r="B36" s="5">
        <f>repro!P53</f>
        <v>10.706420715723475</v>
      </c>
      <c r="C36" s="5">
        <f>repro!Q53</f>
        <v>-17.921974533507743</v>
      </c>
      <c r="D36" s="5">
        <f>repro!R53</f>
        <v>12.566236500257684</v>
      </c>
      <c r="E36" s="5">
        <f>repro!S53</f>
        <v>43.531438430661787</v>
      </c>
      <c r="F36" s="4">
        <f t="shared" si="0"/>
        <v>3.4641587741699058</v>
      </c>
    </row>
    <row r="37" spans="1:6" x14ac:dyDescent="0.25">
      <c r="A37" s="46" t="str">
        <f>repro!B54</f>
        <v>FS60</v>
      </c>
      <c r="B37" s="5">
        <f>repro!P54</f>
        <v>10.127356303351487</v>
      </c>
      <c r="C37" s="5">
        <f>repro!Q54</f>
        <v>-17.807461224041088</v>
      </c>
      <c r="D37" s="5">
        <f>repro!R54</f>
        <v>12.529321944142771</v>
      </c>
      <c r="E37" s="5">
        <f>repro!S54</f>
        <v>42.877087364307528</v>
      </c>
      <c r="F37" s="4">
        <f t="shared" si="0"/>
        <v>3.4221394865148138</v>
      </c>
    </row>
    <row r="38" spans="1:6" x14ac:dyDescent="0.25">
      <c r="A38" s="46" t="str">
        <f>repro!B55</f>
        <v>FS68</v>
      </c>
      <c r="B38" s="5">
        <f>repro!P55</f>
        <v>9.5402454363382461</v>
      </c>
      <c r="C38" s="5">
        <f>repro!Q55</f>
        <v>-19.565166442440329</v>
      </c>
      <c r="D38" s="5">
        <f>repro!R55</f>
        <v>9.4456721555283352</v>
      </c>
      <c r="E38" s="5">
        <f>repro!S55</f>
        <v>38.802766228267004</v>
      </c>
      <c r="F38" s="4">
        <f t="shared" si="0"/>
        <v>4.1079941786415519</v>
      </c>
    </row>
    <row r="39" spans="1:6" x14ac:dyDescent="0.25">
      <c r="A39" s="46" t="str">
        <f>repro!B56</f>
        <v>FS69</v>
      </c>
      <c r="B39" s="5">
        <f>repro!P56</f>
        <v>11.324192621556595</v>
      </c>
      <c r="C39" s="5">
        <f>repro!Q56</f>
        <v>-18.100846329322849</v>
      </c>
      <c r="D39" s="5">
        <f>repro!R56</f>
        <v>11.756732276609211</v>
      </c>
      <c r="E39" s="5">
        <f>repro!S56</f>
        <v>40.225229204210429</v>
      </c>
      <c r="F39" s="4">
        <f t="shared" si="0"/>
        <v>3.421463401377367</v>
      </c>
    </row>
    <row r="40" spans="1:6" x14ac:dyDescent="0.25">
      <c r="A40" s="46" t="str">
        <f>repro!B57</f>
        <v>FS70</v>
      </c>
      <c r="B40" s="5">
        <f>repro!P57</f>
        <v>11.006967653368616</v>
      </c>
      <c r="C40" s="5">
        <f>repro!Q57</f>
        <v>-18.249048736965978</v>
      </c>
      <c r="D40" s="5">
        <f>repro!R57</f>
        <v>11.241907647687343</v>
      </c>
      <c r="E40" s="5">
        <f>repro!S57</f>
        <v>38.803216114582725</v>
      </c>
      <c r="F40" s="4">
        <f t="shared" si="0"/>
        <v>3.4516576128042846</v>
      </c>
    </row>
    <row r="41" spans="1:6" x14ac:dyDescent="0.25">
      <c r="A41" s="46" t="str">
        <f>repro!B58</f>
        <v>FS59</v>
      </c>
      <c r="B41" s="5">
        <f>repro!P58</f>
        <v>11.260845320587576</v>
      </c>
      <c r="C41" s="5">
        <f>repro!Q58</f>
        <v>-17.844925679840308</v>
      </c>
      <c r="D41" s="5">
        <f>repro!R58</f>
        <v>12.605212795130917</v>
      </c>
      <c r="E41" s="5">
        <f>repro!S58</f>
        <v>42.085888560652108</v>
      </c>
      <c r="F41" s="4">
        <f t="shared" si="0"/>
        <v>3.3387685907935523</v>
      </c>
    </row>
    <row r="42" spans="1:6" x14ac:dyDescent="0.25">
      <c r="A42" s="46" t="str">
        <f>repro!B59</f>
        <v>FS58</v>
      </c>
      <c r="B42" s="5">
        <f>repro!P59</f>
        <v>9.5024566364307894</v>
      </c>
      <c r="C42" s="5">
        <f>repro!Q59</f>
        <v>-16.954471037082364</v>
      </c>
      <c r="D42" s="5">
        <f>repro!R59</f>
        <v>13.204312670605525</v>
      </c>
      <c r="E42" s="5">
        <f>repro!S59</f>
        <v>42.663886632748302</v>
      </c>
      <c r="F42" s="4">
        <f t="shared" si="0"/>
        <v>3.2310569809304446</v>
      </c>
    </row>
    <row r="43" spans="1:6" x14ac:dyDescent="0.25">
      <c r="A43" s="46" t="str">
        <f>repro!B63</f>
        <v>FS67</v>
      </c>
      <c r="B43" s="5">
        <f>repro!P63</f>
        <v>9.5476014488553584</v>
      </c>
      <c r="C43" s="5">
        <f>repro!Q63</f>
        <v>-16.276701804252003</v>
      </c>
      <c r="D43" s="5">
        <f>repro!R63</f>
        <v>9.0154940822083507</v>
      </c>
      <c r="E43" s="5">
        <f>repro!S63</f>
        <v>27.986985520154985</v>
      </c>
      <c r="F43" s="4">
        <f t="shared" si="0"/>
        <v>3.1043207687736127</v>
      </c>
    </row>
    <row r="44" spans="1:6" x14ac:dyDescent="0.25">
      <c r="A44" s="46" t="str">
        <f>repro!B64</f>
        <v>FS65</v>
      </c>
      <c r="B44" s="5">
        <f>repro!P64</f>
        <v>10.832977178392156</v>
      </c>
      <c r="C44" s="5">
        <f>repro!Q64</f>
        <v>-17.614351376470605</v>
      </c>
      <c r="D44" s="5">
        <f>repro!R64</f>
        <v>12.917856760147554</v>
      </c>
      <c r="E44" s="5">
        <f>repro!S64</f>
        <v>43.001667881305686</v>
      </c>
      <c r="F44" s="4">
        <f t="shared" si="0"/>
        <v>3.3288546761076252</v>
      </c>
    </row>
    <row r="45" spans="1:6" x14ac:dyDescent="0.25">
      <c r="A45" s="46" t="str">
        <f>repro!B65</f>
        <v>FS57</v>
      </c>
      <c r="B45" s="5">
        <f>repro!P65</f>
        <v>12.225000750211379</v>
      </c>
      <c r="C45" s="5">
        <f>repro!Q65</f>
        <v>-16.881374450403719</v>
      </c>
      <c r="D45" s="5">
        <f>repro!R65</f>
        <v>13.334914087972384</v>
      </c>
      <c r="E45" s="5">
        <f>repro!S65</f>
        <v>42.381156125799663</v>
      </c>
      <c r="F45" s="4">
        <f t="shared" si="0"/>
        <v>3.1782099116803422</v>
      </c>
    </row>
    <row r="46" spans="1:6" x14ac:dyDescent="0.25">
      <c r="A46" s="46" t="str">
        <f>repro!B66</f>
        <v>FS66</v>
      </c>
      <c r="B46" s="5">
        <f>repro!P66</f>
        <v>10.110654401121133</v>
      </c>
      <c r="C46" s="5">
        <f>repro!Q66</f>
        <v>-19.154712630653492</v>
      </c>
      <c r="D46" s="5">
        <f>repro!R66</f>
        <v>11.447948724953786</v>
      </c>
      <c r="E46" s="5">
        <f>repro!S66</f>
        <v>37.636480886989766</v>
      </c>
      <c r="F46" s="4">
        <f t="shared" si="0"/>
        <v>3.2876178773365092</v>
      </c>
    </row>
    <row r="47" spans="1:6" x14ac:dyDescent="0.25">
      <c r="A47" s="46" t="str">
        <f>repro!B67</f>
        <v>FS64</v>
      </c>
      <c r="B47" s="5">
        <f>repro!P67</f>
        <v>10.678855451373259</v>
      </c>
      <c r="C47" s="5">
        <f>repro!Q67</f>
        <v>-17.422965228375944</v>
      </c>
      <c r="D47" s="5">
        <f>repro!R67</f>
        <v>12.784042941489764</v>
      </c>
      <c r="E47" s="5">
        <f>repro!S67</f>
        <v>42.334156380016765</v>
      </c>
      <c r="F47" s="4">
        <f t="shared" si="0"/>
        <v>3.3114842130750413</v>
      </c>
    </row>
    <row r="48" spans="1:6" x14ac:dyDescent="0.25">
      <c r="A48" s="46" t="str">
        <f>repro!B68</f>
        <v>FS63</v>
      </c>
      <c r="B48" s="5">
        <f>repro!P68</f>
        <v>8.7880781317399848</v>
      </c>
      <c r="C48" s="5">
        <f>repro!Q68</f>
        <v>-16.920459504647269</v>
      </c>
      <c r="D48" s="5">
        <f>repro!R68</f>
        <v>12.999436198840732</v>
      </c>
      <c r="E48" s="5">
        <f>repro!S68</f>
        <v>43.778724021373506</v>
      </c>
      <c r="F48" s="4">
        <f t="shared" si="0"/>
        <v>3.3677402120930151</v>
      </c>
    </row>
    <row r="49" spans="1:6" x14ac:dyDescent="0.25">
      <c r="A49" s="46" t="str">
        <f>repro!B69</f>
        <v>FS62</v>
      </c>
      <c r="B49" s="5">
        <f>repro!P69</f>
        <v>9.6734706042993501</v>
      </c>
      <c r="C49" s="5">
        <f>repro!Q69</f>
        <v>-17.15806943704834</v>
      </c>
      <c r="D49" s="5">
        <f>repro!R69</f>
        <v>12.839691115793933</v>
      </c>
      <c r="E49" s="5">
        <f>repro!S69</f>
        <v>44.391551953484978</v>
      </c>
      <c r="F49" s="4">
        <f t="shared" si="0"/>
        <v>3.4573691495490513</v>
      </c>
    </row>
    <row r="50" spans="1:6" x14ac:dyDescent="0.25">
      <c r="A50" s="46" t="str">
        <f>repro!B70</f>
        <v>FS61</v>
      </c>
      <c r="B50" s="5">
        <f>repro!P70</f>
        <v>11.230524011490273</v>
      </c>
      <c r="C50" s="5">
        <f>repro!Q70</f>
        <v>-16.833785525973255</v>
      </c>
      <c r="D50" s="5">
        <f>repro!R70</f>
        <v>13.303835045265178</v>
      </c>
      <c r="E50" s="5">
        <f>repro!S70</f>
        <v>42.484156992146225</v>
      </c>
      <c r="F50" s="4">
        <f t="shared" si="0"/>
        <v>3.1933767103694133</v>
      </c>
    </row>
    <row r="51" spans="1:6" x14ac:dyDescent="0.25">
      <c r="A51" s="46" t="str">
        <f>repro!B71</f>
        <v>FS33</v>
      </c>
      <c r="B51" s="5">
        <f>repro!P71</f>
        <v>11.689141067619868</v>
      </c>
      <c r="C51" s="5">
        <f>repro!Q71</f>
        <v>-17.115979156709482</v>
      </c>
      <c r="D51" s="5">
        <f>repro!R71</f>
        <v>13.043250840971785</v>
      </c>
      <c r="E51" s="5">
        <f>repro!S71</f>
        <v>42.221152137475627</v>
      </c>
      <c r="F51" s="4">
        <f t="shared" si="0"/>
        <v>3.2370114362018931</v>
      </c>
    </row>
    <row r="52" spans="1:6" x14ac:dyDescent="0.25">
      <c r="A52" s="46" t="str">
        <f>repro!B72</f>
        <v>FS18</v>
      </c>
      <c r="B52" s="5">
        <f>repro!P72</f>
        <v>11.241193881464273</v>
      </c>
      <c r="C52" s="5">
        <f>repro!Q72</f>
        <v>-16.920246238326442</v>
      </c>
      <c r="D52" s="5">
        <f>repro!R72</f>
        <v>13.116318393869289</v>
      </c>
      <c r="E52" s="5">
        <f>repro!S72</f>
        <v>41.982295888569823</v>
      </c>
      <c r="F52" s="4">
        <f t="shared" si="0"/>
        <v>3.2007682817605896</v>
      </c>
    </row>
    <row r="53" spans="1:6" x14ac:dyDescent="0.25">
      <c r="A53" s="46" t="str">
        <f>repro!B76</f>
        <v>FS17</v>
      </c>
      <c r="B53" s="5">
        <f>repro!P76</f>
        <v>10.940730051805403</v>
      </c>
      <c r="C53" s="5">
        <f>repro!Q76</f>
        <v>-17.229030473040694</v>
      </c>
      <c r="D53" s="5">
        <f>repro!R76</f>
        <v>13.065726631744246</v>
      </c>
      <c r="E53" s="5">
        <f>repro!S76</f>
        <v>41.305982415883918</v>
      </c>
      <c r="F53" s="4">
        <f t="shared" si="0"/>
        <v>3.1613995593270467</v>
      </c>
    </row>
    <row r="54" spans="1:6" x14ac:dyDescent="0.25">
      <c r="A54" s="46" t="str">
        <f>repro!B77</f>
        <v>FS19</v>
      </c>
      <c r="B54" s="5">
        <f>repro!P77</f>
        <v>9.6267281879096611</v>
      </c>
      <c r="C54" s="5">
        <f>repro!Q77</f>
        <v>-17.094461861360877</v>
      </c>
      <c r="D54" s="5">
        <f>repro!R77</f>
        <v>13.036833791752622</v>
      </c>
      <c r="E54" s="5">
        <f>repro!S77</f>
        <v>41.343278802074209</v>
      </c>
      <c r="F54" s="4">
        <f t="shared" si="0"/>
        <v>3.1712668476473822</v>
      </c>
    </row>
    <row r="55" spans="1:6" x14ac:dyDescent="0.25">
      <c r="A55" s="46" t="str">
        <f>repro!B78</f>
        <v>FS20</v>
      </c>
      <c r="B55" s="5">
        <f>repro!P78</f>
        <v>9.9884231543130308</v>
      </c>
      <c r="C55" s="5">
        <f>repro!Q78</f>
        <v>-17.951990188583842</v>
      </c>
      <c r="D55" s="5">
        <f>repro!R78</f>
        <v>13.131742398491085</v>
      </c>
      <c r="E55" s="5">
        <f>repro!S78</f>
        <v>41.940442286800725</v>
      </c>
      <c r="F55" s="4">
        <f t="shared" si="0"/>
        <v>3.1938215823986869</v>
      </c>
    </row>
    <row r="56" spans="1:6" x14ac:dyDescent="0.25">
      <c r="A56" s="46" t="str">
        <f>repro!B79</f>
        <v>FS25</v>
      </c>
      <c r="B56" s="5">
        <f>repro!P79</f>
        <v>9.2897633704771554</v>
      </c>
      <c r="C56" s="5">
        <f>repro!Q79</f>
        <v>-19.155678143707668</v>
      </c>
      <c r="D56" s="5">
        <f>repro!R79</f>
        <v>13.171899681189808</v>
      </c>
      <c r="E56" s="5">
        <f>repro!S79</f>
        <v>42.033048823617456</v>
      </c>
      <c r="F56" s="4">
        <f t="shared" si="0"/>
        <v>3.1911151649327349</v>
      </c>
    </row>
    <row r="57" spans="1:6" x14ac:dyDescent="0.25">
      <c r="A57" s="46" t="str">
        <f>repro!B80</f>
        <v>FS23</v>
      </c>
      <c r="B57" s="5">
        <f>repro!P80</f>
        <v>11.713908903375536</v>
      </c>
      <c r="C57" s="5">
        <f>repro!Q80</f>
        <v>-19.286623326088879</v>
      </c>
      <c r="D57" s="5">
        <f>repro!R80</f>
        <v>12.885874801398099</v>
      </c>
      <c r="E57" s="5">
        <f>repro!S80</f>
        <v>44.251418889802537</v>
      </c>
      <c r="F57" s="4">
        <f t="shared" si="0"/>
        <v>3.4341028119411279</v>
      </c>
    </row>
    <row r="58" spans="1:6" x14ac:dyDescent="0.25">
      <c r="A58" s="46" t="str">
        <f>repro!B81</f>
        <v>FS21</v>
      </c>
      <c r="B58" s="5">
        <f>repro!P81</f>
        <v>9.0364452254032557</v>
      </c>
      <c r="C58" s="5">
        <f>repro!Q81</f>
        <v>-17.890379625661758</v>
      </c>
      <c r="D58" s="5">
        <f>repro!R81</f>
        <v>13.243032129258397</v>
      </c>
      <c r="E58" s="5">
        <f>repro!S81</f>
        <v>42.435926496151922</v>
      </c>
      <c r="F58" s="4">
        <f t="shared" si="0"/>
        <v>3.2043965522364335</v>
      </c>
    </row>
    <row r="59" spans="1:6" x14ac:dyDescent="0.25">
      <c r="A59" s="46" t="str">
        <f>repro!B82</f>
        <v>FS27</v>
      </c>
      <c r="B59" s="5">
        <f>repro!P82</f>
        <v>9.8870876615331227</v>
      </c>
      <c r="C59" s="5">
        <f>repro!Q82</f>
        <v>-16.582844142276176</v>
      </c>
      <c r="D59" s="5">
        <f>repro!R82</f>
        <v>13.145477218874941</v>
      </c>
      <c r="E59" s="5">
        <f>repro!S82</f>
        <v>42.315921715993667</v>
      </c>
      <c r="F59" s="4">
        <f t="shared" si="0"/>
        <v>3.2190479669489918</v>
      </c>
    </row>
    <row r="60" spans="1:6" x14ac:dyDescent="0.25">
      <c r="A60" s="46" t="str">
        <f>repro!B83</f>
        <v>FS31</v>
      </c>
      <c r="B60" s="5">
        <f>repro!P83</f>
        <v>10.379285333212529</v>
      </c>
      <c r="C60" s="5">
        <f>repro!Q83</f>
        <v>-19.421739909477822</v>
      </c>
      <c r="D60" s="5">
        <f>repro!R83</f>
        <v>12.709259723299567</v>
      </c>
      <c r="E60" s="5">
        <f>repro!S83</f>
        <v>40.656402872812166</v>
      </c>
      <c r="F60" s="4">
        <f t="shared" si="0"/>
        <v>3.1989591650470248</v>
      </c>
    </row>
    <row r="61" spans="1:6" x14ac:dyDescent="0.25">
      <c r="A61" s="46" t="str">
        <f>repro!B84</f>
        <v>FS24</v>
      </c>
      <c r="B61" s="5">
        <f>repro!P84</f>
        <v>11.624428584992685</v>
      </c>
      <c r="C61" s="5">
        <f>repro!Q84</f>
        <v>-17.802466969227162</v>
      </c>
      <c r="D61" s="5">
        <f>repro!R84</f>
        <v>12.926854044810698</v>
      </c>
      <c r="E61" s="5">
        <f>repro!S84</f>
        <v>42.631557772434519</v>
      </c>
      <c r="F61" s="4">
        <f t="shared" si="0"/>
        <v>3.2979066387423437</v>
      </c>
    </row>
    <row r="62" spans="1:6" x14ac:dyDescent="0.25">
      <c r="A62" s="46" t="str">
        <f>repro!B85</f>
        <v>FS32</v>
      </c>
      <c r="B62" s="5">
        <f>repro!P85</f>
        <v>9.5859660591068874</v>
      </c>
      <c r="C62" s="5">
        <f>repro!Q85</f>
        <v>-17.59494963400865</v>
      </c>
      <c r="D62" s="5">
        <f>repro!R85</f>
        <v>12.727257782470875</v>
      </c>
      <c r="E62" s="5">
        <f>repro!S85</f>
        <v>41.421203776881107</v>
      </c>
      <c r="F62" s="4">
        <f t="shared" si="0"/>
        <v>3.2545269754754331</v>
      </c>
    </row>
    <row r="63" spans="1:6" x14ac:dyDescent="0.25">
      <c r="B63" s="5"/>
      <c r="C63" s="5"/>
      <c r="D63" s="5"/>
      <c r="E63" s="5"/>
      <c r="F63" s="4"/>
    </row>
    <row r="64" spans="1:6" x14ac:dyDescent="0.25">
      <c r="B64" s="5"/>
      <c r="C64" s="5"/>
      <c r="D64" s="5"/>
      <c r="E64" s="5"/>
      <c r="F64" s="4"/>
    </row>
    <row r="65" spans="2:6" x14ac:dyDescent="0.25">
      <c r="B65" s="5"/>
      <c r="C65" s="5"/>
      <c r="D65" s="5"/>
      <c r="E65" s="5"/>
      <c r="F65" s="4"/>
    </row>
    <row r="66" spans="2:6" x14ac:dyDescent="0.25">
      <c r="B66" s="5"/>
      <c r="C66" s="5"/>
      <c r="D66" s="5"/>
      <c r="E66" s="5"/>
      <c r="F66" s="4"/>
    </row>
    <row r="67" spans="2:6" x14ac:dyDescent="0.25">
      <c r="B67" s="5"/>
      <c r="C67" s="5"/>
      <c r="D67" s="5"/>
      <c r="E67" s="5"/>
      <c r="F67" s="4"/>
    </row>
    <row r="68" spans="2:6" x14ac:dyDescent="0.25">
      <c r="B68" s="5"/>
      <c r="C68" s="5"/>
      <c r="D68" s="5"/>
      <c r="E68" s="5"/>
      <c r="F68" s="4"/>
    </row>
    <row r="69" spans="2:6" x14ac:dyDescent="0.25">
      <c r="B69" s="5"/>
      <c r="C69" s="5"/>
      <c r="D69" s="5"/>
      <c r="E69" s="5"/>
      <c r="F69" s="4"/>
    </row>
    <row r="70" spans="2:6" x14ac:dyDescent="0.25">
      <c r="B70" s="5"/>
      <c r="C70" s="5"/>
      <c r="D70" s="5"/>
      <c r="E70" s="5"/>
      <c r="F70" s="4"/>
    </row>
    <row r="71" spans="2:6" x14ac:dyDescent="0.25">
      <c r="B71" s="5"/>
      <c r="C71" s="5"/>
      <c r="D71" s="5"/>
      <c r="E71" s="5"/>
      <c r="F71" s="4"/>
    </row>
    <row r="72" spans="2:6" x14ac:dyDescent="0.25">
      <c r="B72" s="5"/>
      <c r="C72" s="5"/>
      <c r="D72" s="5"/>
      <c r="E72" s="5"/>
      <c r="F72" s="4"/>
    </row>
    <row r="73" spans="2:6" x14ac:dyDescent="0.25">
      <c r="B73" s="5"/>
      <c r="C73" s="5"/>
      <c r="D73" s="5"/>
      <c r="E73" s="5"/>
      <c r="F73" s="4"/>
    </row>
    <row r="74" spans="2:6" x14ac:dyDescent="0.25">
      <c r="B74" s="5"/>
      <c r="C74" s="5"/>
      <c r="D74" s="5"/>
      <c r="E74" s="5"/>
      <c r="F74" s="5"/>
    </row>
    <row r="75" spans="2:6" x14ac:dyDescent="0.25">
      <c r="B75" s="5"/>
      <c r="C75" s="5"/>
      <c r="D75" s="5"/>
      <c r="E75" s="5"/>
      <c r="F75" s="5"/>
    </row>
    <row r="76" spans="2:6" x14ac:dyDescent="0.25">
      <c r="B76" s="5"/>
      <c r="C76" s="5"/>
      <c r="D76" s="5"/>
      <c r="E76" s="5"/>
      <c r="F76" s="5"/>
    </row>
    <row r="77" spans="2:6" x14ac:dyDescent="0.25">
      <c r="B77" s="5"/>
      <c r="C77" s="5"/>
      <c r="D77" s="5"/>
      <c r="E77" s="5"/>
      <c r="F77" s="5"/>
    </row>
    <row r="78" spans="2:6" x14ac:dyDescent="0.25">
      <c r="B78" s="5"/>
      <c r="C78" s="5"/>
      <c r="D78" s="5"/>
      <c r="E78" s="5"/>
      <c r="F78" s="5"/>
    </row>
    <row r="79" spans="2:6" x14ac:dyDescent="0.25">
      <c r="B79" s="5"/>
      <c r="C79" s="5"/>
      <c r="D79" s="5"/>
      <c r="E79" s="5"/>
      <c r="F79" s="5"/>
    </row>
    <row r="80" spans="2:6" x14ac:dyDescent="0.25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Zaahir Santhanam</cp:lastModifiedBy>
  <dcterms:created xsi:type="dcterms:W3CDTF">2018-12-06T09:57:31Z</dcterms:created>
  <dcterms:modified xsi:type="dcterms:W3CDTF">2023-07-04T15:08:30Z</dcterms:modified>
</cp:coreProperties>
</file>