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ra\Documents\COE Final Doc\01 Process Selection and High Level Business Case\Final\"/>
    </mc:Choice>
  </mc:AlternateContent>
  <bookViews>
    <workbookView xWindow="0" yWindow="0" windowWidth="19200" windowHeight="6140" tabRatio="779" activeTab="1"/>
  </bookViews>
  <sheets>
    <sheet name="Read Me" sheetId="13" r:id="rId1"/>
    <sheet name="ROI" sheetId="4" r:id="rId2"/>
    <sheet name="Savings" sheetId="6" r:id="rId3"/>
    <sheet name="Development" sheetId="7" r:id="rId4"/>
    <sheet name="Training" sheetId="8" r:id="rId5"/>
    <sheet name="Licenses" sheetId="9" r:id="rId6"/>
    <sheet name="Maintenance" sheetId="10" r:id="rId7"/>
    <sheet name="Economic Impact" sheetId="11" r:id="rId8"/>
    <sheet name="ROI Yr 1 Month on Month" sheetId="14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D33" i="4" l="1"/>
  <c r="C5" i="14" l="1"/>
  <c r="D16" i="4"/>
  <c r="C2" i="7" l="1"/>
  <c r="D14" i="4" s="1"/>
  <c r="D34" i="4" l="1"/>
  <c r="C2" i="10" l="1"/>
  <c r="D29" i="4" s="1"/>
  <c r="C2" i="9"/>
  <c r="D27" i="4"/>
  <c r="D26" i="4"/>
  <c r="R42" i="6" l="1"/>
  <c r="P42" i="6"/>
  <c r="R41" i="6"/>
  <c r="P41" i="6"/>
  <c r="R40" i="6"/>
  <c r="P40" i="6"/>
  <c r="R39" i="6"/>
  <c r="P39" i="6"/>
  <c r="R38" i="6"/>
  <c r="P38" i="6"/>
  <c r="R37" i="6"/>
  <c r="P37" i="6"/>
  <c r="R36" i="6"/>
  <c r="P36" i="6"/>
  <c r="R35" i="6"/>
  <c r="P35" i="6"/>
  <c r="R34" i="6"/>
  <c r="P34" i="6"/>
  <c r="R33" i="6"/>
  <c r="P33" i="6"/>
  <c r="R32" i="6"/>
  <c r="P32" i="6"/>
  <c r="R31" i="6"/>
  <c r="P31" i="6"/>
  <c r="R30" i="6"/>
  <c r="P30" i="6"/>
  <c r="R29" i="6"/>
  <c r="P29" i="6"/>
  <c r="R28" i="6"/>
  <c r="P28" i="6"/>
  <c r="R27" i="6"/>
  <c r="P27" i="6"/>
  <c r="R26" i="6"/>
  <c r="P26" i="6"/>
  <c r="R25" i="6"/>
  <c r="P25" i="6"/>
  <c r="R24" i="6"/>
  <c r="P24" i="6"/>
  <c r="R23" i="6"/>
  <c r="P23" i="6"/>
  <c r="R22" i="6"/>
  <c r="P22" i="6"/>
  <c r="R21" i="6"/>
  <c r="P21" i="6"/>
  <c r="R20" i="6"/>
  <c r="P20" i="6"/>
  <c r="R19" i="6"/>
  <c r="P19" i="6"/>
  <c r="R18" i="6"/>
  <c r="P18" i="6"/>
  <c r="R17" i="6"/>
  <c r="P17" i="6"/>
  <c r="R16" i="6"/>
  <c r="P16" i="6"/>
  <c r="R15" i="6"/>
  <c r="P15" i="6"/>
  <c r="R14" i="6"/>
  <c r="P14" i="6"/>
  <c r="R13" i="6"/>
  <c r="P13" i="6"/>
  <c r="R12" i="6"/>
  <c r="P12" i="6"/>
  <c r="R11" i="6"/>
  <c r="P11" i="6"/>
  <c r="R10" i="6" l="1"/>
  <c r="P10" i="6"/>
  <c r="D32" i="4"/>
  <c r="D2" i="8"/>
  <c r="D19" i="4" s="1"/>
  <c r="C7" i="14" s="1"/>
  <c r="D23" i="4"/>
  <c r="D24" i="4"/>
  <c r="D25" i="4"/>
  <c r="D22" i="4"/>
  <c r="D17" i="4"/>
  <c r="D15" i="4"/>
  <c r="D21" i="4" l="1"/>
  <c r="K10" i="6"/>
  <c r="D5" i="6" s="1"/>
  <c r="M10" i="6"/>
  <c r="D6" i="6" s="1"/>
  <c r="H10" i="6"/>
  <c r="D4" i="6" s="1"/>
  <c r="D10" i="4" s="1"/>
  <c r="F10" i="6"/>
  <c r="D3" i="6" s="1"/>
  <c r="C6" i="14" l="1"/>
  <c r="D9" i="4"/>
  <c r="D11" i="4"/>
  <c r="D12" i="4"/>
  <c r="D2" i="6" l="1"/>
  <c r="D8" i="4" s="1"/>
  <c r="C4" i="14" l="1"/>
  <c r="D6" i="4"/>
  <c r="C14" i="14" s="1"/>
  <c r="C13" i="14" s="1"/>
  <c r="D6" i="14"/>
  <c r="C15" i="14" l="1"/>
  <c r="D4" i="14"/>
  <c r="E4" i="14" s="1"/>
  <c r="E6" i="14"/>
  <c r="F6" i="14" s="1"/>
  <c r="D21" i="14" l="1"/>
  <c r="D20" i="14"/>
  <c r="B18" i="14"/>
  <c r="B19" i="14"/>
  <c r="B17" i="14"/>
  <c r="C8" i="14"/>
  <c r="G6" i="14"/>
  <c r="H6" i="14" l="1"/>
  <c r="I6" i="14" s="1"/>
  <c r="J6" i="14" s="1"/>
  <c r="K6" i="14" s="1"/>
  <c r="L6" i="14" s="1"/>
  <c r="M6" i="14" s="1"/>
  <c r="N6" i="14" s="1"/>
  <c r="C18" i="14"/>
  <c r="F4" i="14"/>
  <c r="G4" i="14" s="1"/>
  <c r="H4" i="14" s="1"/>
  <c r="I4" i="14" s="1"/>
  <c r="J4" i="14" s="1"/>
  <c r="K4" i="14" s="1"/>
  <c r="L4" i="14" s="1"/>
  <c r="M4" i="14" s="1"/>
  <c r="N4" i="14" s="1"/>
  <c r="C9" i="14"/>
  <c r="D8" i="14"/>
  <c r="C17" i="14" l="1"/>
  <c r="C19" i="14" s="1"/>
  <c r="C20" i="14" s="1"/>
  <c r="D9" i="14"/>
  <c r="E8" i="14"/>
  <c r="E9" i="14" l="1"/>
  <c r="F8" i="14"/>
  <c r="C21" i="14" s="1"/>
  <c r="G8" i="14" l="1"/>
  <c r="F9" i="14"/>
  <c r="H8" i="14" l="1"/>
  <c r="G9" i="14"/>
  <c r="H9" i="14" l="1"/>
  <c r="I8" i="14"/>
  <c r="I9" i="14" l="1"/>
  <c r="J8" i="14"/>
  <c r="J9" i="14" l="1"/>
  <c r="K8" i="14"/>
  <c r="K9" i="14" l="1"/>
  <c r="L8" i="14"/>
  <c r="L9" i="14" l="1"/>
  <c r="M8" i="14"/>
  <c r="N8" i="14" l="1"/>
  <c r="N9" i="14" s="1"/>
  <c r="M9" i="14"/>
</calcChain>
</file>

<file path=xl/sharedStrings.xml><?xml version="1.0" encoding="utf-8"?>
<sst xmlns="http://schemas.openxmlformats.org/spreadsheetml/2006/main" count="373" uniqueCount="180">
  <si>
    <t>Training</t>
  </si>
  <si>
    <t>Development Costs</t>
  </si>
  <si>
    <t>Revenue</t>
  </si>
  <si>
    <t>Avoided risks</t>
  </si>
  <si>
    <t>Total</t>
  </si>
  <si>
    <t xml:space="preserve"> Economic Impact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</si>
  <si>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</si>
  <si>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</si>
  <si>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</si>
  <si>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</si>
  <si>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</si>
  <si>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</si>
  <si>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</si>
  <si>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</si>
  <si>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</si>
  <si>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</si>
  <si>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</si>
  <si>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</si>
  <si>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</si>
  <si>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</si>
  <si>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</si>
  <si>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</si>
  <si>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</si>
  <si>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</si>
  <si>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</si>
  <si>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</si>
  <si>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</si>
  <si>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</si>
  <si>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</si>
  <si>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</si>
  <si>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</si>
  <si>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</si>
  <si>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</si>
  <si>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</si>
  <si>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</si>
  <si>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</si>
  <si>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</si>
  <si>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</si>
  <si>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</si>
  <si>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</si>
  <si>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</si>
  <si>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</si>
  <si>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</si>
  <si>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</si>
  <si>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</si>
  <si>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</si>
  <si>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</si>
  <si>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Task42</t>
  </si>
  <si>
    <t>Task43</t>
  </si>
  <si>
    <t>Task44</t>
  </si>
  <si>
    <t>Task45</t>
  </si>
  <si>
    <t>Task46</t>
  </si>
  <si>
    <t>Task47</t>
  </si>
  <si>
    <t>Task48</t>
  </si>
  <si>
    <t>Task49</t>
  </si>
  <si>
    <t>Task50</t>
  </si>
  <si>
    <t>Task51</t>
  </si>
  <si>
    <t>Task52</t>
  </si>
  <si>
    <t>Task53</t>
  </si>
  <si>
    <t>Task54</t>
  </si>
  <si>
    <t>Task55</t>
  </si>
  <si>
    <t>Task56</t>
  </si>
  <si>
    <t>Task57</t>
  </si>
  <si>
    <t>Task58</t>
  </si>
  <si>
    <t>Task59</t>
  </si>
  <si>
    <t>(Number of Licenses)</t>
  </si>
  <si>
    <t>Savings</t>
  </si>
  <si>
    <t xml:space="preserve">Cost Development </t>
  </si>
  <si>
    <t xml:space="preserve">Cost Training </t>
  </si>
  <si>
    <t>Cost Licences</t>
  </si>
  <si>
    <t>Cost Maintenance </t>
  </si>
  <si>
    <t xml:space="preserve"> Task Name</t>
  </si>
  <si>
    <t>Support team cost</t>
  </si>
  <si>
    <t>Operation team cost</t>
  </si>
  <si>
    <t>Maintenance</t>
  </si>
  <si>
    <t>Go to the "Savings" sheet, and enter the related annual cost.</t>
  </si>
  <si>
    <t>The total amount of FTE savings will be computed.</t>
  </si>
  <si>
    <t>Before
RPA</t>
  </si>
  <si>
    <t>After
RPA</t>
  </si>
  <si>
    <t>FTE 1</t>
  </si>
  <si>
    <t>FTE 2</t>
  </si>
  <si>
    <t>FTE 3</t>
  </si>
  <si>
    <t>FTE 4</t>
  </si>
  <si>
    <t>FTE 5</t>
  </si>
  <si>
    <t>FTE 6</t>
  </si>
  <si>
    <t>FTE 7</t>
  </si>
  <si>
    <t>FTE 8</t>
  </si>
  <si>
    <t>FTE 9</t>
  </si>
  <si>
    <t>FTE 10</t>
  </si>
  <si>
    <t>FTE 11</t>
  </si>
  <si>
    <t>FTE 12</t>
  </si>
  <si>
    <t>FTE 13</t>
  </si>
  <si>
    <t>FTE 14</t>
  </si>
  <si>
    <t>FTE 15</t>
  </si>
  <si>
    <t>FTE 16</t>
  </si>
  <si>
    <t>FTE 17</t>
  </si>
  <si>
    <t>FTE 18</t>
  </si>
  <si>
    <t>FTE 19</t>
  </si>
  <si>
    <t>FTE 20</t>
  </si>
  <si>
    <t>FTE 21</t>
  </si>
  <si>
    <t>FTE 22</t>
  </si>
  <si>
    <t>FTE 23</t>
  </si>
  <si>
    <t>FTE 24</t>
  </si>
  <si>
    <t>FTE 25</t>
  </si>
  <si>
    <t>FTE 26</t>
  </si>
  <si>
    <t>FTE 27</t>
  </si>
  <si>
    <t>FTE 28</t>
  </si>
  <si>
    <t>FTE 29</t>
  </si>
  <si>
    <t>FTE 30</t>
  </si>
  <si>
    <t>FTE 31</t>
  </si>
  <si>
    <t>FTE 32</t>
  </si>
  <si>
    <t>Development</t>
  </si>
  <si>
    <t>Work Team Costs (i.e. Internal, if applicable)    </t>
  </si>
  <si>
    <t>Avoided Risks</t>
  </si>
  <si>
    <t>Go to the "Development" sheet, and enter the development and work team costs.</t>
  </si>
  <si>
    <t>Both internal and external FTE savings will be computed.</t>
  </si>
  <si>
    <t>Go to the "ROI" sheet. The ROI will be computed based on the savings, costs and economic impact.</t>
  </si>
  <si>
    <t>Licenses</t>
  </si>
  <si>
    <t>Other Application License (PHP/Year)</t>
  </si>
  <si>
    <t>Orchestrator License (PHP/Year)</t>
  </si>
  <si>
    <t>Other License (PHP/Year)</t>
  </si>
  <si>
    <t>Economic Impact</t>
  </si>
  <si>
    <t>Risks</t>
  </si>
  <si>
    <t>Studio License Cost</t>
  </si>
  <si>
    <t>Annual Cost of FTE (Globe Employees) </t>
  </si>
  <si>
    <t>Annual Cost of FTE (Vendor)    </t>
  </si>
  <si>
    <t>Annual Cost of FTE before RPA  (Vendor)    </t>
  </si>
  <si>
    <t>Annual Cost of FTE before RPA (Globe Employees) </t>
  </si>
  <si>
    <t>Annual Cost of FTE after RPA (Globe Employees) </t>
  </si>
  <si>
    <t>Annual Cost of FTE after RPA  (Vendor)</t>
  </si>
  <si>
    <t>Work Team Costs (i.e. Internal, if applicable)   </t>
  </si>
  <si>
    <t>Number of Attended Robots  </t>
  </si>
  <si>
    <t>Number of Unattended Robots</t>
  </si>
  <si>
    <t>Attended Robot Licence (PHP/Year) </t>
  </si>
  <si>
    <t>Unattended Robot Licence (PHP/Year) </t>
  </si>
  <si>
    <t>Attended Robot License (PHP/Year) </t>
  </si>
  <si>
    <t>Unattended Robot License (PHP/Year) </t>
  </si>
  <si>
    <t>Before RPA</t>
  </si>
  <si>
    <t>After RPA</t>
  </si>
  <si>
    <t>Go to the "Training" sheet, and enter the training cost. These are necessary trainings due to changes in the process.</t>
  </si>
  <si>
    <t>Go to the "Licenses" sheet, and enter the number of robots and annual license cost. Number of license should be based on the formula set in the guidelines.</t>
  </si>
  <si>
    <t xml:space="preserve"> Costing of the licenses should be aligned with the providers.</t>
  </si>
  <si>
    <t>Costing should be aligned with the providers.</t>
  </si>
  <si>
    <t>Globe Employee</t>
  </si>
  <si>
    <t>Vendor Employee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</si>
  <si>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</si>
  <si>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</si>
  <si>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</si>
  <si>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</si>
  <si>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</si>
  <si>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</si>
  <si>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</si>
  <si>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</si>
  <si>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</si>
  <si>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</si>
  <si>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</si>
  <si>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</si>
  <si>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YS</t>
  </si>
  <si>
    <t>Yearly Savings</t>
  </si>
  <si>
    <t>OS</t>
  </si>
  <si>
    <t>One-time Savings</t>
  </si>
  <si>
    <t>RC</t>
  </si>
  <si>
    <t>Recurring Costs</t>
  </si>
  <si>
    <t>OI</t>
  </si>
  <si>
    <t>One-time Investments/Costs</t>
  </si>
  <si>
    <t>Net Profit</t>
  </si>
  <si>
    <t>ROI</t>
  </si>
  <si>
    <t>ROI (payback period, in months of a year)</t>
  </si>
  <si>
    <t>Remaining days</t>
  </si>
  <si>
    <t>ROI (payback in months)</t>
  </si>
  <si>
    <t>Enter the annual costs for both Globe Employee and Vendoer Employee before the implementation of RPA. The cost  should be based on the time spent doing the process/task.</t>
  </si>
  <si>
    <t>Enter the annual costs for both Globe Employee and Vendoer Employee after the implementation of RPA. The cost  should be based on the time spent doing the process/task.</t>
  </si>
  <si>
    <t>Go to the "Maintenance" sheet, and enter the maintenance cost. (standardized costs from the respective department)</t>
  </si>
  <si>
    <t>Year 1 month on month ROI view</t>
  </si>
  <si>
    <t>Savings -</t>
  </si>
  <si>
    <t>Net Profit -</t>
  </si>
  <si>
    <t>Month before payback month</t>
  </si>
  <si>
    <t>Summary</t>
  </si>
  <si>
    <t>Go to the "Economic Impact" sheet, and enter the revenue, avoided risks and risks, if any.</t>
  </si>
  <si>
    <t>(Price per license)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</si>
</sst>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.00\ [$€-C0A]_-;\-* #,##0.00\ [$€-C0A]_-;_-* &quot;-&quot;??\ [$€-C0A]_-;_-@_-"/>
    <numFmt numFmtId="165" formatCode="_-* #,##0.00\ _€_-;\-* #,##0.00\ _€_-;_-* &quot;-&quot;??\ _€_-;_-@_-"/>
    <numFmt numFmtId="166" formatCode="_-* #,##0.00\ [$PHP]_-;\-* #,##0.00\ [$PHP]_-;_-* &quot;-&quot;??\ [$PHP]_-;_-@_-"/>
    <numFmt numFmtId="167" formatCode="_-[$PHP]\ * #,##0.00_-;\-[$PHP]\ * #,##0.00_-;_-[$PHP]\ * &quot;-&quot;??_-;_-@_-"/>
    <numFmt numFmtId="168" formatCode="0.000"/>
    <numFmt numFmtId="169" formatCode="_-* #,##0.000_-;\-* #,##0.000_-;_-* &quot;-&quot;??_-;_-@_-"/>
    <numFmt numFmtId="170" formatCode="_-[$₱-3409]* #,##0.00_-;\-[$₱-3409]* #,##0.00_-;_-[$₱-3409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3366"/>
      <name val="Calibri"/>
      <family val="2"/>
      <scheme val="minor"/>
    </font>
    <font>
      <sz val="11"/>
      <color rgb="FF003366"/>
      <name val="Calibri"/>
      <family val="2"/>
      <scheme val="minor"/>
    </font>
    <font>
      <i/>
      <sz val="11"/>
      <color rgb="FF96969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CF2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/>
    <xf numFmtId="164" fontId="3" fillId="5" borderId="3" xfId="2" applyNumberFormat="1" applyFont="1" applyFill="1" applyBorder="1" applyAlignment="1">
      <alignment horizontal="center" vertical="center"/>
    </xf>
    <xf numFmtId="167" fontId="3" fillId="5" borderId="3" xfId="2" applyNumberFormat="1" applyFont="1" applyFill="1" applyBorder="1" applyAlignment="1">
      <alignment horizontal="center" vertical="center"/>
    </xf>
    <xf numFmtId="164" fontId="4" fillId="6" borderId="3" xfId="2" applyNumberFormat="1" applyFont="1" applyFill="1" applyBorder="1" applyAlignment="1">
      <alignment wrapText="1"/>
    </xf>
    <xf numFmtId="167" fontId="4" fillId="0" borderId="3" xfId="2" applyNumberFormat="1" applyFont="1" applyFill="1" applyBorder="1" applyAlignment="1">
      <alignment horizontal="center" vertical="center"/>
    </xf>
    <xf numFmtId="164" fontId="4" fillId="6" borderId="3" xfId="2" applyNumberFormat="1" applyFont="1" applyFill="1" applyBorder="1" applyAlignment="1">
      <alignment vertical="center" wrapText="1"/>
    </xf>
    <xf numFmtId="164" fontId="4" fillId="4" borderId="3" xfId="2" applyNumberFormat="1" applyFont="1" applyFill="1" applyBorder="1" applyAlignment="1">
      <alignment vertical="center" wrapText="1"/>
    </xf>
    <xf numFmtId="164" fontId="3" fillId="6" borderId="3" xfId="2" applyNumberFormat="1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166" fontId="1" fillId="0" borderId="3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3" xfId="2" applyNumberFormat="1" applyFont="1" applyFill="1" applyBorder="1" applyAlignment="1">
      <alignment vertical="center"/>
    </xf>
    <xf numFmtId="164" fontId="5" fillId="0" borderId="3" xfId="2" applyNumberFormat="1" applyFont="1" applyFill="1" applyBorder="1" applyAlignment="1">
      <alignment vertical="center"/>
    </xf>
    <xf numFmtId="166" fontId="0" fillId="0" borderId="0" xfId="0" applyNumberFormat="1" applyFont="1"/>
    <xf numFmtId="43" fontId="1" fillId="0" borderId="3" xfId="4" applyFont="1" applyBorder="1" applyAlignment="1">
      <alignment vertical="center"/>
    </xf>
    <xf numFmtId="0" fontId="8" fillId="0" borderId="0" xfId="0" applyFont="1"/>
    <xf numFmtId="164" fontId="1" fillId="0" borderId="0" xfId="2" applyNumberFormat="1" applyFont="1" applyFill="1" applyBorder="1" applyAlignment="1">
      <alignment vertical="center"/>
    </xf>
    <xf numFmtId="164" fontId="1" fillId="4" borderId="0" xfId="2" applyNumberFormat="1" applyFont="1" applyFill="1" applyAlignment="1">
      <alignment vertical="center"/>
    </xf>
    <xf numFmtId="164" fontId="0" fillId="0" borderId="0" xfId="2" applyNumberFormat="1" applyFont="1" applyFill="1" applyBorder="1" applyAlignment="1">
      <alignment horizontal="center" vertical="center"/>
    </xf>
    <xf numFmtId="164" fontId="0" fillId="4" borderId="0" xfId="2" applyNumberFormat="1" applyFont="1" applyFill="1" applyAlignment="1">
      <alignment vertical="center"/>
    </xf>
    <xf numFmtId="167" fontId="1" fillId="0" borderId="0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vertical="center"/>
    </xf>
    <xf numFmtId="43" fontId="1" fillId="0" borderId="0" xfId="4" applyNumberFormat="1" applyFont="1" applyFill="1" applyBorder="1" applyAlignment="1">
      <alignment vertical="center"/>
    </xf>
    <xf numFmtId="43" fontId="1" fillId="0" borderId="0" xfId="4" applyFont="1" applyFill="1" applyBorder="1" applyAlignment="1">
      <alignment vertical="center"/>
    </xf>
    <xf numFmtId="164" fontId="6" fillId="0" borderId="0" xfId="2" applyNumberFormat="1" applyFont="1" applyFill="1" applyBorder="1" applyAlignment="1">
      <alignment vertical="center"/>
    </xf>
    <xf numFmtId="169" fontId="1" fillId="0" borderId="0" xfId="4" applyNumberFormat="1" applyFont="1" applyFill="1" applyBorder="1" applyAlignment="1">
      <alignment vertical="center"/>
    </xf>
    <xf numFmtId="170" fontId="1" fillId="0" borderId="0" xfId="2" applyNumberFormat="1" applyFont="1" applyFill="1" applyBorder="1"/>
    <xf numFmtId="164" fontId="1" fillId="0" borderId="4" xfId="2" applyNumberFormat="1" applyFont="1" applyFill="1" applyBorder="1"/>
    <xf numFmtId="164" fontId="1" fillId="0" borderId="4" xfId="2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64" fontId="0" fillId="4" borderId="0" xfId="2" applyNumberFormat="1" applyFont="1" applyFill="1" applyBorder="1" applyAlignment="1">
      <alignment vertical="center"/>
    </xf>
    <xf numFmtId="164" fontId="1" fillId="4" borderId="0" xfId="2" applyNumberFormat="1" applyFont="1" applyFill="1" applyBorder="1" applyAlignment="1">
      <alignment vertical="center"/>
    </xf>
    <xf numFmtId="170" fontId="1" fillId="0" borderId="0" xfId="2" applyNumberFormat="1" applyFont="1" applyFill="1" applyBorder="1" applyAlignment="1">
      <alignment vertical="center"/>
    </xf>
    <xf numFmtId="164" fontId="2" fillId="0" borderId="0" xfId="2" applyNumberFormat="1" applyFont="1" applyFill="1" applyBorder="1" applyAlignment="1">
      <alignment vertical="center"/>
    </xf>
    <xf numFmtId="164" fontId="2" fillId="3" borderId="2" xfId="2" applyNumberFormat="1" applyFont="1" applyFill="1" applyBorder="1" applyAlignment="1">
      <alignment vertical="center"/>
    </xf>
    <xf numFmtId="170" fontId="2" fillId="0" borderId="0" xfId="2" applyNumberFormat="1" applyFont="1" applyFill="1" applyBorder="1" applyAlignment="1">
      <alignment vertical="center"/>
    </xf>
    <xf numFmtId="164" fontId="3" fillId="5" borderId="2" xfId="2" applyNumberFormat="1" applyFont="1" applyFill="1" applyBorder="1" applyAlignment="1">
      <alignment vertical="center"/>
    </xf>
    <xf numFmtId="167" fontId="3" fillId="5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vertical="center" wrapText="1"/>
    </xf>
    <xf numFmtId="167" fontId="4" fillId="0" borderId="2" xfId="2" applyNumberFormat="1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vertical="center"/>
    </xf>
    <xf numFmtId="170" fontId="0" fillId="0" borderId="0" xfId="2" applyNumberFormat="1" applyFont="1" applyFill="1" applyBorder="1" applyAlignment="1">
      <alignment vertical="center"/>
    </xf>
    <xf numFmtId="164" fontId="4" fillId="4" borderId="0" xfId="2" applyNumberFormat="1" applyFont="1" applyFill="1" applyBorder="1" applyAlignment="1">
      <alignment vertical="center" wrapText="1"/>
    </xf>
    <xf numFmtId="164" fontId="7" fillId="0" borderId="0" xfId="2" applyNumberFormat="1" applyFont="1" applyFill="1" applyBorder="1" applyAlignment="1">
      <alignment vertical="center"/>
    </xf>
    <xf numFmtId="168" fontId="9" fillId="2" borderId="1" xfId="0" applyNumberFormat="1" applyFont="1" applyFill="1" applyBorder="1" applyAlignment="1">
      <alignment vertical="center"/>
    </xf>
    <xf numFmtId="168" fontId="0" fillId="0" borderId="0" xfId="0" applyNumberFormat="1"/>
    <xf numFmtId="43" fontId="10" fillId="0" borderId="0" xfId="4" applyFont="1" applyFill="1" applyBorder="1" applyAlignment="1">
      <alignment vertical="center"/>
    </xf>
    <xf numFmtId="43" fontId="1" fillId="0" borderId="0" xfId="4" applyFont="1" applyFill="1" applyBorder="1" applyAlignment="1">
      <alignment horizontal="left" vertical="center"/>
    </xf>
    <xf numFmtId="0" fontId="1" fillId="0" borderId="0" xfId="4" applyNumberFormat="1" applyFont="1" applyFill="1" applyBorder="1" applyAlignment="1">
      <alignment horizontal="center" vertical="center"/>
    </xf>
    <xf numFmtId="9" fontId="4" fillId="0" borderId="2" xfId="5" applyFont="1" applyFill="1" applyBorder="1" applyAlignment="1">
      <alignment horizontal="center" vertical="center"/>
    </xf>
    <xf numFmtId="164" fontId="3" fillId="5" borderId="2" xfId="2" applyNumberFormat="1" applyFont="1" applyFill="1" applyBorder="1" applyAlignment="1">
      <alignment horizontal="center" vertical="center"/>
    </xf>
    <xf numFmtId="164" fontId="0" fillId="0" borderId="4" xfId="2" applyNumberFormat="1" applyFont="1" applyFill="1" applyBorder="1" applyAlignment="1">
      <alignment horizontal="center" vertical="center"/>
    </xf>
    <xf numFmtId="167" fontId="4" fillId="8" borderId="2" xfId="2" applyNumberFormat="1" applyFont="1" applyFill="1" applyBorder="1" applyAlignment="1">
      <alignment horizontal="center" vertical="center"/>
    </xf>
    <xf numFmtId="43" fontId="4" fillId="0" borderId="2" xfId="4" applyFont="1" applyFill="1" applyBorder="1" applyAlignment="1">
      <alignment horizontal="center" vertical="center"/>
    </xf>
    <xf numFmtId="0" fontId="4" fillId="0" borderId="2" xfId="4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right" vertical="center" wrapText="1"/>
    </xf>
    <xf numFmtId="164" fontId="4" fillId="6" borderId="2" xfId="2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164" fontId="3" fillId="6" borderId="3" xfId="2" applyNumberFormat="1" applyFont="1" applyFill="1" applyBorder="1" applyAlignment="1">
      <alignment horizontal="center" vertical="center" wrapText="1"/>
    </xf>
    <xf numFmtId="164" fontId="3" fillId="5" borderId="3" xfId="2" applyNumberFormat="1" applyFont="1" applyFill="1" applyBorder="1" applyAlignment="1">
      <alignment horizontal="center" vertical="center"/>
    </xf>
    <xf numFmtId="164" fontId="4" fillId="6" borderId="3" xfId="2" applyNumberFormat="1" applyFont="1" applyFill="1" applyBorder="1" applyAlignment="1">
      <alignment horizontal="center" vertical="center" wrapText="1"/>
    </xf>
  </cellXfs>
  <cellStyles count="6">
    <cellStyle name="Comma" xfId="4" builtinId="3"/>
    <cellStyle name="Millares 4" xfId="3"/>
    <cellStyle name="Normal" xfId="0" builtinId="0"/>
    <cellStyle name="Normal 7" xfId="2"/>
    <cellStyle name="Normal 8" xfId="1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63</xdr:row>
      <xdr:rowOff>54104</xdr:rowOff>
    </xdr:from>
    <xdr:to>
      <xdr:col>7</xdr:col>
      <xdr:colOff>488950</xdr:colOff>
      <xdr:row>67</xdr:row>
      <xdr:rowOff>139700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099" y="11839704"/>
          <a:ext cx="3530601" cy="8221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165100</xdr:rowOff>
    </xdr:from>
    <xdr:to>
      <xdr:col>9</xdr:col>
      <xdr:colOff>527598</xdr:colOff>
      <xdr:row>59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9925050"/>
          <a:ext cx="5099598" cy="12763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9</xdr:col>
      <xdr:colOff>374649</xdr:colOff>
      <xdr:row>43</xdr:row>
      <xdr:rowOff>153236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7366000"/>
          <a:ext cx="4946649" cy="889836"/>
        </a:xfrm>
        <a:prstGeom prst="rect">
          <a:avLst/>
        </a:prstGeom>
      </xdr:spPr>
    </xdr:pic>
    <xdr:clientData/>
  </xdr:twoCellAnchor>
  <xdr:twoCellAnchor>
    <xdr:from>
      <xdr:col>7</xdr:col>
      <xdr:colOff>342900</xdr:colOff>
      <xdr:row>40</xdr:row>
      <xdr:rowOff>69850</xdr:rowOff>
    </xdr:from>
    <xdr:to>
      <xdr:col>9</xdr:col>
      <xdr:colOff>342900</xdr:colOff>
      <xdr:row>43</xdr:row>
      <xdr:rowOff>146050</xdr:rowOff>
    </xdr:to>
    <xdr:sp macro="" textlink="">
      <xdr:nvSpPr>
        <xdr:cNvPr id="29" name="Rectangle 28"/>
        <xdr:cNvSpPr/>
      </xdr:nvSpPr>
      <xdr:spPr>
        <a:xfrm>
          <a:off x="4184650" y="7435850"/>
          <a:ext cx="1511300" cy="6286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</xdr:col>
      <xdr:colOff>0</xdr:colOff>
      <xdr:row>3</xdr:row>
      <xdr:rowOff>146050</xdr:rowOff>
    </xdr:from>
    <xdr:to>
      <xdr:col>16</xdr:col>
      <xdr:colOff>141214</xdr:colOff>
      <xdr:row>9</xdr:row>
      <xdr:rowOff>116716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" y="698500"/>
          <a:ext cx="10002764" cy="1075566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7</xdr:row>
      <xdr:rowOff>38100</xdr:rowOff>
    </xdr:from>
    <xdr:to>
      <xdr:col>7</xdr:col>
      <xdr:colOff>165100</xdr:colOff>
      <xdr:row>9</xdr:row>
      <xdr:rowOff>107950</xdr:rowOff>
    </xdr:to>
    <xdr:sp macro="" textlink="">
      <xdr:nvSpPr>
        <xdr:cNvPr id="14" name="Rectangle 13"/>
        <xdr:cNvSpPr/>
      </xdr:nvSpPr>
      <xdr:spPr>
        <a:xfrm>
          <a:off x="819150" y="2800350"/>
          <a:ext cx="3187700" cy="438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</xdr:col>
      <xdr:colOff>31750</xdr:colOff>
      <xdr:row>12</xdr:row>
      <xdr:rowOff>127000</xdr:rowOff>
    </xdr:from>
    <xdr:to>
      <xdr:col>16</xdr:col>
      <xdr:colOff>172964</xdr:colOff>
      <xdr:row>18</xdr:row>
      <xdr:rowOff>97666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800" y="2336800"/>
          <a:ext cx="10002764" cy="1075566"/>
        </a:xfrm>
        <a:prstGeom prst="rect">
          <a:avLst/>
        </a:prstGeom>
      </xdr:spPr>
    </xdr:pic>
    <xdr:clientData/>
  </xdr:twoCellAnchor>
  <xdr:twoCellAnchor>
    <xdr:from>
      <xdr:col>7</xdr:col>
      <xdr:colOff>457200</xdr:colOff>
      <xdr:row>16</xdr:row>
      <xdr:rowOff>38100</xdr:rowOff>
    </xdr:from>
    <xdr:to>
      <xdr:col>11</xdr:col>
      <xdr:colOff>457200</xdr:colOff>
      <xdr:row>17</xdr:row>
      <xdr:rowOff>69850</xdr:rowOff>
    </xdr:to>
    <xdr:sp macro="" textlink="">
      <xdr:nvSpPr>
        <xdr:cNvPr id="27" name="Rectangle 26"/>
        <xdr:cNvSpPr/>
      </xdr:nvSpPr>
      <xdr:spPr>
        <a:xfrm>
          <a:off x="4298950" y="2984500"/>
          <a:ext cx="3022600" cy="2159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16</xdr:col>
      <xdr:colOff>141214</xdr:colOff>
      <xdr:row>27</xdr:row>
      <xdr:rowOff>154816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" y="4051300"/>
          <a:ext cx="10002764" cy="1075566"/>
        </a:xfrm>
        <a:prstGeom prst="rect">
          <a:avLst/>
        </a:prstGeom>
      </xdr:spPr>
    </xdr:pic>
    <xdr:clientData/>
  </xdr:twoCellAnchor>
  <xdr:twoCellAnchor>
    <xdr:from>
      <xdr:col>11</xdr:col>
      <xdr:colOff>692150</xdr:colOff>
      <xdr:row>24</xdr:row>
      <xdr:rowOff>57150</xdr:rowOff>
    </xdr:from>
    <xdr:to>
      <xdr:col>16</xdr:col>
      <xdr:colOff>114300</xdr:colOff>
      <xdr:row>27</xdr:row>
      <xdr:rowOff>120650</xdr:rowOff>
    </xdr:to>
    <xdr:sp macro="" textlink="">
      <xdr:nvSpPr>
        <xdr:cNvPr id="31" name="Rectangle 30"/>
        <xdr:cNvSpPr/>
      </xdr:nvSpPr>
      <xdr:spPr>
        <a:xfrm>
          <a:off x="7556500" y="4476750"/>
          <a:ext cx="3200400" cy="6159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</xdr:col>
      <xdr:colOff>1</xdr:colOff>
      <xdr:row>31</xdr:row>
      <xdr:rowOff>6350</xdr:rowOff>
    </xdr:from>
    <xdr:to>
      <xdr:col>9</xdr:col>
      <xdr:colOff>349623</xdr:colOff>
      <xdr:row>36</xdr:row>
      <xdr:rowOff>31574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051" y="5715000"/>
          <a:ext cx="4921622" cy="945974"/>
        </a:xfrm>
        <a:prstGeom prst="rect">
          <a:avLst/>
        </a:prstGeom>
      </xdr:spPr>
    </xdr:pic>
    <xdr:clientData/>
  </xdr:twoCellAnchor>
  <xdr:twoCellAnchor>
    <xdr:from>
      <xdr:col>7</xdr:col>
      <xdr:colOff>539750</xdr:colOff>
      <xdr:row>31</xdr:row>
      <xdr:rowOff>19050</xdr:rowOff>
    </xdr:from>
    <xdr:to>
      <xdr:col>9</xdr:col>
      <xdr:colOff>304800</xdr:colOff>
      <xdr:row>32</xdr:row>
      <xdr:rowOff>44450</xdr:rowOff>
    </xdr:to>
    <xdr:sp macro="" textlink="">
      <xdr:nvSpPr>
        <xdr:cNvPr id="32" name="Rectangle 31"/>
        <xdr:cNvSpPr/>
      </xdr:nvSpPr>
      <xdr:spPr>
        <a:xfrm>
          <a:off x="4381500" y="5727700"/>
          <a:ext cx="1276350" cy="2095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</xdr:col>
      <xdr:colOff>1</xdr:colOff>
      <xdr:row>46</xdr:row>
      <xdr:rowOff>183637</xdr:rowOff>
    </xdr:from>
    <xdr:to>
      <xdr:col>7</xdr:col>
      <xdr:colOff>520700</xdr:colOff>
      <xdr:row>49</xdr:row>
      <xdr:rowOff>85644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1051" y="8838687"/>
          <a:ext cx="3581399" cy="454457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48</xdr:row>
      <xdr:rowOff>57150</xdr:rowOff>
    </xdr:from>
    <xdr:to>
      <xdr:col>7</xdr:col>
      <xdr:colOff>476250</xdr:colOff>
      <xdr:row>49</xdr:row>
      <xdr:rowOff>69850</xdr:rowOff>
    </xdr:to>
    <xdr:sp macro="" textlink="">
      <xdr:nvSpPr>
        <xdr:cNvPr id="33" name="Rectangle 32"/>
        <xdr:cNvSpPr/>
      </xdr:nvSpPr>
      <xdr:spPr>
        <a:xfrm>
          <a:off x="3162300" y="9080500"/>
          <a:ext cx="1155700" cy="1968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184150</xdr:colOff>
      <xdr:row>54</xdr:row>
      <xdr:rowOff>25400</xdr:rowOff>
    </xdr:from>
    <xdr:to>
      <xdr:col>7</xdr:col>
      <xdr:colOff>552450</xdr:colOff>
      <xdr:row>59</xdr:row>
      <xdr:rowOff>120650</xdr:rowOff>
    </xdr:to>
    <xdr:sp macro="" textlink="">
      <xdr:nvSpPr>
        <xdr:cNvPr id="34" name="Rectangle 33"/>
        <xdr:cNvSpPr/>
      </xdr:nvSpPr>
      <xdr:spPr>
        <a:xfrm>
          <a:off x="3251200" y="10153650"/>
          <a:ext cx="1143000" cy="10160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5</xdr:col>
      <xdr:colOff>311150</xdr:colOff>
      <xdr:row>64</xdr:row>
      <xdr:rowOff>177800</xdr:rowOff>
    </xdr:from>
    <xdr:to>
      <xdr:col>7</xdr:col>
      <xdr:colOff>438150</xdr:colOff>
      <xdr:row>67</xdr:row>
      <xdr:rowOff>82550</xdr:rowOff>
    </xdr:to>
    <xdr:sp macro="" textlink="">
      <xdr:nvSpPr>
        <xdr:cNvPr id="35" name="Rectangle 34"/>
        <xdr:cNvSpPr/>
      </xdr:nvSpPr>
      <xdr:spPr>
        <a:xfrm>
          <a:off x="2622550" y="12147550"/>
          <a:ext cx="165735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</xdr:col>
      <xdr:colOff>25400</xdr:colOff>
      <xdr:row>70</xdr:row>
      <xdr:rowOff>69850</xdr:rowOff>
    </xdr:from>
    <xdr:to>
      <xdr:col>7</xdr:col>
      <xdr:colOff>431800</xdr:colOff>
      <xdr:row>76</xdr:row>
      <xdr:rowOff>70035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6450" y="13144500"/>
          <a:ext cx="3467100" cy="1105085"/>
        </a:xfrm>
        <a:prstGeom prst="rect">
          <a:avLst/>
        </a:prstGeom>
      </xdr:spPr>
    </xdr:pic>
    <xdr:clientData/>
  </xdr:twoCellAnchor>
  <xdr:twoCellAnchor>
    <xdr:from>
      <xdr:col>5</xdr:col>
      <xdr:colOff>190500</xdr:colOff>
      <xdr:row>72</xdr:row>
      <xdr:rowOff>19050</xdr:rowOff>
    </xdr:from>
    <xdr:to>
      <xdr:col>7</xdr:col>
      <xdr:colOff>400050</xdr:colOff>
      <xdr:row>76</xdr:row>
      <xdr:rowOff>6350</xdr:rowOff>
    </xdr:to>
    <xdr:sp macro="" textlink="">
      <xdr:nvSpPr>
        <xdr:cNvPr id="36" name="Rectangle 35"/>
        <xdr:cNvSpPr/>
      </xdr:nvSpPr>
      <xdr:spPr>
        <a:xfrm>
          <a:off x="2501900" y="13462000"/>
          <a:ext cx="1739900" cy="7239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2</xdr:col>
      <xdr:colOff>184150</xdr:colOff>
      <xdr:row>78</xdr:row>
      <xdr:rowOff>165829</xdr:rowOff>
    </xdr:from>
    <xdr:to>
      <xdr:col>9</xdr:col>
      <xdr:colOff>603250</xdr:colOff>
      <xdr:row>114</xdr:row>
      <xdr:rowOff>18133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150" y="15215329"/>
          <a:ext cx="5276850" cy="6710304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83</xdr:row>
      <xdr:rowOff>57150</xdr:rowOff>
    </xdr:from>
    <xdr:to>
      <xdr:col>9</xdr:col>
      <xdr:colOff>514350</xdr:colOff>
      <xdr:row>84</xdr:row>
      <xdr:rowOff>95250</xdr:rowOff>
    </xdr:to>
    <xdr:sp macro="" textlink="">
      <xdr:nvSpPr>
        <xdr:cNvPr id="21" name="Rectangle 20"/>
        <xdr:cNvSpPr/>
      </xdr:nvSpPr>
      <xdr:spPr>
        <a:xfrm>
          <a:off x="4394200" y="15341600"/>
          <a:ext cx="1473200" cy="222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7620</xdr:rowOff>
    </xdr:from>
    <xdr:to>
      <xdr:col>2</xdr:col>
      <xdr:colOff>1584960</xdr:colOff>
      <xdr:row>4</xdr:row>
      <xdr:rowOff>60976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7620"/>
          <a:ext cx="1803559" cy="664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8"/>
  <sheetViews>
    <sheetView showGridLines="0" topLeftCell="A40" zoomScaleNormal="100" workbookViewId="0">
      <selection activeCell="N82" sqref="N82"/>
    </sheetView>
  </sheetViews>
  <sheetFormatPr defaultColWidth="10.81640625" defaultRowHeight="14.5" x14ac:dyDescent="0.35"/>
  <cols>
    <col min="1" max="1" width="3.7265625" style="1" customWidth="1"/>
    <col min="2" max="2" width="3.7265625" style="3" customWidth="1"/>
    <col min="3" max="3" width="3.7265625" style="1" customWidth="1"/>
    <col min="4" max="4" width="10.81640625" style="1"/>
    <col min="5" max="5" width="11.08984375" style="1" bestFit="1" customWidth="1"/>
    <col min="6" max="6" width="10.81640625" style="1"/>
    <col min="7" max="7" width="11.08984375" style="1" bestFit="1" customWidth="1"/>
    <col min="8" max="8" width="10.81640625" style="1" customWidth="1"/>
    <col min="9" max="12" width="10.81640625" style="1"/>
    <col min="13" max="13" width="10.81640625" style="1" customWidth="1"/>
    <col min="14" max="16384" width="10.81640625" style="1"/>
  </cols>
  <sheetData>
    <row r="2" spans="2:4" x14ac:dyDescent="0.35">
      <c r="B2" s="2">
        <v>1</v>
      </c>
      <c r="C2" s="1" t="s">
        <v>75</v>
      </c>
    </row>
    <row r="3" spans="2:4" x14ac:dyDescent="0.35">
      <c r="C3" s="4">
        <v>1.1000000000000001</v>
      </c>
      <c r="D3" s="1" t="s">
        <v>170</v>
      </c>
    </row>
    <row r="12" spans="2:4" x14ac:dyDescent="0.35">
      <c r="C12" s="4">
        <v>1.2</v>
      </c>
      <c r="D12" s="1" t="s">
        <v>171</v>
      </c>
    </row>
    <row r="21" spans="3:4" x14ac:dyDescent="0.35">
      <c r="C21" s="4">
        <v>1.3</v>
      </c>
      <c r="D21" s="1" t="s">
        <v>115</v>
      </c>
    </row>
    <row r="30" spans="3:4" x14ac:dyDescent="0.35">
      <c r="C30" s="4">
        <v>1.4</v>
      </c>
      <c r="D30" s="1" t="s">
        <v>76</v>
      </c>
    </row>
    <row r="38" spans="2:3" x14ac:dyDescent="0.35">
      <c r="B38" s="2">
        <v>2</v>
      </c>
      <c r="C38" s="1" t="s">
        <v>114</v>
      </c>
    </row>
    <row r="39" spans="2:3" x14ac:dyDescent="0.35">
      <c r="C39" s="1" t="s">
        <v>142</v>
      </c>
    </row>
    <row r="46" spans="2:3" x14ac:dyDescent="0.35">
      <c r="B46" s="2">
        <v>3</v>
      </c>
      <c r="C46" s="1" t="s">
        <v>139</v>
      </c>
    </row>
    <row r="51" spans="2:3" x14ac:dyDescent="0.35">
      <c r="B51" s="2">
        <v>4</v>
      </c>
      <c r="C51" s="1" t="s">
        <v>140</v>
      </c>
    </row>
    <row r="52" spans="2:3" x14ac:dyDescent="0.35">
      <c r="C52" s="1" t="s">
        <v>141</v>
      </c>
    </row>
    <row r="62" spans="2:3" x14ac:dyDescent="0.35">
      <c r="B62" s="2">
        <v>5</v>
      </c>
      <c r="C62" s="63" t="s">
        <v>172</v>
      </c>
    </row>
    <row r="63" spans="2:3" x14ac:dyDescent="0.35">
      <c r="C63" s="1" t="s">
        <v>141</v>
      </c>
    </row>
    <row r="70" spans="2:3" x14ac:dyDescent="0.35">
      <c r="B70" s="2">
        <v>6</v>
      </c>
      <c r="C70" s="63" t="s">
        <v>178</v>
      </c>
    </row>
    <row r="78" spans="2:3" x14ac:dyDescent="0.35">
      <c r="B78" s="2">
        <v>7</v>
      </c>
      <c r="C78" s="1" t="s">
        <v>116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abSelected="1" zoomScale="80" zoomScaleNormal="80" workbookViewId="0">
      <selection activeCell="D6" sqref="D6"/>
    </sheetView>
  </sheetViews>
  <sheetFormatPr defaultColWidth="8.81640625" defaultRowHeight="14.5" x14ac:dyDescent="0.35"/>
  <cols>
    <col min="1" max="1" width="3.81640625" style="22" customWidth="1"/>
    <col min="2" max="2" width="3.453125" style="23" customWidth="1"/>
    <col min="3" max="3" width="45" style="23" customWidth="1"/>
    <col min="4" max="4" width="19.54296875" style="23" bestFit="1" customWidth="1"/>
    <col min="5" max="5" width="3.36328125" style="22" customWidth="1"/>
    <col min="6" max="6" width="42.81640625" style="22" customWidth="1"/>
    <col min="7" max="7" width="25.6328125" style="22" bestFit="1" customWidth="1"/>
    <col min="8" max="8" width="22.54296875" style="22" customWidth="1"/>
    <col min="9" max="9" width="3.26953125" style="22" customWidth="1"/>
    <col min="10" max="10" width="30.90625" style="22" customWidth="1"/>
    <col min="11" max="11" width="22.81640625" style="22" customWidth="1"/>
    <col min="12" max="18" width="18.08984375" style="22" customWidth="1"/>
    <col min="19" max="16384" width="8.81640625" style="22"/>
  </cols>
  <sheetData>
    <row r="1" spans="1:7" s="38" customFormat="1" x14ac:dyDescent="0.35">
      <c r="A1" s="22"/>
      <c r="B1" s="23"/>
      <c r="C1" s="23"/>
      <c r="D1" s="23"/>
      <c r="E1" s="22"/>
    </row>
    <row r="2" spans="1:7" s="38" customFormat="1" x14ac:dyDescent="0.35">
      <c r="A2" s="22"/>
      <c r="B2" s="23"/>
      <c r="C2" s="23"/>
      <c r="D2" s="23"/>
      <c r="E2" s="22"/>
    </row>
    <row r="3" spans="1:7" s="38" customFormat="1" x14ac:dyDescent="0.35">
      <c r="A3" s="22"/>
      <c r="B3" s="23"/>
      <c r="C3" s="23"/>
      <c r="D3" s="23"/>
      <c r="E3" s="22"/>
    </row>
    <row r="4" spans="1:7" s="38" customFormat="1" x14ac:dyDescent="0.35">
      <c r="A4" s="22"/>
      <c r="B4" s="23"/>
      <c r="C4" s="23"/>
      <c r="D4" s="23"/>
      <c r="E4" s="22"/>
    </row>
    <row r="5" spans="1:7" s="38" customFormat="1" x14ac:dyDescent="0.35">
      <c r="A5" s="22"/>
      <c r="B5" s="23"/>
      <c r="C5" s="23"/>
      <c r="D5" s="23"/>
      <c r="E5" s="22"/>
    </row>
    <row r="6" spans="1:7" s="41" customFormat="1" x14ac:dyDescent="0.35">
      <c r="A6" s="39"/>
      <c r="B6" s="40"/>
      <c r="C6" s="40" t="s">
        <v>167</v>
      </c>
      <c r="D6" s="50">
        <f>IF((D14+D19+D34)-(D32+D33)&lt;0,0,IFERROR(ABS(((D14+D19+D34)-(D32+D33))/(D8-(D21+D29)))*12,0))</f>
        <v>0</v>
      </c>
      <c r="E6" s="39"/>
      <c r="G6" s="52"/>
    </row>
    <row r="7" spans="1:7" s="38" customFormat="1" x14ac:dyDescent="0.35">
      <c r="A7" s="22"/>
      <c r="B7" s="23"/>
      <c r="C7" s="23"/>
      <c r="D7" s="23"/>
      <c r="E7" s="22"/>
    </row>
    <row r="8" spans="1:7" s="38" customFormat="1" x14ac:dyDescent="0.35">
      <c r="A8" s="22"/>
      <c r="B8" s="25" t="s">
        <v>157</v>
      </c>
      <c r="C8" s="42" t="s">
        <v>66</v>
      </c>
      <c r="D8" s="43">
        <f>Savings!D2</f>
        <v>0</v>
      </c>
      <c r="E8" s="22"/>
    </row>
    <row r="9" spans="1:7" s="38" customFormat="1" x14ac:dyDescent="0.35">
      <c r="A9" s="22"/>
      <c r="B9" s="25"/>
      <c r="C9" s="44" t="s">
        <v>127</v>
      </c>
      <c r="D9" s="45">
        <f>Savings!D3</f>
        <v>0</v>
      </c>
      <c r="E9" s="22"/>
    </row>
    <row r="10" spans="1:7" s="38" customFormat="1" x14ac:dyDescent="0.35">
      <c r="A10" s="22"/>
      <c r="B10" s="25"/>
      <c r="C10" s="44" t="s">
        <v>126</v>
      </c>
      <c r="D10" s="45">
        <f>Savings!D4</f>
        <v>0</v>
      </c>
      <c r="E10" s="22"/>
    </row>
    <row r="11" spans="1:7" s="38" customFormat="1" x14ac:dyDescent="0.35">
      <c r="A11" s="22"/>
      <c r="B11" s="25"/>
      <c r="C11" s="44" t="s">
        <v>128</v>
      </c>
      <c r="D11" s="45">
        <f>Savings!D5</f>
        <v>0</v>
      </c>
      <c r="E11" s="22"/>
    </row>
    <row r="12" spans="1:7" s="38" customFormat="1" x14ac:dyDescent="0.35">
      <c r="A12" s="22"/>
      <c r="B12" s="25"/>
      <c r="C12" s="44" t="s">
        <v>129</v>
      </c>
      <c r="D12" s="45">
        <f>Savings!D6</f>
        <v>0</v>
      </c>
      <c r="E12" s="22"/>
    </row>
    <row r="13" spans="1:7" s="38" customFormat="1" x14ac:dyDescent="0.35">
      <c r="A13" s="22"/>
      <c r="B13" s="23"/>
      <c r="C13" s="23"/>
      <c r="D13" s="23"/>
      <c r="E13" s="22"/>
    </row>
    <row r="14" spans="1:7" s="38" customFormat="1" x14ac:dyDescent="0.35">
      <c r="A14" s="22"/>
      <c r="B14" s="25" t="s">
        <v>163</v>
      </c>
      <c r="C14" s="42" t="s">
        <v>67</v>
      </c>
      <c r="D14" s="43">
        <f>Development!C2</f>
        <v>0</v>
      </c>
      <c r="E14" s="22"/>
    </row>
    <row r="15" spans="1:7" s="38" customFormat="1" x14ac:dyDescent="0.35">
      <c r="A15" s="22"/>
      <c r="B15" s="25"/>
      <c r="C15" s="44" t="s">
        <v>1</v>
      </c>
      <c r="D15" s="45">
        <f>Development!C3</f>
        <v>0</v>
      </c>
      <c r="E15" s="22"/>
    </row>
    <row r="16" spans="1:7" s="38" customFormat="1" x14ac:dyDescent="0.35">
      <c r="A16" s="22"/>
      <c r="B16" s="25"/>
      <c r="C16" s="44" t="s">
        <v>123</v>
      </c>
      <c r="D16" s="45">
        <f>Development!C4</f>
        <v>0</v>
      </c>
      <c r="E16" s="22"/>
    </row>
    <row r="17" spans="1:8" s="38" customFormat="1" x14ac:dyDescent="0.35">
      <c r="A17" s="22"/>
      <c r="B17" s="25"/>
      <c r="C17" s="44" t="s">
        <v>112</v>
      </c>
      <c r="D17" s="45">
        <f>Development!C5</f>
        <v>0</v>
      </c>
      <c r="E17" s="22"/>
    </row>
    <row r="18" spans="1:8" s="38" customFormat="1" x14ac:dyDescent="0.35">
      <c r="A18" s="22"/>
      <c r="B18" s="23"/>
      <c r="C18" s="23"/>
      <c r="D18" s="23"/>
      <c r="E18" s="22"/>
    </row>
    <row r="19" spans="1:8" s="38" customFormat="1" x14ac:dyDescent="0.35">
      <c r="A19" s="22"/>
      <c r="B19" s="25" t="s">
        <v>163</v>
      </c>
      <c r="C19" s="42" t="s">
        <v>68</v>
      </c>
      <c r="D19" s="43">
        <f>Training!D2</f>
        <v>0</v>
      </c>
      <c r="E19" s="22"/>
      <c r="F19" s="37"/>
    </row>
    <row r="20" spans="1:8" s="38" customFormat="1" x14ac:dyDescent="0.35">
      <c r="A20" s="22"/>
      <c r="B20" s="23"/>
      <c r="C20" s="23"/>
      <c r="D20" s="23"/>
      <c r="E20" s="22"/>
    </row>
    <row r="21" spans="1:8" s="38" customFormat="1" x14ac:dyDescent="0.35">
      <c r="A21" s="22"/>
      <c r="B21" s="25" t="s">
        <v>161</v>
      </c>
      <c r="C21" s="42" t="s">
        <v>69</v>
      </c>
      <c r="D21" s="43">
        <f>Licenses!C2</f>
        <v>0</v>
      </c>
      <c r="E21" s="22"/>
      <c r="G21" s="36"/>
    </row>
    <row r="22" spans="1:8" s="38" customFormat="1" x14ac:dyDescent="0.35">
      <c r="A22" s="22"/>
      <c r="B22" s="23"/>
      <c r="C22" s="44" t="s">
        <v>131</v>
      </c>
      <c r="D22" s="46">
        <f>Licenses!C3</f>
        <v>0</v>
      </c>
      <c r="E22" s="22"/>
      <c r="F22" s="29"/>
      <c r="G22" s="36"/>
    </row>
    <row r="23" spans="1:8" s="38" customFormat="1" x14ac:dyDescent="0.35">
      <c r="A23" s="22"/>
      <c r="B23" s="23"/>
      <c r="C23" s="44" t="s">
        <v>132</v>
      </c>
      <c r="D23" s="46">
        <f>Licenses!C4</f>
        <v>0</v>
      </c>
      <c r="E23" s="22"/>
      <c r="F23" s="29"/>
      <c r="G23" s="36"/>
    </row>
    <row r="24" spans="1:8" s="38" customFormat="1" x14ac:dyDescent="0.35">
      <c r="A24" s="22"/>
      <c r="B24" s="23"/>
      <c r="C24" s="44" t="s">
        <v>133</v>
      </c>
      <c r="D24" s="45">
        <f>Licenses!C5</f>
        <v>0</v>
      </c>
      <c r="E24" s="22"/>
      <c r="G24" s="36"/>
    </row>
    <row r="25" spans="1:8" s="38" customFormat="1" x14ac:dyDescent="0.35">
      <c r="A25" s="22"/>
      <c r="B25" s="23"/>
      <c r="C25" s="44" t="s">
        <v>134</v>
      </c>
      <c r="D25" s="45">
        <f>Licenses!C6</f>
        <v>0</v>
      </c>
      <c r="E25" s="22"/>
    </row>
    <row r="26" spans="1:8" s="38" customFormat="1" x14ac:dyDescent="0.35">
      <c r="A26" s="22"/>
      <c r="B26" s="23"/>
      <c r="C26" s="44" t="s">
        <v>119</v>
      </c>
      <c r="D26" s="45">
        <f>Licenses!C7</f>
        <v>0</v>
      </c>
      <c r="E26" s="22"/>
      <c r="G26" s="47"/>
      <c r="H26" s="31"/>
    </row>
    <row r="27" spans="1:8" s="38" customFormat="1" x14ac:dyDescent="0.35">
      <c r="A27" s="22"/>
      <c r="B27" s="23"/>
      <c r="C27" s="44" t="s">
        <v>120</v>
      </c>
      <c r="D27" s="45">
        <f>Licenses!C8</f>
        <v>0</v>
      </c>
      <c r="E27" s="22"/>
    </row>
    <row r="28" spans="1:8" s="38" customFormat="1" x14ac:dyDescent="0.35">
      <c r="A28" s="22"/>
      <c r="B28" s="30"/>
      <c r="C28" s="30"/>
      <c r="D28" s="30"/>
      <c r="E28" s="22"/>
    </row>
    <row r="29" spans="1:8" s="38" customFormat="1" x14ac:dyDescent="0.35">
      <c r="A29" s="22"/>
      <c r="B29" s="25" t="s">
        <v>161</v>
      </c>
      <c r="C29" s="42" t="s">
        <v>70</v>
      </c>
      <c r="D29" s="43">
        <f>Maintenance!C2</f>
        <v>0</v>
      </c>
      <c r="E29" s="22"/>
    </row>
    <row r="30" spans="1:8" s="38" customFormat="1" x14ac:dyDescent="0.35">
      <c r="A30" s="22"/>
      <c r="B30" s="23"/>
      <c r="C30" s="48"/>
      <c r="D30" s="49"/>
      <c r="E30" s="22"/>
    </row>
    <row r="31" spans="1:8" s="38" customFormat="1" x14ac:dyDescent="0.35">
      <c r="A31" s="22"/>
      <c r="B31" s="25"/>
      <c r="C31" s="42" t="s">
        <v>5</v>
      </c>
      <c r="D31" s="43"/>
      <c r="E31" s="22"/>
    </row>
    <row r="32" spans="1:8" s="38" customFormat="1" x14ac:dyDescent="0.35">
      <c r="A32" s="22"/>
      <c r="B32" s="25" t="s">
        <v>157</v>
      </c>
      <c r="C32" s="44" t="s">
        <v>2</v>
      </c>
      <c r="D32" s="45">
        <f>'Economic Impact'!C3</f>
        <v>0</v>
      </c>
      <c r="E32" s="22"/>
    </row>
    <row r="33" spans="1:12" s="38" customFormat="1" x14ac:dyDescent="0.35">
      <c r="A33" s="22"/>
      <c r="B33" s="25" t="s">
        <v>159</v>
      </c>
      <c r="C33" s="44" t="s">
        <v>113</v>
      </c>
      <c r="D33" s="45">
        <f>'Economic Impact'!C4</f>
        <v>0</v>
      </c>
      <c r="E33" s="22"/>
    </row>
    <row r="34" spans="1:12" s="38" customFormat="1" x14ac:dyDescent="0.35">
      <c r="A34" s="22"/>
      <c r="B34" s="25" t="s">
        <v>163</v>
      </c>
      <c r="C34" s="44" t="s">
        <v>122</v>
      </c>
      <c r="D34" s="45">
        <f>'Economic Impact'!C5</f>
        <v>0</v>
      </c>
      <c r="E34" s="22"/>
    </row>
    <row r="35" spans="1:12" s="38" customFormat="1" x14ac:dyDescent="0.35">
      <c r="A35" s="22"/>
      <c r="B35" s="23"/>
      <c r="C35" s="23"/>
      <c r="D35" s="23"/>
      <c r="E35" s="22"/>
      <c r="G35" s="22"/>
      <c r="H35" s="22"/>
      <c r="I35" s="22"/>
      <c r="J35" s="22"/>
      <c r="K35" s="22"/>
      <c r="L35" s="22"/>
    </row>
  </sheetData>
  <conditionalFormatting sqref="D31">
    <cfRule type="cellIs" dxfId="1" priority="10" operator="greaterThan">
      <formula>0</formula>
    </cfRule>
    <cfRule type="cellIs" dxfId="0" priority="1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2"/>
  <sheetViews>
    <sheetView showGridLines="0" zoomScale="98" zoomScaleNormal="98" workbookViewId="0">
      <selection activeCell="A11" sqref="A11"/>
    </sheetView>
  </sheetViews>
  <sheetFormatPr defaultColWidth="10.81640625" defaultRowHeight="14.5" x14ac:dyDescent="0.35"/>
  <cols>
    <col min="1" max="1" width="3.7265625" style="5" customWidth="1"/>
    <col min="2" max="2" width="7.7265625" style="5" customWidth="1"/>
    <col min="3" max="3" width="44.1796875" style="5" bestFit="1" customWidth="1"/>
    <col min="4" max="4" width="18.453125" style="5" bestFit="1" customWidth="1"/>
    <col min="5" max="5" width="9.1796875" style="5" customWidth="1"/>
    <col min="6" max="6" width="11.26953125" style="5" bestFit="1" customWidth="1"/>
    <col min="7" max="7" width="9.1796875" style="5" customWidth="1"/>
    <col min="8" max="8" width="11.26953125" style="5" bestFit="1" customWidth="1"/>
    <col min="9" max="9" width="3.7265625" style="5" customWidth="1"/>
    <col min="10" max="10" width="9.1796875" style="5" customWidth="1"/>
    <col min="11" max="11" width="10.26953125" style="5" bestFit="1" customWidth="1"/>
    <col min="12" max="12" width="9.1796875" style="5" customWidth="1"/>
    <col min="13" max="13" width="10.26953125" style="5" bestFit="1" customWidth="1"/>
    <col min="14" max="14" width="3.7265625" style="5" customWidth="1"/>
    <col min="15" max="15" width="9.1796875" style="5" customWidth="1"/>
    <col min="16" max="16" width="11.26953125" style="5" bestFit="1" customWidth="1"/>
    <col min="17" max="17" width="9.1796875" style="5" customWidth="1"/>
    <col min="18" max="18" width="11.26953125" style="5" bestFit="1" customWidth="1"/>
    <col min="19" max="16384" width="10.81640625" style="5"/>
  </cols>
  <sheetData>
    <row r="2" spans="2:18" x14ac:dyDescent="0.35">
      <c r="B2" s="64" t="s">
        <v>66</v>
      </c>
      <c r="C2" s="64"/>
      <c r="D2" s="8">
        <f>SUM(D3:D4)-SUM(D5:D6)</f>
        <v>0</v>
      </c>
    </row>
    <row r="3" spans="2:18" x14ac:dyDescent="0.35">
      <c r="B3" s="66" t="s">
        <v>77</v>
      </c>
      <c r="C3" s="11" t="s">
        <v>124</v>
      </c>
      <c r="D3" s="8">
        <f>F10</f>
        <v>0</v>
      </c>
    </row>
    <row r="4" spans="2:18" x14ac:dyDescent="0.35">
      <c r="B4" s="66"/>
      <c r="C4" s="11" t="s">
        <v>125</v>
      </c>
      <c r="D4" s="8">
        <f>H10</f>
        <v>0</v>
      </c>
    </row>
    <row r="5" spans="2:18" x14ac:dyDescent="0.35">
      <c r="B5" s="66" t="s">
        <v>78</v>
      </c>
      <c r="C5" s="11" t="s">
        <v>124</v>
      </c>
      <c r="D5" s="8">
        <f>K10</f>
        <v>0</v>
      </c>
    </row>
    <row r="6" spans="2:18" x14ac:dyDescent="0.35">
      <c r="B6" s="66"/>
      <c r="C6" s="11" t="s">
        <v>125</v>
      </c>
      <c r="D6" s="8">
        <f>M10</f>
        <v>0</v>
      </c>
    </row>
    <row r="8" spans="2:18" x14ac:dyDescent="0.35">
      <c r="E8" s="65" t="s">
        <v>137</v>
      </c>
      <c r="F8" s="65"/>
      <c r="G8" s="65"/>
      <c r="H8" s="65"/>
      <c r="J8" s="65" t="s">
        <v>138</v>
      </c>
      <c r="K8" s="65"/>
      <c r="L8" s="65"/>
      <c r="M8" s="65"/>
      <c r="O8" s="65" t="s">
        <v>66</v>
      </c>
      <c r="P8" s="65"/>
      <c r="Q8" s="65"/>
      <c r="R8" s="65"/>
    </row>
    <row r="9" spans="2:18" x14ac:dyDescent="0.35">
      <c r="E9" s="65" t="s">
        <v>143</v>
      </c>
      <c r="F9" s="65"/>
      <c r="G9" s="65" t="s">
        <v>144</v>
      </c>
      <c r="H9" s="65"/>
      <c r="J9" s="65" t="s">
        <v>143</v>
      </c>
      <c r="K9" s="65"/>
      <c r="L9" s="65" t="s">
        <v>144</v>
      </c>
      <c r="M9" s="65"/>
      <c r="O9" s="65" t="s">
        <v>143</v>
      </c>
      <c r="P9" s="65"/>
      <c r="Q9" s="65" t="s">
        <v>144</v>
      </c>
      <c r="R9" s="65"/>
    </row>
    <row r="10" spans="2:18" x14ac:dyDescent="0.35">
      <c r="E10" s="11" t="s">
        <v>4</v>
      </c>
      <c r="F10" s="20">
        <f>SUM(F11:F99)</f>
        <v>0</v>
      </c>
      <c r="G10" s="11" t="s">
        <v>4</v>
      </c>
      <c r="H10" s="20">
        <f>SUM(H11:H99)</f>
        <v>0</v>
      </c>
      <c r="J10" s="11" t="s">
        <v>4</v>
      </c>
      <c r="K10" s="20">
        <f>SUM(K11:K99)</f>
        <v>0</v>
      </c>
      <c r="L10" s="11" t="s">
        <v>4</v>
      </c>
      <c r="M10" s="20">
        <f>SUM(M11:M99)</f>
        <v>0</v>
      </c>
      <c r="O10" s="11" t="s">
        <v>4</v>
      </c>
      <c r="P10" s="20">
        <f>SUM(P11:P99)</f>
        <v>0</v>
      </c>
      <c r="Q10" s="11" t="s">
        <v>4</v>
      </c>
      <c r="R10" s="20">
        <f>SUM(R11:R99)</f>
        <v>0</v>
      </c>
    </row>
    <row r="11" spans="2:18" x14ac:dyDescent="0.35">
      <c r="E11" s="12" t="s">
        <v>79</v>
      </c>
      <c r="F11" s="20"/>
      <c r="G11" s="12" t="s">
        <v>79</v>
      </c>
      <c r="H11" s="20"/>
      <c r="J11" s="12" t="s">
        <v>79</v>
      </c>
      <c r="K11" s="20"/>
      <c r="L11" s="12" t="s">
        <v>79</v>
      </c>
      <c r="M11" s="20"/>
      <c r="O11" s="12" t="s">
        <v>79</v>
      </c>
      <c r="P11" s="20">
        <f>F11-K11</f>
        <v>0</v>
      </c>
      <c r="Q11" s="12" t="s">
        <v>79</v>
      </c>
      <c r="R11" s="20">
        <f>H11-M11</f>
        <v>0</v>
      </c>
    </row>
    <row r="12" spans="2:18" x14ac:dyDescent="0.35">
      <c r="E12" s="12" t="s">
        <v>80</v>
      </c>
      <c r="F12" s="20"/>
      <c r="G12" s="12" t="s">
        <v>80</v>
      </c>
      <c r="H12" s="20"/>
      <c r="J12" s="12" t="s">
        <v>80</v>
      </c>
      <c r="K12" s="20"/>
      <c r="L12" s="12" t="s">
        <v>80</v>
      </c>
      <c r="M12" s="20"/>
      <c r="O12" s="12" t="s">
        <v>80</v>
      </c>
      <c r="P12" s="20">
        <f t="shared" ref="P12:P42" si="0">F12-K12</f>
        <v>0</v>
      </c>
      <c r="Q12" s="12" t="s">
        <v>80</v>
      </c>
      <c r="R12" s="20">
        <f t="shared" ref="R12:R42" si="1">H12-M12</f>
        <v>0</v>
      </c>
    </row>
    <row r="13" spans="2:18" x14ac:dyDescent="0.35">
      <c r="E13" s="12" t="s">
        <v>81</v>
      </c>
      <c r="F13" s="20"/>
      <c r="G13" s="12" t="s">
        <v>81</v>
      </c>
      <c r="H13" s="20"/>
      <c r="J13" s="12" t="s">
        <v>81</v>
      </c>
      <c r="K13" s="20"/>
      <c r="L13" s="12" t="s">
        <v>81</v>
      </c>
      <c r="M13" s="20"/>
      <c r="O13" s="12" t="s">
        <v>81</v>
      </c>
      <c r="P13" s="20">
        <f t="shared" si="0"/>
        <v>0</v>
      </c>
      <c r="Q13" s="12" t="s">
        <v>81</v>
      </c>
      <c r="R13" s="20">
        <f t="shared" si="1"/>
        <v>0</v>
      </c>
    </row>
    <row r="14" spans="2:18" x14ac:dyDescent="0.35">
      <c r="E14" s="12" t="s">
        <v>82</v>
      </c>
      <c r="F14" s="20"/>
      <c r="G14" s="12" t="s">
        <v>82</v>
      </c>
      <c r="H14" s="20"/>
      <c r="J14" s="12" t="s">
        <v>82</v>
      </c>
      <c r="K14" s="20"/>
      <c r="L14" s="12" t="s">
        <v>82</v>
      </c>
      <c r="M14" s="20"/>
      <c r="O14" s="12" t="s">
        <v>82</v>
      </c>
      <c r="P14" s="20">
        <f t="shared" si="0"/>
        <v>0</v>
      </c>
      <c r="Q14" s="12" t="s">
        <v>82</v>
      </c>
      <c r="R14" s="20">
        <f t="shared" si="1"/>
        <v>0</v>
      </c>
    </row>
    <row r="15" spans="2:18" x14ac:dyDescent="0.35">
      <c r="E15" s="12" t="s">
        <v>83</v>
      </c>
      <c r="F15" s="20"/>
      <c r="G15" s="12" t="s">
        <v>83</v>
      </c>
      <c r="H15" s="20"/>
      <c r="J15" s="12" t="s">
        <v>83</v>
      </c>
      <c r="K15" s="20"/>
      <c r="L15" s="12" t="s">
        <v>83</v>
      </c>
      <c r="M15" s="20"/>
      <c r="O15" s="12" t="s">
        <v>83</v>
      </c>
      <c r="P15" s="20">
        <f t="shared" si="0"/>
        <v>0</v>
      </c>
      <c r="Q15" s="12" t="s">
        <v>83</v>
      </c>
      <c r="R15" s="20">
        <f t="shared" si="1"/>
        <v>0</v>
      </c>
    </row>
    <row r="16" spans="2:18" x14ac:dyDescent="0.35">
      <c r="E16" s="12" t="s">
        <v>84</v>
      </c>
      <c r="F16" s="20"/>
      <c r="G16" s="12" t="s">
        <v>84</v>
      </c>
      <c r="H16" s="20"/>
      <c r="J16" s="12" t="s">
        <v>84</v>
      </c>
      <c r="K16" s="20"/>
      <c r="L16" s="12" t="s">
        <v>84</v>
      </c>
      <c r="M16" s="20"/>
      <c r="O16" s="12" t="s">
        <v>84</v>
      </c>
      <c r="P16" s="20">
        <f t="shared" si="0"/>
        <v>0</v>
      </c>
      <c r="Q16" s="12" t="s">
        <v>84</v>
      </c>
      <c r="R16" s="20">
        <f t="shared" si="1"/>
        <v>0</v>
      </c>
    </row>
    <row r="17" spans="5:18" x14ac:dyDescent="0.35">
      <c r="E17" s="12" t="s">
        <v>85</v>
      </c>
      <c r="F17" s="20"/>
      <c r="G17" s="12" t="s">
        <v>85</v>
      </c>
      <c r="H17" s="20"/>
      <c r="J17" s="12" t="s">
        <v>85</v>
      </c>
      <c r="K17" s="20"/>
      <c r="L17" s="12" t="s">
        <v>85</v>
      </c>
      <c r="M17" s="20"/>
      <c r="O17" s="12" t="s">
        <v>85</v>
      </c>
      <c r="P17" s="20">
        <f t="shared" si="0"/>
        <v>0</v>
      </c>
      <c r="Q17" s="12" t="s">
        <v>85</v>
      </c>
      <c r="R17" s="20">
        <f t="shared" si="1"/>
        <v>0</v>
      </c>
    </row>
    <row r="18" spans="5:18" x14ac:dyDescent="0.35">
      <c r="E18" s="12" t="s">
        <v>86</v>
      </c>
      <c r="F18" s="20"/>
      <c r="G18" s="12" t="s">
        <v>86</v>
      </c>
      <c r="H18" s="20"/>
      <c r="J18" s="12" t="s">
        <v>86</v>
      </c>
      <c r="K18" s="20"/>
      <c r="L18" s="12" t="s">
        <v>86</v>
      </c>
      <c r="M18" s="20"/>
      <c r="O18" s="12" t="s">
        <v>86</v>
      </c>
      <c r="P18" s="20">
        <f t="shared" si="0"/>
        <v>0</v>
      </c>
      <c r="Q18" s="12" t="s">
        <v>86</v>
      </c>
      <c r="R18" s="20">
        <f t="shared" si="1"/>
        <v>0</v>
      </c>
    </row>
    <row r="19" spans="5:18" x14ac:dyDescent="0.35">
      <c r="E19" s="12" t="s">
        <v>87</v>
      </c>
      <c r="F19" s="20"/>
      <c r="G19" s="12" t="s">
        <v>87</v>
      </c>
      <c r="H19" s="20"/>
      <c r="J19" s="12" t="s">
        <v>87</v>
      </c>
      <c r="K19" s="20"/>
      <c r="L19" s="12" t="s">
        <v>87</v>
      </c>
      <c r="M19" s="20"/>
      <c r="O19" s="12" t="s">
        <v>87</v>
      </c>
      <c r="P19" s="20">
        <f t="shared" si="0"/>
        <v>0</v>
      </c>
      <c r="Q19" s="12" t="s">
        <v>87</v>
      </c>
      <c r="R19" s="20">
        <f t="shared" si="1"/>
        <v>0</v>
      </c>
    </row>
    <row r="20" spans="5:18" x14ac:dyDescent="0.35">
      <c r="E20" s="12" t="s">
        <v>88</v>
      </c>
      <c r="F20" s="20"/>
      <c r="G20" s="12" t="s">
        <v>88</v>
      </c>
      <c r="H20" s="20"/>
      <c r="J20" s="12" t="s">
        <v>88</v>
      </c>
      <c r="K20" s="20"/>
      <c r="L20" s="12" t="s">
        <v>88</v>
      </c>
      <c r="M20" s="20"/>
      <c r="O20" s="12" t="s">
        <v>88</v>
      </c>
      <c r="P20" s="20">
        <f t="shared" si="0"/>
        <v>0</v>
      </c>
      <c r="Q20" s="12" t="s">
        <v>88</v>
      </c>
      <c r="R20" s="20">
        <f t="shared" si="1"/>
        <v>0</v>
      </c>
    </row>
    <row r="21" spans="5:18" x14ac:dyDescent="0.35">
      <c r="E21" s="12" t="s">
        <v>89</v>
      </c>
      <c r="F21" s="20"/>
      <c r="G21" s="12" t="s">
        <v>89</v>
      </c>
      <c r="H21" s="20"/>
      <c r="J21" s="12" t="s">
        <v>89</v>
      </c>
      <c r="K21" s="20"/>
      <c r="L21" s="12" t="s">
        <v>89</v>
      </c>
      <c r="M21" s="20"/>
      <c r="O21" s="12" t="s">
        <v>89</v>
      </c>
      <c r="P21" s="20">
        <f t="shared" si="0"/>
        <v>0</v>
      </c>
      <c r="Q21" s="12" t="s">
        <v>89</v>
      </c>
      <c r="R21" s="20">
        <f t="shared" si="1"/>
        <v>0</v>
      </c>
    </row>
    <row r="22" spans="5:18" x14ac:dyDescent="0.35">
      <c r="E22" s="12" t="s">
        <v>90</v>
      </c>
      <c r="F22" s="20"/>
      <c r="G22" s="12" t="s">
        <v>90</v>
      </c>
      <c r="H22" s="20"/>
      <c r="J22" s="12" t="s">
        <v>90</v>
      </c>
      <c r="K22" s="20"/>
      <c r="L22" s="12" t="s">
        <v>90</v>
      </c>
      <c r="M22" s="20"/>
      <c r="O22" s="12" t="s">
        <v>90</v>
      </c>
      <c r="P22" s="20">
        <f t="shared" si="0"/>
        <v>0</v>
      </c>
      <c r="Q22" s="12" t="s">
        <v>90</v>
      </c>
      <c r="R22" s="20">
        <f t="shared" si="1"/>
        <v>0</v>
      </c>
    </row>
    <row r="23" spans="5:18" x14ac:dyDescent="0.35">
      <c r="E23" s="12" t="s">
        <v>91</v>
      </c>
      <c r="F23" s="20"/>
      <c r="G23" s="12" t="s">
        <v>91</v>
      </c>
      <c r="H23" s="20"/>
      <c r="J23" s="12" t="s">
        <v>91</v>
      </c>
      <c r="K23" s="20"/>
      <c r="L23" s="12" t="s">
        <v>91</v>
      </c>
      <c r="M23" s="20"/>
      <c r="O23" s="12" t="s">
        <v>91</v>
      </c>
      <c r="P23" s="20">
        <f t="shared" si="0"/>
        <v>0</v>
      </c>
      <c r="Q23" s="12" t="s">
        <v>91</v>
      </c>
      <c r="R23" s="20">
        <f t="shared" si="1"/>
        <v>0</v>
      </c>
    </row>
    <row r="24" spans="5:18" x14ac:dyDescent="0.35">
      <c r="E24" s="12" t="s">
        <v>92</v>
      </c>
      <c r="F24" s="20"/>
      <c r="G24" s="12" t="s">
        <v>92</v>
      </c>
      <c r="H24" s="20"/>
      <c r="J24" s="12" t="s">
        <v>92</v>
      </c>
      <c r="K24" s="20"/>
      <c r="L24" s="12" t="s">
        <v>92</v>
      </c>
      <c r="M24" s="20"/>
      <c r="O24" s="12" t="s">
        <v>92</v>
      </c>
      <c r="P24" s="20">
        <f t="shared" si="0"/>
        <v>0</v>
      </c>
      <c r="Q24" s="12" t="s">
        <v>92</v>
      </c>
      <c r="R24" s="20">
        <f t="shared" si="1"/>
        <v>0</v>
      </c>
    </row>
    <row r="25" spans="5:18" x14ac:dyDescent="0.35">
      <c r="E25" s="12" t="s">
        <v>93</v>
      </c>
      <c r="F25" s="20"/>
      <c r="G25" s="12" t="s">
        <v>93</v>
      </c>
      <c r="H25" s="20"/>
      <c r="J25" s="12" t="s">
        <v>93</v>
      </c>
      <c r="K25" s="20"/>
      <c r="L25" s="12" t="s">
        <v>93</v>
      </c>
      <c r="M25" s="20"/>
      <c r="O25" s="12" t="s">
        <v>93</v>
      </c>
      <c r="P25" s="20">
        <f t="shared" si="0"/>
        <v>0</v>
      </c>
      <c r="Q25" s="12" t="s">
        <v>93</v>
      </c>
      <c r="R25" s="20">
        <f t="shared" si="1"/>
        <v>0</v>
      </c>
    </row>
    <row r="26" spans="5:18" x14ac:dyDescent="0.35">
      <c r="E26" s="12" t="s">
        <v>94</v>
      </c>
      <c r="F26" s="20"/>
      <c r="G26" s="12" t="s">
        <v>94</v>
      </c>
      <c r="H26" s="20"/>
      <c r="J26" s="12" t="s">
        <v>94</v>
      </c>
      <c r="K26" s="20"/>
      <c r="L26" s="12" t="s">
        <v>94</v>
      </c>
      <c r="M26" s="20"/>
      <c r="O26" s="12" t="s">
        <v>94</v>
      </c>
      <c r="P26" s="20">
        <f t="shared" si="0"/>
        <v>0</v>
      </c>
      <c r="Q26" s="12" t="s">
        <v>94</v>
      </c>
      <c r="R26" s="20">
        <f t="shared" si="1"/>
        <v>0</v>
      </c>
    </row>
    <row r="27" spans="5:18" x14ac:dyDescent="0.35">
      <c r="E27" s="12" t="s">
        <v>95</v>
      </c>
      <c r="F27" s="20"/>
      <c r="G27" s="12" t="s">
        <v>95</v>
      </c>
      <c r="H27" s="20"/>
      <c r="J27" s="12" t="s">
        <v>95</v>
      </c>
      <c r="K27" s="20"/>
      <c r="L27" s="12" t="s">
        <v>95</v>
      </c>
      <c r="M27" s="20"/>
      <c r="O27" s="12" t="s">
        <v>95</v>
      </c>
      <c r="P27" s="20">
        <f t="shared" si="0"/>
        <v>0</v>
      </c>
      <c r="Q27" s="12" t="s">
        <v>95</v>
      </c>
      <c r="R27" s="20">
        <f t="shared" si="1"/>
        <v>0</v>
      </c>
    </row>
    <row r="28" spans="5:18" x14ac:dyDescent="0.35">
      <c r="E28" s="12" t="s">
        <v>96</v>
      </c>
      <c r="F28" s="20"/>
      <c r="G28" s="12" t="s">
        <v>96</v>
      </c>
      <c r="H28" s="20"/>
      <c r="J28" s="12" t="s">
        <v>96</v>
      </c>
      <c r="K28" s="20"/>
      <c r="L28" s="12" t="s">
        <v>96</v>
      </c>
      <c r="M28" s="20"/>
      <c r="O28" s="12" t="s">
        <v>96</v>
      </c>
      <c r="P28" s="20">
        <f t="shared" si="0"/>
        <v>0</v>
      </c>
      <c r="Q28" s="12" t="s">
        <v>96</v>
      </c>
      <c r="R28" s="20">
        <f t="shared" si="1"/>
        <v>0</v>
      </c>
    </row>
    <row r="29" spans="5:18" x14ac:dyDescent="0.35">
      <c r="E29" s="12" t="s">
        <v>97</v>
      </c>
      <c r="F29" s="20"/>
      <c r="G29" s="12" t="s">
        <v>97</v>
      </c>
      <c r="H29" s="20"/>
      <c r="J29" s="12" t="s">
        <v>97</v>
      </c>
      <c r="K29" s="20"/>
      <c r="L29" s="12" t="s">
        <v>97</v>
      </c>
      <c r="M29" s="20"/>
      <c r="O29" s="12" t="s">
        <v>97</v>
      </c>
      <c r="P29" s="20">
        <f t="shared" si="0"/>
        <v>0</v>
      </c>
      <c r="Q29" s="12" t="s">
        <v>97</v>
      </c>
      <c r="R29" s="20">
        <f t="shared" si="1"/>
        <v>0</v>
      </c>
    </row>
    <row r="30" spans="5:18" x14ac:dyDescent="0.35">
      <c r="E30" s="12" t="s">
        <v>98</v>
      </c>
      <c r="F30" s="20"/>
      <c r="G30" s="12" t="s">
        <v>98</v>
      </c>
      <c r="H30" s="20"/>
      <c r="J30" s="12" t="s">
        <v>98</v>
      </c>
      <c r="K30" s="20"/>
      <c r="L30" s="12" t="s">
        <v>98</v>
      </c>
      <c r="M30" s="20"/>
      <c r="O30" s="12" t="s">
        <v>98</v>
      </c>
      <c r="P30" s="20">
        <f t="shared" si="0"/>
        <v>0</v>
      </c>
      <c r="Q30" s="12" t="s">
        <v>98</v>
      </c>
      <c r="R30" s="20">
        <f t="shared" si="1"/>
        <v>0</v>
      </c>
    </row>
    <row r="31" spans="5:18" x14ac:dyDescent="0.35">
      <c r="E31" s="12" t="s">
        <v>99</v>
      </c>
      <c r="F31" s="20"/>
      <c r="G31" s="12" t="s">
        <v>99</v>
      </c>
      <c r="H31" s="20"/>
      <c r="J31" s="12" t="s">
        <v>99</v>
      </c>
      <c r="K31" s="20"/>
      <c r="L31" s="12" t="s">
        <v>99</v>
      </c>
      <c r="M31" s="20"/>
      <c r="O31" s="12" t="s">
        <v>99</v>
      </c>
      <c r="P31" s="20">
        <f t="shared" si="0"/>
        <v>0</v>
      </c>
      <c r="Q31" s="12" t="s">
        <v>99</v>
      </c>
      <c r="R31" s="20">
        <f t="shared" si="1"/>
        <v>0</v>
      </c>
    </row>
    <row r="32" spans="5:18" x14ac:dyDescent="0.35">
      <c r="E32" s="12" t="s">
        <v>100</v>
      </c>
      <c r="F32" s="20"/>
      <c r="G32" s="12" t="s">
        <v>100</v>
      </c>
      <c r="H32" s="20"/>
      <c r="J32" s="12" t="s">
        <v>100</v>
      </c>
      <c r="K32" s="20"/>
      <c r="L32" s="12" t="s">
        <v>100</v>
      </c>
      <c r="M32" s="20"/>
      <c r="O32" s="12" t="s">
        <v>100</v>
      </c>
      <c r="P32" s="20">
        <f t="shared" si="0"/>
        <v>0</v>
      </c>
      <c r="Q32" s="12" t="s">
        <v>100</v>
      </c>
      <c r="R32" s="20">
        <f t="shared" si="1"/>
        <v>0</v>
      </c>
    </row>
    <row r="33" spans="5:18" x14ac:dyDescent="0.35">
      <c r="E33" s="12" t="s">
        <v>101</v>
      </c>
      <c r="F33" s="20"/>
      <c r="G33" s="12" t="s">
        <v>101</v>
      </c>
      <c r="H33" s="20"/>
      <c r="J33" s="12" t="s">
        <v>101</v>
      </c>
      <c r="K33" s="20"/>
      <c r="L33" s="12" t="s">
        <v>101</v>
      </c>
      <c r="M33" s="20"/>
      <c r="O33" s="12" t="s">
        <v>101</v>
      </c>
      <c r="P33" s="20">
        <f t="shared" si="0"/>
        <v>0</v>
      </c>
      <c r="Q33" s="12" t="s">
        <v>101</v>
      </c>
      <c r="R33" s="20">
        <f t="shared" si="1"/>
        <v>0</v>
      </c>
    </row>
    <row r="34" spans="5:18" x14ac:dyDescent="0.35">
      <c r="E34" s="12" t="s">
        <v>102</v>
      </c>
      <c r="F34" s="20"/>
      <c r="G34" s="12" t="s">
        <v>102</v>
      </c>
      <c r="H34" s="20"/>
      <c r="J34" s="12" t="s">
        <v>102</v>
      </c>
      <c r="K34" s="20"/>
      <c r="L34" s="12" t="s">
        <v>102</v>
      </c>
      <c r="M34" s="20"/>
      <c r="O34" s="12" t="s">
        <v>102</v>
      </c>
      <c r="P34" s="20">
        <f t="shared" si="0"/>
        <v>0</v>
      </c>
      <c r="Q34" s="12" t="s">
        <v>102</v>
      </c>
      <c r="R34" s="20">
        <f t="shared" si="1"/>
        <v>0</v>
      </c>
    </row>
    <row r="35" spans="5:18" x14ac:dyDescent="0.35">
      <c r="E35" s="12" t="s">
        <v>103</v>
      </c>
      <c r="F35" s="20"/>
      <c r="G35" s="12" t="s">
        <v>103</v>
      </c>
      <c r="H35" s="20"/>
      <c r="J35" s="12" t="s">
        <v>103</v>
      </c>
      <c r="K35" s="20"/>
      <c r="L35" s="12" t="s">
        <v>103</v>
      </c>
      <c r="M35" s="20"/>
      <c r="O35" s="12" t="s">
        <v>103</v>
      </c>
      <c r="P35" s="20">
        <f t="shared" si="0"/>
        <v>0</v>
      </c>
      <c r="Q35" s="12" t="s">
        <v>103</v>
      </c>
      <c r="R35" s="20">
        <f t="shared" si="1"/>
        <v>0</v>
      </c>
    </row>
    <row r="36" spans="5:18" x14ac:dyDescent="0.35">
      <c r="E36" s="12" t="s">
        <v>104</v>
      </c>
      <c r="F36" s="20"/>
      <c r="G36" s="12" t="s">
        <v>104</v>
      </c>
      <c r="H36" s="20"/>
      <c r="J36" s="12" t="s">
        <v>104</v>
      </c>
      <c r="K36" s="20"/>
      <c r="L36" s="12" t="s">
        <v>104</v>
      </c>
      <c r="M36" s="20"/>
      <c r="O36" s="12" t="s">
        <v>104</v>
      </c>
      <c r="P36" s="20">
        <f t="shared" si="0"/>
        <v>0</v>
      </c>
      <c r="Q36" s="12" t="s">
        <v>104</v>
      </c>
      <c r="R36" s="20">
        <f t="shared" si="1"/>
        <v>0</v>
      </c>
    </row>
    <row r="37" spans="5:18" x14ac:dyDescent="0.35">
      <c r="E37" s="12" t="s">
        <v>105</v>
      </c>
      <c r="F37" s="20"/>
      <c r="G37" s="12" t="s">
        <v>105</v>
      </c>
      <c r="H37" s="20"/>
      <c r="J37" s="12" t="s">
        <v>105</v>
      </c>
      <c r="K37" s="20"/>
      <c r="L37" s="12" t="s">
        <v>105</v>
      </c>
      <c r="M37" s="20"/>
      <c r="O37" s="12" t="s">
        <v>105</v>
      </c>
      <c r="P37" s="20">
        <f t="shared" si="0"/>
        <v>0</v>
      </c>
      <c r="Q37" s="12" t="s">
        <v>105</v>
      </c>
      <c r="R37" s="20">
        <f t="shared" si="1"/>
        <v>0</v>
      </c>
    </row>
    <row r="38" spans="5:18" x14ac:dyDescent="0.35">
      <c r="E38" s="12" t="s">
        <v>106</v>
      </c>
      <c r="F38" s="20"/>
      <c r="G38" s="12" t="s">
        <v>106</v>
      </c>
      <c r="H38" s="20"/>
      <c r="J38" s="12" t="s">
        <v>106</v>
      </c>
      <c r="K38" s="20"/>
      <c r="L38" s="12" t="s">
        <v>106</v>
      </c>
      <c r="M38" s="20"/>
      <c r="O38" s="12" t="s">
        <v>106</v>
      </c>
      <c r="P38" s="20">
        <f t="shared" si="0"/>
        <v>0</v>
      </c>
      <c r="Q38" s="12" t="s">
        <v>106</v>
      </c>
      <c r="R38" s="20">
        <f t="shared" si="1"/>
        <v>0</v>
      </c>
    </row>
    <row r="39" spans="5:18" x14ac:dyDescent="0.35">
      <c r="E39" s="12" t="s">
        <v>107</v>
      </c>
      <c r="F39" s="20"/>
      <c r="G39" s="12" t="s">
        <v>107</v>
      </c>
      <c r="H39" s="20"/>
      <c r="J39" s="12" t="s">
        <v>107</v>
      </c>
      <c r="K39" s="20"/>
      <c r="L39" s="12" t="s">
        <v>107</v>
      </c>
      <c r="M39" s="20"/>
      <c r="O39" s="12" t="s">
        <v>107</v>
      </c>
      <c r="P39" s="20">
        <f t="shared" si="0"/>
        <v>0</v>
      </c>
      <c r="Q39" s="12" t="s">
        <v>107</v>
      </c>
      <c r="R39" s="20">
        <f t="shared" si="1"/>
        <v>0</v>
      </c>
    </row>
    <row r="40" spans="5:18" x14ac:dyDescent="0.35">
      <c r="E40" s="12" t="s">
        <v>108</v>
      </c>
      <c r="F40" s="20"/>
      <c r="G40" s="12" t="s">
        <v>108</v>
      </c>
      <c r="H40" s="20"/>
      <c r="J40" s="12" t="s">
        <v>108</v>
      </c>
      <c r="K40" s="20"/>
      <c r="L40" s="12" t="s">
        <v>108</v>
      </c>
      <c r="M40" s="20"/>
      <c r="O40" s="12" t="s">
        <v>108</v>
      </c>
      <c r="P40" s="20">
        <f t="shared" si="0"/>
        <v>0</v>
      </c>
      <c r="Q40" s="12" t="s">
        <v>108</v>
      </c>
      <c r="R40" s="20">
        <f t="shared" si="1"/>
        <v>0</v>
      </c>
    </row>
    <row r="41" spans="5:18" x14ac:dyDescent="0.35">
      <c r="E41" s="12" t="s">
        <v>109</v>
      </c>
      <c r="F41" s="20"/>
      <c r="G41" s="12" t="s">
        <v>109</v>
      </c>
      <c r="H41" s="20"/>
      <c r="J41" s="12" t="s">
        <v>109</v>
      </c>
      <c r="K41" s="20"/>
      <c r="L41" s="12" t="s">
        <v>109</v>
      </c>
      <c r="M41" s="20"/>
      <c r="O41" s="12" t="s">
        <v>109</v>
      </c>
      <c r="P41" s="20">
        <f t="shared" si="0"/>
        <v>0</v>
      </c>
      <c r="Q41" s="12" t="s">
        <v>109</v>
      </c>
      <c r="R41" s="20">
        <f t="shared" si="1"/>
        <v>0</v>
      </c>
    </row>
    <row r="42" spans="5:18" x14ac:dyDescent="0.35">
      <c r="E42" s="12" t="s">
        <v>110</v>
      </c>
      <c r="F42" s="20"/>
      <c r="G42" s="12" t="s">
        <v>110</v>
      </c>
      <c r="H42" s="20"/>
      <c r="J42" s="12" t="s">
        <v>110</v>
      </c>
      <c r="K42" s="20"/>
      <c r="L42" s="12" t="s">
        <v>110</v>
      </c>
      <c r="M42" s="20"/>
      <c r="O42" s="12" t="s">
        <v>110</v>
      </c>
      <c r="P42" s="20">
        <f t="shared" si="0"/>
        <v>0</v>
      </c>
      <c r="Q42" s="12" t="s">
        <v>110</v>
      </c>
      <c r="R42" s="20">
        <f t="shared" si="1"/>
        <v>0</v>
      </c>
    </row>
  </sheetData>
  <mergeCells count="12">
    <mergeCell ref="B2:C2"/>
    <mergeCell ref="O8:R8"/>
    <mergeCell ref="O9:P9"/>
    <mergeCell ref="Q9:R9"/>
    <mergeCell ref="B3:B4"/>
    <mergeCell ref="B5:B6"/>
    <mergeCell ref="E9:F9"/>
    <mergeCell ref="G9:H9"/>
    <mergeCell ref="E8:H8"/>
    <mergeCell ref="J8:M8"/>
    <mergeCell ref="J9:K9"/>
    <mergeCell ref="L9:M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showGridLines="0" workbookViewId="0">
      <selection activeCell="C6" sqref="C6"/>
    </sheetView>
  </sheetViews>
  <sheetFormatPr defaultColWidth="10.81640625" defaultRowHeight="14.5" x14ac:dyDescent="0.35"/>
  <cols>
    <col min="1" max="1" width="3.7265625" style="5" customWidth="1"/>
    <col min="2" max="2" width="43.453125" style="5" bestFit="1" customWidth="1"/>
    <col min="3" max="3" width="19.54296875" style="5" customWidth="1"/>
    <col min="4" max="16384" width="10.81640625" style="5"/>
  </cols>
  <sheetData>
    <row r="2" spans="2:3" x14ac:dyDescent="0.35">
      <c r="B2" s="13" t="s">
        <v>111</v>
      </c>
      <c r="C2" s="8">
        <f>SUM(C3:C5)</f>
        <v>0</v>
      </c>
    </row>
    <row r="3" spans="2:3" x14ac:dyDescent="0.35">
      <c r="B3" s="11" t="s">
        <v>1</v>
      </c>
      <c r="C3" s="10">
        <v>0</v>
      </c>
    </row>
    <row r="4" spans="2:3" x14ac:dyDescent="0.35">
      <c r="B4" s="11" t="s">
        <v>123</v>
      </c>
      <c r="C4" s="10">
        <v>0</v>
      </c>
    </row>
    <row r="5" spans="2:3" x14ac:dyDescent="0.35">
      <c r="B5" s="11" t="s">
        <v>130</v>
      </c>
      <c r="C5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1"/>
  <sheetViews>
    <sheetView showGridLines="0" workbookViewId="0">
      <selection activeCell="D3" sqref="D3"/>
    </sheetView>
  </sheetViews>
  <sheetFormatPr defaultColWidth="10.81640625" defaultRowHeight="14.5" x14ac:dyDescent="0.35"/>
  <cols>
    <col min="1" max="1" width="3.7265625" style="5" customWidth="1"/>
    <col min="2" max="2" width="10.81640625" style="5" customWidth="1"/>
    <col min="3" max="3" width="20.453125" style="5" customWidth="1"/>
    <col min="4" max="4" width="15.7265625" style="14" bestFit="1" customWidth="1"/>
    <col min="5" max="16384" width="10.81640625" style="5"/>
  </cols>
  <sheetData>
    <row r="2" spans="2:4" x14ac:dyDescent="0.35">
      <c r="B2" s="7" t="s">
        <v>0</v>
      </c>
      <c r="C2" s="7" t="s">
        <v>71</v>
      </c>
      <c r="D2" s="8">
        <f>SUM(D3:D61)</f>
        <v>0</v>
      </c>
    </row>
    <row r="3" spans="2:4" x14ac:dyDescent="0.35">
      <c r="B3" s="11" t="s">
        <v>6</v>
      </c>
      <c r="C3" s="11"/>
      <c r="D3" s="10"/>
    </row>
    <row r="4" spans="2:4" x14ac:dyDescent="0.35">
      <c r="B4" s="11" t="s">
        <v>7</v>
      </c>
      <c r="C4" s="11"/>
      <c r="D4" s="15"/>
    </row>
    <row r="5" spans="2:4" x14ac:dyDescent="0.35">
      <c r="B5" s="11" t="s">
        <v>8</v>
      </c>
      <c r="C5" s="11"/>
      <c r="D5" s="15"/>
    </row>
    <row r="6" spans="2:4" x14ac:dyDescent="0.35">
      <c r="B6" s="11" t="s">
        <v>9</v>
      </c>
      <c r="C6" s="11"/>
      <c r="D6" s="15"/>
    </row>
    <row r="7" spans="2:4" x14ac:dyDescent="0.35">
      <c r="B7" s="11" t="s">
        <v>10</v>
      </c>
      <c r="C7" s="11"/>
      <c r="D7" s="15"/>
    </row>
    <row r="8" spans="2:4" x14ac:dyDescent="0.35">
      <c r="B8" s="11" t="s">
        <v>11</v>
      </c>
      <c r="C8" s="11"/>
      <c r="D8" s="15"/>
    </row>
    <row r="9" spans="2:4" x14ac:dyDescent="0.35">
      <c r="B9" s="11" t="s">
        <v>12</v>
      </c>
      <c r="C9" s="11"/>
      <c r="D9" s="15"/>
    </row>
    <row r="10" spans="2:4" x14ac:dyDescent="0.35">
      <c r="B10" s="11" t="s">
        <v>13</v>
      </c>
      <c r="C10" s="11"/>
      <c r="D10" s="15"/>
    </row>
    <row r="11" spans="2:4" x14ac:dyDescent="0.35">
      <c r="B11" s="11" t="s">
        <v>14</v>
      </c>
      <c r="C11" s="11"/>
      <c r="D11" s="15"/>
    </row>
    <row r="12" spans="2:4" x14ac:dyDescent="0.35">
      <c r="B12" s="11" t="s">
        <v>15</v>
      </c>
      <c r="C12" s="11"/>
      <c r="D12" s="15"/>
    </row>
    <row r="13" spans="2:4" x14ac:dyDescent="0.35">
      <c r="B13" s="11" t="s">
        <v>16</v>
      </c>
      <c r="C13" s="11"/>
      <c r="D13" s="15"/>
    </row>
    <row r="14" spans="2:4" x14ac:dyDescent="0.35">
      <c r="B14" s="11" t="s">
        <v>17</v>
      </c>
      <c r="C14" s="11"/>
      <c r="D14" s="15"/>
    </row>
    <row r="15" spans="2:4" x14ac:dyDescent="0.35">
      <c r="B15" s="11" t="s">
        <v>18</v>
      </c>
      <c r="C15" s="11"/>
      <c r="D15" s="15"/>
    </row>
    <row r="16" spans="2:4" x14ac:dyDescent="0.35">
      <c r="B16" s="11" t="s">
        <v>19</v>
      </c>
      <c r="C16" s="11"/>
      <c r="D16" s="15"/>
    </row>
    <row r="17" spans="2:4" x14ac:dyDescent="0.35">
      <c r="B17" s="11" t="s">
        <v>20</v>
      </c>
      <c r="C17" s="11"/>
      <c r="D17" s="15"/>
    </row>
    <row r="18" spans="2:4" x14ac:dyDescent="0.35">
      <c r="B18" s="11" t="s">
        <v>21</v>
      </c>
      <c r="C18" s="11"/>
      <c r="D18" s="15"/>
    </row>
    <row r="19" spans="2:4" x14ac:dyDescent="0.35">
      <c r="B19" s="11" t="s">
        <v>22</v>
      </c>
      <c r="C19" s="11"/>
      <c r="D19" s="15"/>
    </row>
    <row r="20" spans="2:4" x14ac:dyDescent="0.35">
      <c r="B20" s="11" t="s">
        <v>23</v>
      </c>
      <c r="C20" s="11"/>
      <c r="D20" s="15"/>
    </row>
    <row r="21" spans="2:4" x14ac:dyDescent="0.35">
      <c r="B21" s="11" t="s">
        <v>24</v>
      </c>
      <c r="C21" s="11"/>
      <c r="D21" s="15"/>
    </row>
    <row r="22" spans="2:4" x14ac:dyDescent="0.35">
      <c r="B22" s="11" t="s">
        <v>25</v>
      </c>
      <c r="C22" s="11"/>
      <c r="D22" s="15"/>
    </row>
    <row r="23" spans="2:4" x14ac:dyDescent="0.35">
      <c r="B23" s="11" t="s">
        <v>26</v>
      </c>
      <c r="C23" s="11"/>
      <c r="D23" s="15"/>
    </row>
    <row r="24" spans="2:4" x14ac:dyDescent="0.35">
      <c r="B24" s="11" t="s">
        <v>27</v>
      </c>
      <c r="C24" s="11"/>
      <c r="D24" s="15"/>
    </row>
    <row r="25" spans="2:4" x14ac:dyDescent="0.35">
      <c r="B25" s="11" t="s">
        <v>28</v>
      </c>
      <c r="C25" s="11"/>
      <c r="D25" s="15"/>
    </row>
    <row r="26" spans="2:4" x14ac:dyDescent="0.35">
      <c r="B26" s="11" t="s">
        <v>29</v>
      </c>
      <c r="C26" s="11"/>
      <c r="D26" s="15"/>
    </row>
    <row r="27" spans="2:4" x14ac:dyDescent="0.35">
      <c r="B27" s="11" t="s">
        <v>30</v>
      </c>
      <c r="C27" s="11"/>
      <c r="D27" s="15"/>
    </row>
    <row r="28" spans="2:4" x14ac:dyDescent="0.35">
      <c r="B28" s="11" t="s">
        <v>31</v>
      </c>
      <c r="C28" s="11"/>
      <c r="D28" s="15"/>
    </row>
    <row r="29" spans="2:4" x14ac:dyDescent="0.35">
      <c r="B29" s="11" t="s">
        <v>32</v>
      </c>
      <c r="C29" s="11"/>
      <c r="D29" s="15"/>
    </row>
    <row r="30" spans="2:4" x14ac:dyDescent="0.35">
      <c r="B30" s="11" t="s">
        <v>33</v>
      </c>
      <c r="C30" s="11"/>
      <c r="D30" s="15"/>
    </row>
    <row r="31" spans="2:4" x14ac:dyDescent="0.35">
      <c r="B31" s="11" t="s">
        <v>34</v>
      </c>
      <c r="C31" s="11"/>
      <c r="D31" s="15"/>
    </row>
    <row r="32" spans="2:4" x14ac:dyDescent="0.35">
      <c r="B32" s="11" t="s">
        <v>35</v>
      </c>
      <c r="C32" s="11"/>
      <c r="D32" s="15"/>
    </row>
    <row r="33" spans="2:4" x14ac:dyDescent="0.35">
      <c r="B33" s="11" t="s">
        <v>36</v>
      </c>
      <c r="C33" s="11"/>
      <c r="D33" s="15"/>
    </row>
    <row r="34" spans="2:4" x14ac:dyDescent="0.35">
      <c r="B34" s="11" t="s">
        <v>37</v>
      </c>
      <c r="C34" s="11"/>
      <c r="D34" s="15"/>
    </row>
    <row r="35" spans="2:4" x14ac:dyDescent="0.35">
      <c r="B35" s="11" t="s">
        <v>38</v>
      </c>
      <c r="C35" s="11"/>
      <c r="D35" s="15"/>
    </row>
    <row r="36" spans="2:4" x14ac:dyDescent="0.35">
      <c r="B36" s="11" t="s">
        <v>39</v>
      </c>
      <c r="C36" s="11"/>
      <c r="D36" s="15"/>
    </row>
    <row r="37" spans="2:4" x14ac:dyDescent="0.35">
      <c r="B37" s="11" t="s">
        <v>40</v>
      </c>
      <c r="C37" s="11"/>
      <c r="D37" s="15"/>
    </row>
    <row r="38" spans="2:4" x14ac:dyDescent="0.35">
      <c r="B38" s="11" t="s">
        <v>41</v>
      </c>
      <c r="C38" s="11"/>
      <c r="D38" s="15"/>
    </row>
    <row r="39" spans="2:4" x14ac:dyDescent="0.35">
      <c r="B39" s="11" t="s">
        <v>42</v>
      </c>
      <c r="C39" s="11"/>
      <c r="D39" s="15"/>
    </row>
    <row r="40" spans="2:4" x14ac:dyDescent="0.35">
      <c r="B40" s="11" t="s">
        <v>43</v>
      </c>
      <c r="C40" s="11"/>
      <c r="D40" s="15"/>
    </row>
    <row r="41" spans="2:4" x14ac:dyDescent="0.35">
      <c r="B41" s="11" t="s">
        <v>44</v>
      </c>
      <c r="C41" s="11"/>
      <c r="D41" s="15"/>
    </row>
    <row r="42" spans="2:4" x14ac:dyDescent="0.35">
      <c r="B42" s="11" t="s">
        <v>45</v>
      </c>
      <c r="C42" s="11"/>
      <c r="D42" s="15"/>
    </row>
    <row r="43" spans="2:4" x14ac:dyDescent="0.35">
      <c r="B43" s="11" t="s">
        <v>46</v>
      </c>
      <c r="C43" s="11"/>
      <c r="D43" s="15"/>
    </row>
    <row r="44" spans="2:4" x14ac:dyDescent="0.35">
      <c r="B44" s="11" t="s">
        <v>47</v>
      </c>
      <c r="C44" s="11"/>
      <c r="D44" s="15"/>
    </row>
    <row r="45" spans="2:4" x14ac:dyDescent="0.35">
      <c r="B45" s="11" t="s">
        <v>48</v>
      </c>
      <c r="C45" s="11"/>
      <c r="D45" s="15"/>
    </row>
    <row r="46" spans="2:4" x14ac:dyDescent="0.35">
      <c r="B46" s="11" t="s">
        <v>49</v>
      </c>
      <c r="C46" s="11"/>
      <c r="D46" s="15"/>
    </row>
    <row r="47" spans="2:4" x14ac:dyDescent="0.35">
      <c r="B47" s="11" t="s">
        <v>50</v>
      </c>
      <c r="C47" s="11"/>
      <c r="D47" s="15"/>
    </row>
    <row r="48" spans="2:4" x14ac:dyDescent="0.35">
      <c r="B48" s="11" t="s">
        <v>51</v>
      </c>
      <c r="C48" s="11"/>
      <c r="D48" s="15"/>
    </row>
    <row r="49" spans="2:4" x14ac:dyDescent="0.35">
      <c r="B49" s="11" t="s">
        <v>52</v>
      </c>
      <c r="C49" s="11"/>
      <c r="D49" s="15"/>
    </row>
    <row r="50" spans="2:4" x14ac:dyDescent="0.35">
      <c r="B50" s="11" t="s">
        <v>53</v>
      </c>
      <c r="C50" s="11"/>
      <c r="D50" s="15"/>
    </row>
    <row r="51" spans="2:4" x14ac:dyDescent="0.35">
      <c r="B51" s="11" t="s">
        <v>54</v>
      </c>
      <c r="C51" s="11"/>
      <c r="D51" s="15"/>
    </row>
    <row r="52" spans="2:4" x14ac:dyDescent="0.35">
      <c r="B52" s="11" t="s">
        <v>55</v>
      </c>
      <c r="C52" s="11"/>
      <c r="D52" s="15"/>
    </row>
    <row r="53" spans="2:4" x14ac:dyDescent="0.35">
      <c r="B53" s="11" t="s">
        <v>56</v>
      </c>
      <c r="C53" s="11"/>
      <c r="D53" s="15"/>
    </row>
    <row r="54" spans="2:4" x14ac:dyDescent="0.35">
      <c r="B54" s="11" t="s">
        <v>57</v>
      </c>
      <c r="C54" s="11"/>
      <c r="D54" s="15"/>
    </row>
    <row r="55" spans="2:4" x14ac:dyDescent="0.35">
      <c r="B55" s="11" t="s">
        <v>58</v>
      </c>
      <c r="C55" s="11"/>
      <c r="D55" s="15"/>
    </row>
    <row r="56" spans="2:4" x14ac:dyDescent="0.35">
      <c r="B56" s="11" t="s">
        <v>59</v>
      </c>
      <c r="C56" s="11"/>
      <c r="D56" s="15"/>
    </row>
    <row r="57" spans="2:4" x14ac:dyDescent="0.35">
      <c r="B57" s="11" t="s">
        <v>60</v>
      </c>
      <c r="C57" s="11"/>
      <c r="D57" s="15"/>
    </row>
    <row r="58" spans="2:4" x14ac:dyDescent="0.35">
      <c r="B58" s="11" t="s">
        <v>61</v>
      </c>
      <c r="C58" s="11"/>
      <c r="D58" s="15"/>
    </row>
    <row r="59" spans="2:4" x14ac:dyDescent="0.35">
      <c r="B59" s="11" t="s">
        <v>62</v>
      </c>
      <c r="C59" s="11"/>
      <c r="D59" s="15"/>
    </row>
    <row r="60" spans="2:4" x14ac:dyDescent="0.35">
      <c r="B60" s="11" t="s">
        <v>63</v>
      </c>
      <c r="C60" s="11"/>
      <c r="D60" s="15"/>
    </row>
    <row r="61" spans="2:4" x14ac:dyDescent="0.35">
      <c r="B61" s="11" t="s">
        <v>64</v>
      </c>
      <c r="C61" s="11"/>
      <c r="D6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workbookViewId="0">
      <selection activeCell="C4" sqref="C4"/>
    </sheetView>
  </sheetViews>
  <sheetFormatPr defaultColWidth="10.81640625" defaultRowHeight="14.5" x14ac:dyDescent="0.35"/>
  <cols>
    <col min="1" max="1" width="3.7265625" style="16" customWidth="1"/>
    <col min="2" max="2" width="38.26953125" style="16" customWidth="1"/>
    <col min="3" max="3" width="17.453125" style="16" bestFit="1" customWidth="1"/>
    <col min="4" max="4" width="23.1796875" style="16" bestFit="1" customWidth="1"/>
    <col min="5" max="16384" width="10.81640625" style="16"/>
  </cols>
  <sheetData>
    <row r="2" spans="2:4" x14ac:dyDescent="0.35">
      <c r="B2" s="13" t="s">
        <v>117</v>
      </c>
      <c r="C2" s="8">
        <f>(C3*C5)+(C4*C6)+C7+C8</f>
        <v>0</v>
      </c>
    </row>
    <row r="3" spans="2:4" x14ac:dyDescent="0.35">
      <c r="B3" s="11" t="s">
        <v>131</v>
      </c>
      <c r="C3" s="17">
        <v>0</v>
      </c>
      <c r="D3" s="18" t="s">
        <v>65</v>
      </c>
    </row>
    <row r="4" spans="2:4" x14ac:dyDescent="0.35">
      <c r="B4" s="11" t="s">
        <v>132</v>
      </c>
      <c r="C4" s="17">
        <v>0</v>
      </c>
      <c r="D4" s="18" t="s">
        <v>65</v>
      </c>
    </row>
    <row r="5" spans="2:4" x14ac:dyDescent="0.35">
      <c r="B5" s="11" t="s">
        <v>135</v>
      </c>
      <c r="C5" s="10">
        <v>0</v>
      </c>
      <c r="D5" s="18" t="s">
        <v>179</v>
      </c>
    </row>
    <row r="6" spans="2:4" x14ac:dyDescent="0.35">
      <c r="B6" s="11" t="s">
        <v>136</v>
      </c>
      <c r="C6" s="10">
        <v>0</v>
      </c>
      <c r="D6" s="18" t="s">
        <v>179</v>
      </c>
    </row>
    <row r="7" spans="2:4" x14ac:dyDescent="0.35">
      <c r="B7" s="11" t="s">
        <v>119</v>
      </c>
      <c r="C7" s="10">
        <v>0</v>
      </c>
      <c r="D7" s="18" t="s">
        <v>179</v>
      </c>
    </row>
    <row r="8" spans="2:4" x14ac:dyDescent="0.35">
      <c r="B8" s="11" t="s">
        <v>118</v>
      </c>
      <c r="C8" s="10">
        <v>0</v>
      </c>
      <c r="D8" s="18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C5" sqref="C5"/>
    </sheetView>
  </sheetViews>
  <sheetFormatPr defaultColWidth="10.81640625" defaultRowHeight="14.5" x14ac:dyDescent="0.35"/>
  <cols>
    <col min="1" max="1" width="3.7265625" style="16" customWidth="1"/>
    <col min="2" max="2" width="19.7265625" style="16" bestFit="1" customWidth="1"/>
    <col min="3" max="3" width="18.7265625" style="16" customWidth="1"/>
    <col min="4" max="16384" width="10.81640625" style="16"/>
  </cols>
  <sheetData>
    <row r="2" spans="2:3" x14ac:dyDescent="0.35">
      <c r="B2" s="13" t="s">
        <v>74</v>
      </c>
      <c r="C2" s="8">
        <f>SUM(C3:C4)</f>
        <v>0</v>
      </c>
    </row>
    <row r="3" spans="2:3" x14ac:dyDescent="0.35">
      <c r="B3" s="11" t="s">
        <v>72</v>
      </c>
      <c r="C3" s="10">
        <v>0</v>
      </c>
    </row>
    <row r="4" spans="2:3" x14ac:dyDescent="0.35">
      <c r="B4" s="11" t="s">
        <v>73</v>
      </c>
      <c r="C4" s="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showGridLines="0" workbookViewId="0">
      <selection activeCell="C4" sqref="C4:C5"/>
    </sheetView>
  </sheetViews>
  <sheetFormatPr defaultColWidth="10.81640625" defaultRowHeight="14.5" x14ac:dyDescent="0.35"/>
  <cols>
    <col min="1" max="1" width="3.7265625" style="6" customWidth="1"/>
    <col min="2" max="2" width="17.81640625" style="6" bestFit="1" customWidth="1"/>
    <col min="3" max="3" width="18.54296875" style="19" bestFit="1" customWidth="1"/>
    <col min="4" max="4" width="13.453125" style="6" bestFit="1" customWidth="1"/>
    <col min="5" max="16384" width="10.81640625" style="6"/>
  </cols>
  <sheetData>
    <row r="2" spans="2:4" x14ac:dyDescent="0.35">
      <c r="B2" s="13" t="s">
        <v>121</v>
      </c>
      <c r="C2" s="8">
        <f>C3+C4-C5</f>
        <v>0</v>
      </c>
    </row>
    <row r="3" spans="2:4" x14ac:dyDescent="0.35">
      <c r="B3" s="9" t="s">
        <v>2</v>
      </c>
      <c r="C3" s="10">
        <v>0</v>
      </c>
      <c r="D3" s="21"/>
    </row>
    <row r="4" spans="2:4" x14ac:dyDescent="0.35">
      <c r="B4" s="9" t="s">
        <v>3</v>
      </c>
      <c r="C4" s="10">
        <v>0</v>
      </c>
      <c r="D4" s="21"/>
    </row>
    <row r="5" spans="2:4" x14ac:dyDescent="0.35">
      <c r="B5" s="9" t="s">
        <v>122</v>
      </c>
      <c r="C5" s="10">
        <v>0</v>
      </c>
      <c r="D5" s="2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2" zoomScaleNormal="82" workbookViewId="0">
      <selection activeCell="F24" sqref="F24"/>
    </sheetView>
  </sheetViews>
  <sheetFormatPr defaultRowHeight="14.5" x14ac:dyDescent="0.35"/>
  <cols>
    <col min="1" max="1" width="3.54296875" customWidth="1"/>
    <col min="2" max="2" width="29.81640625" customWidth="1"/>
    <col min="3" max="14" width="17.81640625" customWidth="1"/>
  </cols>
  <sheetData>
    <row r="1" spans="1:14" s="32" customFormat="1" x14ac:dyDescent="0.35">
      <c r="A1" s="33"/>
      <c r="C1" s="24"/>
    </row>
    <row r="2" spans="1:14" s="22" customFormat="1" x14ac:dyDescent="0.35">
      <c r="A2" s="34"/>
      <c r="C2" s="54">
        <v>1</v>
      </c>
      <c r="D2" s="54">
        <v>2</v>
      </c>
      <c r="E2" s="54">
        <v>3</v>
      </c>
      <c r="F2" s="54">
        <v>4</v>
      </c>
      <c r="G2" s="54">
        <v>5</v>
      </c>
      <c r="H2" s="54">
        <v>6</v>
      </c>
      <c r="I2" s="54">
        <v>7</v>
      </c>
      <c r="J2" s="54">
        <v>8</v>
      </c>
      <c r="K2" s="54">
        <v>9</v>
      </c>
      <c r="L2" s="54">
        <v>10</v>
      </c>
      <c r="M2" s="54">
        <v>11</v>
      </c>
      <c r="N2" s="54">
        <v>12</v>
      </c>
    </row>
    <row r="3" spans="1:14" s="22" customFormat="1" x14ac:dyDescent="0.35">
      <c r="A3" s="34"/>
      <c r="B3" s="42" t="s">
        <v>173</v>
      </c>
      <c r="C3" s="56" t="s">
        <v>145</v>
      </c>
      <c r="D3" s="56" t="s">
        <v>146</v>
      </c>
      <c r="E3" s="56" t="s">
        <v>147</v>
      </c>
      <c r="F3" s="56" t="s">
        <v>148</v>
      </c>
      <c r="G3" s="56" t="s">
        <v>149</v>
      </c>
      <c r="H3" s="56" t="s">
        <v>150</v>
      </c>
      <c r="I3" s="56" t="s">
        <v>151</v>
      </c>
      <c r="J3" s="56" t="s">
        <v>152</v>
      </c>
      <c r="K3" s="56" t="s">
        <v>153</v>
      </c>
      <c r="L3" s="56" t="s">
        <v>154</v>
      </c>
      <c r="M3" s="56" t="s">
        <v>155</v>
      </c>
      <c r="N3" s="56" t="s">
        <v>156</v>
      </c>
    </row>
    <row r="4" spans="1:14" s="22" customFormat="1" x14ac:dyDescent="0.35">
      <c r="A4" s="57" t="s">
        <v>157</v>
      </c>
      <c r="B4" s="44" t="s">
        <v>158</v>
      </c>
      <c r="C4" s="45">
        <f>SUMIF(ROI!$B$8:$B$34,$A$4:$A$7,ROI!$D$8:$D$34)/12</f>
        <v>0</v>
      </c>
      <c r="D4" s="45">
        <f>C4</f>
        <v>0</v>
      </c>
      <c r="E4" s="45">
        <f>D4</f>
        <v>0</v>
      </c>
      <c r="F4" s="45">
        <f>E4</f>
        <v>0</v>
      </c>
      <c r="G4" s="45">
        <f t="shared" ref="G4:N4" si="0">F4</f>
        <v>0</v>
      </c>
      <c r="H4" s="45">
        <f t="shared" si="0"/>
        <v>0</v>
      </c>
      <c r="I4" s="45">
        <f t="shared" si="0"/>
        <v>0</v>
      </c>
      <c r="J4" s="45">
        <f t="shared" si="0"/>
        <v>0</v>
      </c>
      <c r="K4" s="45">
        <f t="shared" si="0"/>
        <v>0</v>
      </c>
      <c r="L4" s="45">
        <f t="shared" si="0"/>
        <v>0</v>
      </c>
      <c r="M4" s="45">
        <f t="shared" si="0"/>
        <v>0</v>
      </c>
      <c r="N4" s="45">
        <f t="shared" si="0"/>
        <v>0</v>
      </c>
    </row>
    <row r="5" spans="1:14" s="22" customFormat="1" x14ac:dyDescent="0.35">
      <c r="A5" s="57" t="s">
        <v>159</v>
      </c>
      <c r="B5" s="44" t="s">
        <v>160</v>
      </c>
      <c r="C5" s="45">
        <f>SUMIF(ROI!$B$8:$B$34,$A$4:$A$7,ROI!$D$8:$D$34)</f>
        <v>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14" s="22" customFormat="1" x14ac:dyDescent="0.35">
      <c r="A6" s="57" t="s">
        <v>161</v>
      </c>
      <c r="B6" s="44" t="s">
        <v>162</v>
      </c>
      <c r="C6" s="45">
        <f>SUMIF(ROI!$B$8:$B$34,$A$4:$A$7,ROI!$D$8:$D$34)/12</f>
        <v>0</v>
      </c>
      <c r="D6" s="45">
        <f t="shared" ref="D6:N6" si="1">C6</f>
        <v>0</v>
      </c>
      <c r="E6" s="45">
        <f t="shared" si="1"/>
        <v>0</v>
      </c>
      <c r="F6" s="45">
        <f t="shared" si="1"/>
        <v>0</v>
      </c>
      <c r="G6" s="45">
        <f t="shared" si="1"/>
        <v>0</v>
      </c>
      <c r="H6" s="45">
        <f t="shared" si="1"/>
        <v>0</v>
      </c>
      <c r="I6" s="45">
        <f t="shared" si="1"/>
        <v>0</v>
      </c>
      <c r="J6" s="45">
        <f t="shared" si="1"/>
        <v>0</v>
      </c>
      <c r="K6" s="45">
        <f t="shared" si="1"/>
        <v>0</v>
      </c>
      <c r="L6" s="45">
        <f t="shared" si="1"/>
        <v>0</v>
      </c>
      <c r="M6" s="45">
        <f t="shared" si="1"/>
        <v>0</v>
      </c>
      <c r="N6" s="45">
        <f t="shared" si="1"/>
        <v>0</v>
      </c>
    </row>
    <row r="7" spans="1:14" s="22" customFormat="1" x14ac:dyDescent="0.35">
      <c r="A7" s="57" t="s">
        <v>163</v>
      </c>
      <c r="B7" s="44" t="s">
        <v>164</v>
      </c>
      <c r="C7" s="45">
        <f>SUMIF(ROI!$B$8:$B$34,$A$4:$A$7,ROI!$D$8:$D$34)</f>
        <v>0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s="22" customFormat="1" x14ac:dyDescent="0.35">
      <c r="A8" s="35"/>
      <c r="B8" s="44" t="s">
        <v>165</v>
      </c>
      <c r="C8" s="45">
        <f>SUM(C$4:C$5)-SUM(C$6:C$7)</f>
        <v>0</v>
      </c>
      <c r="D8" s="45">
        <f>(SUM(D$4:D$5)-SUM(D$6:D$7))+C$8</f>
        <v>0</v>
      </c>
      <c r="E8" s="45">
        <f t="shared" ref="E8:N8" si="2">(SUM(E$4:E$5)-SUM(E$6:E$7))+D$8</f>
        <v>0</v>
      </c>
      <c r="F8" s="45">
        <f t="shared" si="2"/>
        <v>0</v>
      </c>
      <c r="G8" s="45">
        <f t="shared" si="2"/>
        <v>0</v>
      </c>
      <c r="H8" s="45">
        <f t="shared" si="2"/>
        <v>0</v>
      </c>
      <c r="I8" s="45">
        <f t="shared" si="2"/>
        <v>0</v>
      </c>
      <c r="J8" s="45">
        <f t="shared" si="2"/>
        <v>0</v>
      </c>
      <c r="K8" s="45">
        <f t="shared" si="2"/>
        <v>0</v>
      </c>
      <c r="L8" s="45">
        <f t="shared" si="2"/>
        <v>0</v>
      </c>
      <c r="M8" s="45">
        <f t="shared" si="2"/>
        <v>0</v>
      </c>
      <c r="N8" s="45">
        <f t="shared" si="2"/>
        <v>0</v>
      </c>
    </row>
    <row r="9" spans="1:14" s="22" customFormat="1" x14ac:dyDescent="0.35">
      <c r="A9" s="35"/>
      <c r="B9" s="44" t="s">
        <v>166</v>
      </c>
      <c r="C9" s="55" t="e">
        <f>C8/SUM(C6:C7)</f>
        <v>#DIV/0!</v>
      </c>
      <c r="D9" s="55" t="e">
        <f>D8/SUM(C6:D7)</f>
        <v>#DIV/0!</v>
      </c>
      <c r="E9" s="55" t="e">
        <f>E8/SUM(C6:E7)</f>
        <v>#DIV/0!</v>
      </c>
      <c r="F9" s="55" t="e">
        <f>F8/SUM(C6:F7)</f>
        <v>#DIV/0!</v>
      </c>
      <c r="G9" s="55" t="e">
        <f>G8/SUM(C6:G7)</f>
        <v>#DIV/0!</v>
      </c>
      <c r="H9" s="55" t="e">
        <f>H8/SUM(C6:H7)</f>
        <v>#DIV/0!</v>
      </c>
      <c r="I9" s="55" t="e">
        <f>I8/SUM(C6:I7)</f>
        <v>#DIV/0!</v>
      </c>
      <c r="J9" s="55" t="e">
        <f>J8/SUM(C6:J7)</f>
        <v>#DIV/0!</v>
      </c>
      <c r="K9" s="55" t="e">
        <f>K8/SUM(C6:K7)</f>
        <v>#DIV/0!</v>
      </c>
      <c r="L9" s="55" t="e">
        <f>L8/SUM(C6:L7)</f>
        <v>#DIV/0!</v>
      </c>
      <c r="M9" s="55" t="e">
        <f>M8/SUM(C6:M7)</f>
        <v>#DIV/0!</v>
      </c>
      <c r="N9" s="55" t="e">
        <f>N8/SUM(C6:N7)</f>
        <v>#DIV/0!</v>
      </c>
    </row>
    <row r="10" spans="1:14" s="22" customFormat="1" x14ac:dyDescent="0.35">
      <c r="A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4" s="22" customFormat="1" x14ac:dyDescent="0.35">
      <c r="A11" s="35"/>
      <c r="C11" s="28"/>
      <c r="D11" s="27"/>
    </row>
    <row r="12" spans="1:14" s="22" customFormat="1" x14ac:dyDescent="0.35">
      <c r="A12" s="35"/>
      <c r="B12" s="42" t="s">
        <v>177</v>
      </c>
      <c r="C12" s="42"/>
      <c r="D12" s="26"/>
    </row>
    <row r="13" spans="1:14" s="22" customFormat="1" x14ac:dyDescent="0.35">
      <c r="A13" s="35"/>
      <c r="B13" s="44" t="s">
        <v>176</v>
      </c>
      <c r="C13" s="60">
        <f>INT(C14)</f>
        <v>0</v>
      </c>
    </row>
    <row r="14" spans="1:14" s="22" customFormat="1" x14ac:dyDescent="0.35">
      <c r="A14" s="35"/>
      <c r="B14" s="44" t="s">
        <v>169</v>
      </c>
      <c r="C14" s="59">
        <f>ROI!D6</f>
        <v>0</v>
      </c>
    </row>
    <row r="15" spans="1:14" s="22" customFormat="1" x14ac:dyDescent="0.35">
      <c r="A15" s="35"/>
      <c r="B15" s="44" t="s">
        <v>168</v>
      </c>
      <c r="C15" s="59">
        <f>(C14-INT(C14))*20</f>
        <v>0</v>
      </c>
      <c r="G15" s="53"/>
      <c r="H15" s="27"/>
    </row>
    <row r="16" spans="1:14" x14ac:dyDescent="0.35">
      <c r="B16" s="44"/>
      <c r="C16" s="59"/>
      <c r="D16" s="51"/>
    </row>
    <row r="17" spans="2:4" x14ac:dyDescent="0.35">
      <c r="B17" s="61" t="str">
        <f>CONCATENATE("month"," ",$C$13," ","savings/day")</f>
        <v>month 0 savings/day</v>
      </c>
      <c r="C17" s="45">
        <f>IFERROR((HLOOKUP($C$13+1,$C$2:$N$8,3,FALSE)+HLOOKUP($C$13+1,$C$2:$N$8,4,FALSE))/20,0)</f>
        <v>0</v>
      </c>
      <c r="D17" s="29"/>
    </row>
    <row r="18" spans="2:4" x14ac:dyDescent="0.35">
      <c r="B18" s="61" t="str">
        <f>CONCATENATE("month"," ",$C$13," ","expenses/day")</f>
        <v>month 0 expenses/day</v>
      </c>
      <c r="C18" s="45">
        <f>IFERROR((HLOOKUP($C$13+1,$C$2:$N$8,5,FALSE)+HLOOKUP($C$13+1,$C$2:$N$8,6,FALSE))/20,0)</f>
        <v>0</v>
      </c>
    </row>
    <row r="19" spans="2:4" x14ac:dyDescent="0.35">
      <c r="B19" s="61" t="str">
        <f>CONCATENATE("month"," ",$C$13," ","net profit/day")</f>
        <v>month 0 net profit/day</v>
      </c>
      <c r="C19" s="45">
        <f>$C$17-$C$18</f>
        <v>0</v>
      </c>
    </row>
    <row r="20" spans="2:4" x14ac:dyDescent="0.35">
      <c r="B20" s="61" t="s">
        <v>174</v>
      </c>
      <c r="C20" s="45">
        <f>$C$19*$C$15</f>
        <v>0</v>
      </c>
      <c r="D20" s="62" t="str">
        <f>CONCATENATE("by"," ",ROUND($C$15,2)," ", "days")</f>
        <v>by 0 days</v>
      </c>
    </row>
    <row r="21" spans="2:4" x14ac:dyDescent="0.35">
      <c r="B21" s="61" t="s">
        <v>175</v>
      </c>
      <c r="C21" s="58">
        <f>IFERROR($C$20+HLOOKUP($C$13,$C$2:$N$8,7,FALSE),0)</f>
        <v>0</v>
      </c>
      <c r="D21" s="62" t="str">
        <f>CONCATENATE("by"," ",ROUND($C$15,2)," ", "days")</f>
        <v>by 0 days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ROI</vt:lpstr>
      <vt:lpstr>Savings</vt:lpstr>
      <vt:lpstr>Development</vt:lpstr>
      <vt:lpstr>Training</vt:lpstr>
      <vt:lpstr>Licenses</vt:lpstr>
      <vt:lpstr>Maintenance</vt:lpstr>
      <vt:lpstr>Economic Impact</vt:lpstr>
      <vt:lpstr>ROI Yr 1 Month on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Oliver Chua</dc:creator>
  <cp:lastModifiedBy>Indra</cp:lastModifiedBy>
  <dcterms:created xsi:type="dcterms:W3CDTF">2019-10-25T01:43:02Z</dcterms:created>
  <dcterms:modified xsi:type="dcterms:W3CDTF">2020-05-20T03:30:21Z</dcterms:modified>
</cp:coreProperties>
</file>