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6" yWindow="60" windowWidth="19320" windowHeight="7932"/>
  </bookViews>
  <sheets>
    <sheet name="data" sheetId="1" r:id="rId1"/>
    <sheet name="Sheet1" sheetId="3" r:id="rId2"/>
  </sheets>
  <calcPr calcId="145621"/>
</workbook>
</file>

<file path=xl/calcChain.xml><?xml version="1.0" encoding="utf-8"?>
<calcChain xmlns="http://schemas.openxmlformats.org/spreadsheetml/2006/main">
  <c r="BA37" i="1" l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K36" i="1"/>
  <c r="BK54" i="1"/>
  <c r="BH54" i="1"/>
  <c r="BH36" i="1"/>
  <c r="J54" i="1" l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AY54" i="1" l="1"/>
  <c r="BX36" i="1" l="1"/>
  <c r="AF36" i="1" l="1"/>
  <c r="AK41" i="1"/>
  <c r="DF54" i="1" l="1"/>
  <c r="DF53" i="1"/>
  <c r="DF52" i="1"/>
  <c r="DE54" i="1"/>
  <c r="DE53" i="1"/>
  <c r="DD54" i="1"/>
  <c r="DC54" i="1"/>
  <c r="DB54" i="1"/>
  <c r="DB53" i="1"/>
  <c r="DA54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V54" i="1"/>
  <c r="CV53" i="1"/>
  <c r="CV52" i="1"/>
  <c r="AM54" i="1"/>
  <c r="Q54" i="1"/>
  <c r="R54" i="1"/>
  <c r="R53" i="1"/>
  <c r="R52" i="1"/>
  <c r="E54" i="1"/>
  <c r="D54" i="1"/>
  <c r="DD53" i="1" l="1"/>
  <c r="DE52" i="1"/>
  <c r="DD52" i="1"/>
  <c r="DF51" i="1"/>
  <c r="DE51" i="1"/>
  <c r="DD51" i="1"/>
  <c r="DF50" i="1"/>
  <c r="DE50" i="1"/>
  <c r="DD50" i="1"/>
  <c r="DF49" i="1"/>
  <c r="DE49" i="1"/>
  <c r="DD49" i="1"/>
  <c r="DF48" i="1"/>
  <c r="DE48" i="1"/>
  <c r="DD48" i="1"/>
  <c r="DF47" i="1"/>
  <c r="DE47" i="1"/>
  <c r="DD47" i="1"/>
  <c r="DF46" i="1"/>
  <c r="DE46" i="1"/>
  <c r="DD46" i="1"/>
  <c r="DF45" i="1"/>
  <c r="DE45" i="1"/>
  <c r="DD45" i="1"/>
  <c r="DF44" i="1"/>
  <c r="DE44" i="1"/>
  <c r="DD44" i="1"/>
  <c r="DF43" i="1"/>
  <c r="DE43" i="1"/>
  <c r="DD43" i="1"/>
  <c r="DF42" i="1"/>
  <c r="DE42" i="1"/>
  <c r="DD42" i="1"/>
  <c r="DF41" i="1"/>
  <c r="DE41" i="1"/>
  <c r="DD41" i="1"/>
  <c r="DF40" i="1"/>
  <c r="DE40" i="1"/>
  <c r="DD40" i="1"/>
  <c r="DF39" i="1"/>
  <c r="DE39" i="1"/>
  <c r="DD39" i="1"/>
  <c r="DF38" i="1"/>
  <c r="DE38" i="1"/>
  <c r="DD38" i="1"/>
  <c r="DF37" i="1"/>
  <c r="DE37" i="1"/>
  <c r="DD37" i="1"/>
  <c r="DF36" i="1"/>
  <c r="DE36" i="1"/>
  <c r="DD36" i="1"/>
  <c r="DC53" i="1"/>
  <c r="DC52" i="1"/>
  <c r="DB52" i="1"/>
  <c r="DC51" i="1"/>
  <c r="DB51" i="1"/>
  <c r="DC50" i="1"/>
  <c r="DB50" i="1"/>
  <c r="DC49" i="1"/>
  <c r="DB49" i="1"/>
  <c r="DC48" i="1"/>
  <c r="DB48" i="1"/>
  <c r="DC47" i="1"/>
  <c r="DB47" i="1"/>
  <c r="DC46" i="1"/>
  <c r="DB46" i="1"/>
  <c r="DC45" i="1"/>
  <c r="DB45" i="1"/>
  <c r="DC44" i="1"/>
  <c r="DB44" i="1"/>
  <c r="DC43" i="1"/>
  <c r="DB43" i="1"/>
  <c r="DC42" i="1"/>
  <c r="DB42" i="1"/>
  <c r="DC41" i="1"/>
  <c r="DB41" i="1"/>
  <c r="DC40" i="1"/>
  <c r="DB40" i="1"/>
  <c r="DC39" i="1"/>
  <c r="DB39" i="1"/>
  <c r="DC38" i="1"/>
  <c r="DB38" i="1"/>
  <c r="DC37" i="1"/>
  <c r="DB37" i="1"/>
  <c r="DC36" i="1"/>
  <c r="DB36" i="1"/>
  <c r="DA53" i="1"/>
  <c r="DA52" i="1"/>
  <c r="DA51" i="1"/>
  <c r="DA50" i="1"/>
  <c r="DA49" i="1"/>
  <c r="DA48" i="1"/>
  <c r="DA47" i="1"/>
  <c r="DA46" i="1"/>
  <c r="DA45" i="1"/>
  <c r="DA44" i="1"/>
  <c r="DA43" i="1"/>
  <c r="DA42" i="1"/>
  <c r="DA41" i="1"/>
  <c r="DA40" i="1"/>
  <c r="DA39" i="1"/>
  <c r="DA38" i="1"/>
  <c r="DA37" i="1"/>
  <c r="DA36" i="1"/>
  <c r="BJ54" i="1" l="1"/>
  <c r="BJ53" i="1"/>
  <c r="BJ52" i="1"/>
  <c r="BJ51" i="1"/>
  <c r="BJ50" i="1"/>
  <c r="BG54" i="1" l="1"/>
  <c r="BG53" i="1"/>
  <c r="BG52" i="1"/>
  <c r="Q50" i="1" l="1"/>
  <c r="D53" i="1"/>
  <c r="CE42" i="1"/>
  <c r="CD53" i="1" l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S37" i="1" l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36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AH36" i="1" l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CR42" i="1" l="1"/>
  <c r="CR41" i="1"/>
  <c r="CR40" i="1"/>
  <c r="CR39" i="1"/>
  <c r="CR38" i="1"/>
  <c r="CR37" i="1"/>
  <c r="CR36" i="1"/>
  <c r="CO36" i="1"/>
  <c r="CP36" i="1"/>
  <c r="CQ36" i="1"/>
  <c r="CT36" i="1"/>
  <c r="CU36" i="1"/>
  <c r="CV36" i="1"/>
  <c r="CW36" i="1"/>
  <c r="CX36" i="1"/>
  <c r="CZ36" i="1"/>
  <c r="C36" i="1" l="1"/>
  <c r="D36" i="1"/>
  <c r="E36" i="1"/>
  <c r="F36" i="1"/>
  <c r="G36" i="1"/>
  <c r="H36" i="1"/>
  <c r="I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G36" i="1"/>
  <c r="BF36" i="1"/>
  <c r="BG36" i="1"/>
  <c r="BI36" i="1"/>
  <c r="BJ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Y36" i="1"/>
  <c r="BZ36" i="1"/>
  <c r="CA36" i="1"/>
  <c r="CB36" i="1"/>
  <c r="CC36" i="1"/>
  <c r="CE36" i="1"/>
  <c r="CF36" i="1"/>
  <c r="CG36" i="1"/>
  <c r="CH36" i="1"/>
  <c r="CI36" i="1"/>
  <c r="CJ36" i="1"/>
  <c r="CK36" i="1"/>
  <c r="CL36" i="1"/>
  <c r="CM36" i="1"/>
  <c r="CN36" i="1"/>
  <c r="C37" i="1"/>
  <c r="D37" i="1"/>
  <c r="E37" i="1"/>
  <c r="F37" i="1"/>
  <c r="G37" i="1"/>
  <c r="H37" i="1"/>
  <c r="I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T37" i="1"/>
  <c r="CU37" i="1"/>
  <c r="CV37" i="1"/>
  <c r="CW37" i="1"/>
  <c r="CX37" i="1"/>
  <c r="CZ37" i="1"/>
  <c r="C38" i="1"/>
  <c r="D38" i="1"/>
  <c r="E38" i="1"/>
  <c r="F38" i="1"/>
  <c r="G38" i="1"/>
  <c r="H38" i="1"/>
  <c r="I38" i="1"/>
  <c r="K38" i="1"/>
  <c r="L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T38" i="1"/>
  <c r="CU38" i="1"/>
  <c r="CV38" i="1"/>
  <c r="CW38" i="1"/>
  <c r="CX38" i="1"/>
  <c r="CZ38" i="1"/>
  <c r="C39" i="1"/>
  <c r="D39" i="1"/>
  <c r="E39" i="1"/>
  <c r="F39" i="1"/>
  <c r="G39" i="1"/>
  <c r="H39" i="1"/>
  <c r="I39" i="1"/>
  <c r="K39" i="1"/>
  <c r="L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T39" i="1"/>
  <c r="CU39" i="1"/>
  <c r="CV39" i="1"/>
  <c r="CW39" i="1"/>
  <c r="CX39" i="1"/>
  <c r="CZ39" i="1"/>
  <c r="C40" i="1"/>
  <c r="D40" i="1"/>
  <c r="E40" i="1"/>
  <c r="F40" i="1"/>
  <c r="G40" i="1"/>
  <c r="H40" i="1"/>
  <c r="I40" i="1"/>
  <c r="K40" i="1"/>
  <c r="L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T40" i="1"/>
  <c r="CU40" i="1"/>
  <c r="CV40" i="1"/>
  <c r="CW40" i="1"/>
  <c r="CX40" i="1"/>
  <c r="CZ40" i="1"/>
  <c r="C41" i="1"/>
  <c r="D41" i="1"/>
  <c r="E41" i="1"/>
  <c r="F41" i="1"/>
  <c r="G41" i="1"/>
  <c r="H41" i="1"/>
  <c r="I41" i="1"/>
  <c r="K41" i="1"/>
  <c r="L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T41" i="1"/>
  <c r="CU41" i="1"/>
  <c r="CV41" i="1"/>
  <c r="CW41" i="1"/>
  <c r="CX41" i="1"/>
  <c r="CZ41" i="1"/>
  <c r="C42" i="1"/>
  <c r="D42" i="1"/>
  <c r="E42" i="1"/>
  <c r="F42" i="1"/>
  <c r="G42" i="1"/>
  <c r="H42" i="1"/>
  <c r="I42" i="1"/>
  <c r="K42" i="1"/>
  <c r="L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T42" i="1"/>
  <c r="CU42" i="1"/>
  <c r="CV42" i="1"/>
  <c r="CW42" i="1"/>
  <c r="CX42" i="1"/>
  <c r="CZ42" i="1"/>
  <c r="C43" i="1"/>
  <c r="D43" i="1"/>
  <c r="E43" i="1"/>
  <c r="F43" i="1"/>
  <c r="G43" i="1"/>
  <c r="H43" i="1"/>
  <c r="I43" i="1"/>
  <c r="K43" i="1"/>
  <c r="L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T43" i="1"/>
  <c r="CU43" i="1"/>
  <c r="CV43" i="1"/>
  <c r="CW43" i="1"/>
  <c r="CX43" i="1"/>
  <c r="CZ43" i="1"/>
  <c r="C44" i="1"/>
  <c r="D44" i="1"/>
  <c r="E44" i="1"/>
  <c r="F44" i="1"/>
  <c r="G44" i="1"/>
  <c r="H44" i="1"/>
  <c r="I44" i="1"/>
  <c r="K44" i="1"/>
  <c r="L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T44" i="1"/>
  <c r="CU44" i="1"/>
  <c r="CV44" i="1"/>
  <c r="CW44" i="1"/>
  <c r="CX44" i="1"/>
  <c r="CZ44" i="1"/>
  <c r="C45" i="1"/>
  <c r="D45" i="1"/>
  <c r="E45" i="1"/>
  <c r="F45" i="1"/>
  <c r="G45" i="1"/>
  <c r="H45" i="1"/>
  <c r="I45" i="1"/>
  <c r="K45" i="1"/>
  <c r="L45" i="1"/>
  <c r="O45" i="1"/>
  <c r="P45" i="1"/>
  <c r="Q45" i="1"/>
  <c r="R45" i="1"/>
  <c r="S45" i="1"/>
  <c r="T45" i="1"/>
  <c r="U45" i="1"/>
  <c r="V45" i="1"/>
  <c r="W45" i="1"/>
  <c r="X45" i="1"/>
  <c r="Y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Q45" i="1"/>
  <c r="AR45" i="1"/>
  <c r="AS45" i="1"/>
  <c r="AT45" i="1"/>
  <c r="AU45" i="1"/>
  <c r="AW45" i="1"/>
  <c r="AX45" i="1"/>
  <c r="AY45" i="1"/>
  <c r="AZ45" i="1"/>
  <c r="BB45" i="1"/>
  <c r="BC45" i="1"/>
  <c r="BD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T45" i="1"/>
  <c r="CU45" i="1"/>
  <c r="CV45" i="1"/>
  <c r="CW45" i="1"/>
  <c r="CX45" i="1"/>
  <c r="CZ45" i="1"/>
  <c r="C46" i="1"/>
  <c r="D46" i="1"/>
  <c r="E46" i="1"/>
  <c r="F46" i="1"/>
  <c r="G46" i="1"/>
  <c r="H46" i="1"/>
  <c r="I46" i="1"/>
  <c r="K46" i="1"/>
  <c r="L46" i="1"/>
  <c r="O46" i="1"/>
  <c r="P46" i="1"/>
  <c r="Q46" i="1"/>
  <c r="R46" i="1"/>
  <c r="S46" i="1"/>
  <c r="T46" i="1"/>
  <c r="U46" i="1"/>
  <c r="V46" i="1"/>
  <c r="W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Q46" i="1"/>
  <c r="AR46" i="1"/>
  <c r="AS46" i="1"/>
  <c r="AT46" i="1"/>
  <c r="AW46" i="1"/>
  <c r="AX46" i="1"/>
  <c r="AY46" i="1"/>
  <c r="AZ46" i="1"/>
  <c r="BB46" i="1"/>
  <c r="BC46" i="1"/>
  <c r="BD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E46" i="1"/>
  <c r="CF46" i="1"/>
  <c r="CG46" i="1"/>
  <c r="CH46" i="1"/>
  <c r="CI46" i="1"/>
  <c r="CK46" i="1"/>
  <c r="CL46" i="1"/>
  <c r="CM46" i="1"/>
  <c r="CN46" i="1"/>
  <c r="CO46" i="1"/>
  <c r="CP46" i="1"/>
  <c r="CQ46" i="1"/>
  <c r="CR46" i="1"/>
  <c r="CT46" i="1"/>
  <c r="CU46" i="1"/>
  <c r="CV46" i="1"/>
  <c r="CW46" i="1"/>
  <c r="CX46" i="1"/>
  <c r="CZ46" i="1"/>
  <c r="C47" i="1"/>
  <c r="D47" i="1"/>
  <c r="E47" i="1"/>
  <c r="F47" i="1"/>
  <c r="G47" i="1"/>
  <c r="H47" i="1"/>
  <c r="I47" i="1"/>
  <c r="K47" i="1"/>
  <c r="L47" i="1"/>
  <c r="O47" i="1"/>
  <c r="P47" i="1"/>
  <c r="Q47" i="1"/>
  <c r="R47" i="1"/>
  <c r="S47" i="1"/>
  <c r="T47" i="1"/>
  <c r="U47" i="1"/>
  <c r="V47" i="1"/>
  <c r="W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Q47" i="1"/>
  <c r="AR47" i="1"/>
  <c r="AS47" i="1"/>
  <c r="AT47" i="1"/>
  <c r="AW47" i="1"/>
  <c r="AX47" i="1"/>
  <c r="AY47" i="1"/>
  <c r="AZ47" i="1"/>
  <c r="BB47" i="1"/>
  <c r="BD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E47" i="1"/>
  <c r="CF47" i="1"/>
  <c r="CG47" i="1"/>
  <c r="CH47" i="1"/>
  <c r="CI47" i="1"/>
  <c r="CK47" i="1"/>
  <c r="CM47" i="1"/>
  <c r="CN47" i="1"/>
  <c r="CO47" i="1"/>
  <c r="CP47" i="1"/>
  <c r="CQ47" i="1"/>
  <c r="CR47" i="1"/>
  <c r="CT47" i="1"/>
  <c r="CU47" i="1"/>
  <c r="CV47" i="1"/>
  <c r="CW47" i="1"/>
  <c r="CX47" i="1"/>
  <c r="CZ47" i="1"/>
  <c r="C48" i="1"/>
  <c r="D48" i="1"/>
  <c r="E48" i="1"/>
  <c r="F48" i="1"/>
  <c r="G48" i="1"/>
  <c r="H48" i="1"/>
  <c r="I48" i="1"/>
  <c r="K48" i="1"/>
  <c r="L48" i="1"/>
  <c r="O48" i="1"/>
  <c r="P48" i="1"/>
  <c r="Q48" i="1"/>
  <c r="R48" i="1"/>
  <c r="S48" i="1"/>
  <c r="T48" i="1"/>
  <c r="U48" i="1"/>
  <c r="V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Q48" i="1"/>
  <c r="AR48" i="1"/>
  <c r="AS48" i="1"/>
  <c r="AT48" i="1"/>
  <c r="AW48" i="1"/>
  <c r="AX48" i="1"/>
  <c r="AY48" i="1"/>
  <c r="AZ48" i="1"/>
  <c r="BB48" i="1"/>
  <c r="BD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E48" i="1"/>
  <c r="CF48" i="1"/>
  <c r="CG48" i="1"/>
  <c r="CH48" i="1"/>
  <c r="CN48" i="1"/>
  <c r="CO48" i="1"/>
  <c r="CP48" i="1"/>
  <c r="CQ48" i="1"/>
  <c r="CR48" i="1"/>
  <c r="CT48" i="1"/>
  <c r="CU48" i="1"/>
  <c r="CV48" i="1"/>
  <c r="CW48" i="1"/>
  <c r="CX48" i="1"/>
  <c r="CZ48" i="1"/>
  <c r="C49" i="1"/>
  <c r="D49" i="1"/>
  <c r="E49" i="1"/>
  <c r="F49" i="1"/>
  <c r="G49" i="1"/>
  <c r="H49" i="1"/>
  <c r="I49" i="1"/>
  <c r="K49" i="1"/>
  <c r="L49" i="1"/>
  <c r="O49" i="1"/>
  <c r="Q49" i="1"/>
  <c r="R49" i="1"/>
  <c r="S49" i="1"/>
  <c r="T49" i="1"/>
  <c r="U49" i="1"/>
  <c r="V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Q49" i="1"/>
  <c r="AR49" i="1"/>
  <c r="AS49" i="1"/>
  <c r="AT49" i="1"/>
  <c r="AW49" i="1"/>
  <c r="AX49" i="1"/>
  <c r="AY49" i="1"/>
  <c r="AZ49" i="1"/>
  <c r="BB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Y49" i="1"/>
  <c r="BZ49" i="1"/>
  <c r="CB49" i="1"/>
  <c r="CC49" i="1"/>
  <c r="CE49" i="1"/>
  <c r="CF49" i="1"/>
  <c r="CG49" i="1"/>
  <c r="CH49" i="1"/>
  <c r="CN49" i="1"/>
  <c r="CO49" i="1"/>
  <c r="CP49" i="1"/>
  <c r="CQ49" i="1"/>
  <c r="CR49" i="1"/>
  <c r="CT49" i="1"/>
  <c r="CU49" i="1"/>
  <c r="CV49" i="1"/>
  <c r="CW49" i="1"/>
  <c r="CX49" i="1"/>
  <c r="CZ49" i="1"/>
  <c r="C50" i="1"/>
  <c r="D50" i="1"/>
  <c r="E50" i="1"/>
  <c r="F50" i="1"/>
  <c r="G50" i="1"/>
  <c r="H50" i="1"/>
  <c r="I50" i="1"/>
  <c r="K50" i="1"/>
  <c r="L50" i="1"/>
  <c r="O50" i="1"/>
  <c r="R50" i="1"/>
  <c r="S50" i="1"/>
  <c r="T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Q50" i="1"/>
  <c r="AR50" i="1"/>
  <c r="AS50" i="1"/>
  <c r="AT50" i="1"/>
  <c r="AW50" i="1"/>
  <c r="AX50" i="1"/>
  <c r="AY50" i="1"/>
  <c r="AZ50" i="1"/>
  <c r="BB50" i="1"/>
  <c r="BG50" i="1"/>
  <c r="BH50" i="1"/>
  <c r="BI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Y50" i="1"/>
  <c r="CC50" i="1"/>
  <c r="CE50" i="1"/>
  <c r="CF50" i="1"/>
  <c r="CG50" i="1"/>
  <c r="CH50" i="1"/>
  <c r="CN50" i="1"/>
  <c r="CO50" i="1"/>
  <c r="CP50" i="1"/>
  <c r="CQ50" i="1"/>
  <c r="CR50" i="1"/>
  <c r="CT50" i="1"/>
  <c r="CU50" i="1"/>
  <c r="CV50" i="1"/>
  <c r="CW50" i="1"/>
  <c r="CX50" i="1"/>
  <c r="CZ50" i="1"/>
  <c r="C51" i="1"/>
  <c r="D51" i="1"/>
  <c r="E51" i="1"/>
  <c r="F51" i="1"/>
  <c r="G51" i="1"/>
  <c r="H51" i="1"/>
  <c r="I51" i="1"/>
  <c r="K51" i="1"/>
  <c r="L51" i="1"/>
  <c r="O51" i="1"/>
  <c r="Q51" i="1"/>
  <c r="R51" i="1"/>
  <c r="S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Q51" i="1"/>
  <c r="AR51" i="1"/>
  <c r="AS51" i="1"/>
  <c r="AT51" i="1"/>
  <c r="AW51" i="1"/>
  <c r="AX51" i="1"/>
  <c r="AY51" i="1"/>
  <c r="AZ51" i="1"/>
  <c r="BB51" i="1"/>
  <c r="BG51" i="1"/>
  <c r="BH51" i="1"/>
  <c r="BI51" i="1"/>
  <c r="BK51" i="1"/>
  <c r="BL51" i="1"/>
  <c r="BM51" i="1"/>
  <c r="BN51" i="1"/>
  <c r="BO51" i="1"/>
  <c r="BQ51" i="1"/>
  <c r="BR51" i="1"/>
  <c r="BS51" i="1"/>
  <c r="BU51" i="1"/>
  <c r="BV51" i="1"/>
  <c r="BY51" i="1"/>
  <c r="CC51" i="1"/>
  <c r="CE51" i="1"/>
  <c r="CF51" i="1"/>
  <c r="CG51" i="1"/>
  <c r="CH51" i="1"/>
  <c r="CN51" i="1"/>
  <c r="CO51" i="1"/>
  <c r="CP51" i="1"/>
  <c r="CQ51" i="1"/>
  <c r="CR51" i="1"/>
  <c r="CT51" i="1"/>
  <c r="CU51" i="1"/>
  <c r="CV51" i="1"/>
  <c r="CW51" i="1"/>
  <c r="CX51" i="1"/>
  <c r="CZ51" i="1"/>
  <c r="C52" i="1"/>
  <c r="D52" i="1"/>
  <c r="E52" i="1"/>
  <c r="F52" i="1"/>
  <c r="G52" i="1"/>
  <c r="H52" i="1"/>
  <c r="I52" i="1"/>
  <c r="K52" i="1"/>
  <c r="L52" i="1"/>
  <c r="O52" i="1"/>
  <c r="Q52" i="1"/>
  <c r="S52" i="1"/>
  <c r="AA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Q52" i="1"/>
  <c r="AR52" i="1"/>
  <c r="AS52" i="1"/>
  <c r="AT52" i="1"/>
  <c r="AW52" i="1"/>
  <c r="AX52" i="1"/>
  <c r="AY52" i="1"/>
  <c r="AZ52" i="1"/>
  <c r="BB52" i="1"/>
  <c r="BH52" i="1"/>
  <c r="BI52" i="1"/>
  <c r="BK52" i="1"/>
  <c r="BL52" i="1"/>
  <c r="BM52" i="1"/>
  <c r="BO52" i="1"/>
  <c r="BQ52" i="1"/>
  <c r="BR52" i="1"/>
  <c r="BS52" i="1"/>
  <c r="BU52" i="1"/>
  <c r="BV52" i="1"/>
  <c r="BY52" i="1"/>
  <c r="CC52" i="1"/>
  <c r="CE52" i="1"/>
  <c r="CF52" i="1"/>
  <c r="CG52" i="1"/>
  <c r="CH52" i="1"/>
  <c r="CN52" i="1"/>
  <c r="CO52" i="1"/>
  <c r="CP52" i="1"/>
  <c r="CQ52" i="1"/>
  <c r="CR52" i="1"/>
  <c r="CT52" i="1"/>
  <c r="CU52" i="1"/>
  <c r="CW52" i="1"/>
  <c r="CX52" i="1"/>
  <c r="CZ52" i="1"/>
  <c r="C53" i="1"/>
  <c r="E53" i="1"/>
  <c r="F53" i="1"/>
  <c r="G53" i="1"/>
  <c r="H53" i="1"/>
  <c r="I53" i="1"/>
  <c r="K53" i="1"/>
  <c r="L53" i="1"/>
  <c r="O53" i="1"/>
  <c r="Q53" i="1"/>
  <c r="S53" i="1"/>
  <c r="AA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Q53" i="1"/>
  <c r="AR53" i="1"/>
  <c r="AS53" i="1"/>
  <c r="AT53" i="1"/>
  <c r="AW53" i="1"/>
  <c r="AX53" i="1"/>
  <c r="AY53" i="1"/>
  <c r="AZ53" i="1"/>
  <c r="BB53" i="1"/>
  <c r="BH53" i="1"/>
  <c r="BI53" i="1"/>
  <c r="BK53" i="1"/>
  <c r="BL53" i="1"/>
  <c r="BM53" i="1"/>
  <c r="BO53" i="1"/>
  <c r="BQ53" i="1"/>
  <c r="BS53" i="1"/>
  <c r="BU53" i="1"/>
  <c r="BV53" i="1"/>
  <c r="BY53" i="1"/>
  <c r="CC53" i="1"/>
  <c r="CE53" i="1"/>
  <c r="CF53" i="1"/>
  <c r="CG53" i="1"/>
  <c r="CH53" i="1"/>
  <c r="CN53" i="1"/>
  <c r="CO53" i="1"/>
  <c r="CP53" i="1"/>
  <c r="CQ53" i="1"/>
  <c r="CR53" i="1"/>
  <c r="CT53" i="1"/>
  <c r="CU53" i="1"/>
  <c r="CW53" i="1"/>
  <c r="CX53" i="1"/>
  <c r="CZ53" i="1"/>
  <c r="C54" i="1"/>
  <c r="F54" i="1"/>
  <c r="H54" i="1"/>
  <c r="I54" i="1"/>
  <c r="K54" i="1"/>
  <c r="L54" i="1"/>
  <c r="O54" i="1"/>
  <c r="S54" i="1"/>
  <c r="AF54" i="1"/>
  <c r="AG54" i="1"/>
  <c r="AH54" i="1"/>
  <c r="AI54" i="1"/>
  <c r="AJ54" i="1"/>
  <c r="AK54" i="1"/>
  <c r="AL54" i="1"/>
  <c r="AN54" i="1"/>
  <c r="AQ54" i="1"/>
  <c r="AR54" i="1"/>
  <c r="AS54" i="1"/>
  <c r="AT54" i="1"/>
  <c r="AW54" i="1"/>
  <c r="AX54" i="1"/>
  <c r="BB54" i="1"/>
  <c r="BI54" i="1"/>
  <c r="BL54" i="1"/>
  <c r="BM54" i="1"/>
  <c r="BO54" i="1"/>
  <c r="BY54" i="1"/>
  <c r="CC54" i="1"/>
  <c r="CE54" i="1"/>
  <c r="CF54" i="1"/>
  <c r="CG54" i="1"/>
  <c r="CH54" i="1"/>
  <c r="CO54" i="1"/>
  <c r="CP54" i="1"/>
  <c r="CQ54" i="1"/>
  <c r="CR54" i="1"/>
  <c r="CT54" i="1"/>
  <c r="CU54" i="1"/>
  <c r="CW54" i="1"/>
  <c r="CX54" i="1"/>
  <c r="CZ54" i="1"/>
  <c r="AF55" i="1"/>
  <c r="CF55" i="1"/>
  <c r="CO55" i="1"/>
  <c r="CR55" i="1"/>
  <c r="AF56" i="1"/>
  <c r="CF56" i="1"/>
  <c r="CO56" i="1"/>
  <c r="CR56" i="1"/>
  <c r="AF57" i="1"/>
  <c r="CF57" i="1"/>
  <c r="CO57" i="1"/>
  <c r="CR57" i="1"/>
  <c r="AF58" i="1"/>
  <c r="CF58" i="1"/>
  <c r="CO58" i="1"/>
  <c r="CR58" i="1"/>
  <c r="AF59" i="1"/>
  <c r="CF59" i="1"/>
  <c r="CO59" i="1"/>
  <c r="CR59" i="1"/>
  <c r="AF60" i="1"/>
  <c r="CF60" i="1"/>
  <c r="CO60" i="1"/>
  <c r="CR60" i="1"/>
  <c r="AF61" i="1"/>
  <c r="CF61" i="1"/>
  <c r="CO61" i="1"/>
  <c r="CR61" i="1"/>
  <c r="CF62" i="1"/>
  <c r="CO62" i="1"/>
  <c r="CR62" i="1"/>
  <c r="DE64" i="1" l="1"/>
  <c r="DF66" i="1"/>
  <c r="DA64" i="1"/>
  <c r="DA66" i="1"/>
  <c r="DE66" i="1"/>
  <c r="DB64" i="1"/>
  <c r="DB66" i="1"/>
  <c r="DC64" i="1"/>
  <c r="DC66" i="1"/>
  <c r="DF64" i="1"/>
  <c r="DD64" i="1"/>
  <c r="DD66" i="1"/>
  <c r="DF65" i="1" l="1"/>
  <c r="DF67" i="1"/>
  <c r="DC67" i="1"/>
  <c r="DC65" i="1"/>
  <c r="CO66" i="1" l="1"/>
  <c r="CY66" i="1"/>
  <c r="CP66" i="1"/>
  <c r="CZ66" i="1"/>
  <c r="CR64" i="1"/>
  <c r="CV64" i="1"/>
  <c r="CZ64" i="1"/>
  <c r="CR66" i="1"/>
  <c r="CV66" i="1"/>
  <c r="CO64" i="1"/>
  <c r="CS64" i="1"/>
  <c r="CW64" i="1"/>
  <c r="CS66" i="1"/>
  <c r="CW66" i="1"/>
  <c r="CP64" i="1"/>
  <c r="CT64" i="1"/>
  <c r="CX64" i="1"/>
  <c r="CT66" i="1"/>
  <c r="CX66" i="1"/>
  <c r="CQ64" i="1"/>
  <c r="CU64" i="1"/>
  <c r="CY64" i="1"/>
  <c r="CQ66" i="1"/>
  <c r="CU66" i="1"/>
  <c r="CQ67" i="1" l="1"/>
  <c r="CQ65" i="1"/>
  <c r="CT65" i="1"/>
  <c r="CT67" i="1"/>
  <c r="CW65" i="1"/>
  <c r="CW67" i="1"/>
  <c r="CZ67" i="1"/>
  <c r="CZ65" i="1"/>
  <c r="CG64" i="1" l="1"/>
  <c r="CG69" i="1"/>
  <c r="CG66" i="1"/>
  <c r="CH69" i="1"/>
  <c r="CH64" i="1"/>
  <c r="CH66" i="1"/>
  <c r="CI69" i="1"/>
  <c r="CI66" i="1"/>
  <c r="CI64" i="1"/>
  <c r="CE64" i="1"/>
  <c r="CE69" i="1"/>
  <c r="CE66" i="1"/>
  <c r="CD69" i="1"/>
  <c r="CD66" i="1"/>
  <c r="CD64" i="1"/>
  <c r="CF69" i="1"/>
  <c r="CF64" i="1"/>
  <c r="CF66" i="1"/>
  <c r="CC69" i="1"/>
  <c r="CJ64" i="1"/>
  <c r="CJ66" i="1"/>
  <c r="CL64" i="1"/>
  <c r="CL66" i="1"/>
  <c r="CN64" i="1"/>
  <c r="CN66" i="1"/>
  <c r="CC64" i="1"/>
  <c r="CK64" i="1"/>
  <c r="CC66" i="1"/>
  <c r="CK66" i="1"/>
  <c r="CM64" i="1"/>
  <c r="CM66" i="1"/>
  <c r="CH70" i="1" l="1"/>
  <c r="CH65" i="1"/>
  <c r="CH67" i="1"/>
  <c r="CE65" i="1"/>
  <c r="CE67" i="1"/>
  <c r="CE70" i="1"/>
  <c r="CK65" i="1"/>
  <c r="CK67" i="1"/>
  <c r="CN67" i="1"/>
  <c r="CN65" i="1"/>
  <c r="BJ64" i="1" l="1"/>
  <c r="BG64" i="1"/>
  <c r="BK64" i="1"/>
  <c r="BI66" i="1"/>
  <c r="BO66" i="1"/>
  <c r="BS64" i="1"/>
  <c r="BW64" i="1"/>
  <c r="CA64" i="1"/>
  <c r="BH64" i="1"/>
  <c r="BT64" i="1"/>
  <c r="BX64" i="1"/>
  <c r="CB64" i="1"/>
  <c r="BP66" i="1"/>
  <c r="BM66" i="1"/>
  <c r="BQ66" i="1"/>
  <c r="BU66" i="1"/>
  <c r="BY66" i="1"/>
  <c r="BH66" i="1"/>
  <c r="BR66" i="1"/>
  <c r="BL66" i="1"/>
  <c r="BX66" i="1"/>
  <c r="BN66" i="1"/>
  <c r="CB66" i="1"/>
  <c r="BI64" i="1"/>
  <c r="BM64" i="1"/>
  <c r="BQ64" i="1"/>
  <c r="BU64" i="1"/>
  <c r="BY64" i="1"/>
  <c r="BV66" i="1"/>
  <c r="BZ66" i="1"/>
  <c r="BN64" i="1"/>
  <c r="BR64" i="1"/>
  <c r="BV64" i="1"/>
  <c r="BZ64" i="1"/>
  <c r="BG66" i="1"/>
  <c r="BW66" i="1"/>
  <c r="CA66" i="1"/>
  <c r="BO64" i="1"/>
  <c r="BL64" i="1"/>
  <c r="BP64" i="1"/>
  <c r="BI67" i="1" l="1"/>
  <c r="BI65" i="1"/>
  <c r="CB65" i="1"/>
  <c r="CB67" i="1"/>
  <c r="BX67" i="1"/>
  <c r="BX65" i="1"/>
  <c r="BN65" i="1"/>
  <c r="BN67" i="1"/>
  <c r="BR65" i="1"/>
  <c r="BR67" i="1"/>
  <c r="AR64" i="1" l="1"/>
  <c r="AV64" i="1"/>
  <c r="AZ64" i="1"/>
  <c r="BD64" i="1"/>
  <c r="BB66" i="1"/>
  <c r="AO66" i="1"/>
  <c r="AS66" i="1"/>
  <c r="AW66" i="1"/>
  <c r="BA66" i="1"/>
  <c r="BE66" i="1"/>
  <c r="BG69" i="1"/>
  <c r="BX69" i="1"/>
  <c r="BQ69" i="1"/>
  <c r="BV69" i="1"/>
  <c r="BP69" i="1"/>
  <c r="BU69" i="1"/>
  <c r="BO69" i="1"/>
  <c r="BI69" i="1"/>
  <c r="BR69" i="1"/>
  <c r="BH69" i="1"/>
  <c r="AT66" i="1"/>
  <c r="AQ64" i="1"/>
  <c r="AU64" i="1"/>
  <c r="AY64" i="1"/>
  <c r="BC64" i="1"/>
  <c r="AX66" i="1"/>
  <c r="AP66" i="1"/>
  <c r="BF66" i="1"/>
  <c r="AP64" i="1"/>
  <c r="AT64" i="1"/>
  <c r="AX64" i="1"/>
  <c r="BB64" i="1"/>
  <c r="BF64" i="1"/>
  <c r="AQ66" i="1"/>
  <c r="AU66" i="1"/>
  <c r="AY66" i="1"/>
  <c r="BC66" i="1"/>
  <c r="AO64" i="1"/>
  <c r="AS64" i="1"/>
  <c r="AW64" i="1"/>
  <c r="BA64" i="1"/>
  <c r="BE64" i="1"/>
  <c r="AR66" i="1"/>
  <c r="AV66" i="1"/>
  <c r="AZ66" i="1"/>
  <c r="BD66" i="1"/>
  <c r="BI70" i="1" l="1"/>
  <c r="AV65" i="1"/>
  <c r="AV67" i="1"/>
  <c r="AS67" i="1"/>
  <c r="AS65" i="1"/>
  <c r="BB67" i="1"/>
  <c r="BB65" i="1"/>
  <c r="AY65" i="1"/>
  <c r="AY67" i="1"/>
  <c r="BF67" i="1"/>
  <c r="BF65" i="1"/>
  <c r="BR70" i="1"/>
  <c r="CB69" i="1"/>
  <c r="BY69" i="1"/>
  <c r="BY70" i="1" s="1"/>
  <c r="BZ69" i="1"/>
  <c r="BW69" i="1"/>
  <c r="BX70" i="1" s="1"/>
  <c r="BN69" i="1"/>
  <c r="BL69" i="1"/>
  <c r="CA69" i="1"/>
  <c r="BM69" i="1"/>
  <c r="AA66" i="1" l="1"/>
  <c r="CB70" i="1"/>
  <c r="BN70" i="1"/>
  <c r="CP69" i="1"/>
  <c r="AF69" i="1"/>
  <c r="AC64" i="1"/>
  <c r="AZ69" i="1"/>
  <c r="AU69" i="1"/>
  <c r="AX69" i="1"/>
  <c r="AA69" i="1"/>
  <c r="AF64" i="1"/>
  <c r="AA64" i="1"/>
  <c r="AE64" i="1"/>
  <c r="AI64" i="1"/>
  <c r="AM64" i="1"/>
  <c r="AB64" i="1"/>
  <c r="AC66" i="1"/>
  <c r="AI66" i="1"/>
  <c r="AM66" i="1"/>
  <c r="AF66" i="1"/>
  <c r="AN66" i="1"/>
  <c r="AN64" i="1"/>
  <c r="AD64" i="1"/>
  <c r="AB66" i="1"/>
  <c r="AJ66" i="1"/>
  <c r="AJ64" i="1"/>
  <c r="AG64" i="1"/>
  <c r="AK64" i="1"/>
  <c r="AH64" i="1"/>
  <c r="AL64" i="1"/>
  <c r="AG66" i="1"/>
  <c r="AK66" i="1"/>
  <c r="AH66" i="1"/>
  <c r="AL66" i="1"/>
  <c r="AN67" i="1" l="1"/>
  <c r="AN65" i="1"/>
  <c r="AK67" i="1"/>
  <c r="AK65" i="1"/>
  <c r="AH67" i="1"/>
  <c r="AH65" i="1"/>
  <c r="AC67" i="1"/>
  <c r="AC65" i="1"/>
  <c r="AE65" i="1"/>
  <c r="CZ69" i="1"/>
  <c r="CO69" i="1"/>
  <c r="CX69" i="1"/>
  <c r="CR69" i="1"/>
  <c r="CS69" i="1"/>
  <c r="CU69" i="1"/>
  <c r="CT69" i="1"/>
  <c r="CY69" i="1"/>
  <c r="CQ69" i="1"/>
  <c r="CV69" i="1"/>
  <c r="CW69" i="1"/>
  <c r="CL69" i="1"/>
  <c r="CK69" i="1"/>
  <c r="CJ69" i="1"/>
  <c r="CN69" i="1"/>
  <c r="CM69" i="1"/>
  <c r="AP69" i="1"/>
  <c r="BF69" i="1"/>
  <c r="BC69" i="1"/>
  <c r="AS69" i="1"/>
  <c r="AT69" i="1"/>
  <c r="AQ69" i="1"/>
  <c r="AR69" i="1"/>
  <c r="AW69" i="1"/>
  <c r="AV69" i="1"/>
  <c r="BA69" i="1"/>
  <c r="BD69" i="1"/>
  <c r="BB69" i="1"/>
  <c r="AY69" i="1"/>
  <c r="AO69" i="1"/>
  <c r="BE69" i="1"/>
  <c r="AK69" i="1"/>
  <c r="AH69" i="1"/>
  <c r="AG69" i="1"/>
  <c r="AB69" i="1"/>
  <c r="AI69" i="1"/>
  <c r="AL69" i="1"/>
  <c r="AJ69" i="1"/>
  <c r="AN69" i="1"/>
  <c r="AC69" i="1"/>
  <c r="AM69" i="1"/>
  <c r="AV70" i="1" l="1"/>
  <c r="AS70" i="1"/>
  <c r="BB70" i="1"/>
  <c r="AY70" i="1"/>
  <c r="BF70" i="1"/>
  <c r="AN70" i="1"/>
  <c r="AK70" i="1"/>
  <c r="AH70" i="1"/>
  <c r="AC70" i="1"/>
  <c r="CK70" i="1"/>
  <c r="CN70" i="1"/>
  <c r="CQ70" i="1"/>
  <c r="CT70" i="1"/>
  <c r="CW70" i="1"/>
  <c r="CZ70" i="1"/>
  <c r="T64" i="1" l="1"/>
  <c r="Z66" i="1"/>
  <c r="Q69" i="1"/>
  <c r="V66" i="1"/>
  <c r="Z69" i="1"/>
  <c r="X64" i="1"/>
  <c r="R66" i="1"/>
  <c r="S64" i="1"/>
  <c r="W64" i="1"/>
  <c r="Q64" i="1"/>
  <c r="U64" i="1"/>
  <c r="Y64" i="1"/>
  <c r="T66" i="1"/>
  <c r="X66" i="1"/>
  <c r="S69" i="1"/>
  <c r="W69" i="1"/>
  <c r="R69" i="1"/>
  <c r="R64" i="1"/>
  <c r="V64" i="1"/>
  <c r="Z64" i="1"/>
  <c r="Q66" i="1"/>
  <c r="U66" i="1"/>
  <c r="Y66" i="1"/>
  <c r="S66" i="1"/>
  <c r="W66" i="1"/>
  <c r="X69" i="1"/>
  <c r="Z67" i="1" l="1"/>
  <c r="Z65" i="1"/>
  <c r="S67" i="1"/>
  <c r="S65" i="1"/>
  <c r="W67" i="1"/>
  <c r="W65" i="1"/>
  <c r="Y69" i="1"/>
  <c r="Z70" i="1" s="1"/>
  <c r="S70" i="1"/>
  <c r="T69" i="1"/>
  <c r="U69" i="1"/>
  <c r="V69" i="1"/>
  <c r="W70" i="1" l="1"/>
  <c r="DF69" i="1" l="1"/>
  <c r="DB69" i="1"/>
  <c r="H64" i="1"/>
  <c r="F66" i="1"/>
  <c r="J64" i="1"/>
  <c r="N66" i="1"/>
  <c r="C64" i="1"/>
  <c r="G64" i="1"/>
  <c r="O64" i="1"/>
  <c r="E64" i="1"/>
  <c r="I64" i="1"/>
  <c r="P64" i="1"/>
  <c r="F69" i="1"/>
  <c r="D69" i="1"/>
  <c r="H69" i="1"/>
  <c r="L66" i="1"/>
  <c r="L64" i="1"/>
  <c r="D64" i="1"/>
  <c r="L69" i="1"/>
  <c r="E69" i="1"/>
  <c r="N69" i="1"/>
  <c r="K69" i="1"/>
  <c r="M69" i="1"/>
  <c r="C66" i="1"/>
  <c r="G66" i="1"/>
  <c r="M64" i="1"/>
  <c r="D66" i="1"/>
  <c r="H66" i="1"/>
  <c r="C69" i="1"/>
  <c r="G69" i="1"/>
  <c r="F64" i="1"/>
  <c r="N64" i="1"/>
  <c r="E66" i="1"/>
  <c r="K66" i="1"/>
  <c r="M66" i="1"/>
  <c r="K64" i="1"/>
  <c r="N65" i="1" l="1"/>
  <c r="N70" i="1"/>
  <c r="N67" i="1"/>
  <c r="H65" i="1"/>
  <c r="H67" i="1"/>
  <c r="H70" i="1"/>
  <c r="E67" i="1"/>
  <c r="E65" i="1"/>
  <c r="E70" i="1"/>
  <c r="DA69" i="1"/>
  <c r="DC69" i="1"/>
  <c r="DE69" i="1"/>
  <c r="DD69" i="1"/>
  <c r="DF70" i="1" l="1"/>
  <c r="DC70" i="1"/>
</calcChain>
</file>

<file path=xl/sharedStrings.xml><?xml version="1.0" encoding="utf-8"?>
<sst xmlns="http://schemas.openxmlformats.org/spreadsheetml/2006/main" count="709" uniqueCount="173">
  <si>
    <t>LIMITING  WATER CONTENT (%)</t>
  </si>
  <si>
    <t>Site &amp; Tube</t>
  </si>
  <si>
    <t>BG2 1</t>
  </si>
  <si>
    <t>BG2 2</t>
  </si>
  <si>
    <t>BG2 3</t>
  </si>
  <si>
    <t>BGC 1</t>
  </si>
  <si>
    <t>BGC 2</t>
  </si>
  <si>
    <t>BGC 3</t>
  </si>
  <si>
    <t>Standard count</t>
  </si>
  <si>
    <t>green values: minimum observed water content</t>
  </si>
  <si>
    <t>Depth (cm)</t>
  </si>
  <si>
    <t xml:space="preserve">red values: texture estimate </t>
  </si>
  <si>
    <t>LIMITING WATER CONTENT;  DEPTH ADJUSTED (%)</t>
  </si>
  <si>
    <t>cm/4m</t>
  </si>
  <si>
    <t>STORAGE (S)</t>
  </si>
  <si>
    <t>Site mean</t>
  </si>
  <si>
    <t>AWC</t>
  </si>
  <si>
    <t xml:space="preserve">Site mean </t>
  </si>
  <si>
    <t>AVAILABLE SOIL WATER</t>
  </si>
  <si>
    <t>Adj. AWC</t>
  </si>
  <si>
    <t xml:space="preserve">Orange values are estimated </t>
  </si>
  <si>
    <t>LW1 1</t>
  </si>
  <si>
    <t>LW1 2</t>
  </si>
  <si>
    <t>LW1 3</t>
  </si>
  <si>
    <t>LW2 1</t>
  </si>
  <si>
    <t>LW2 2</t>
  </si>
  <si>
    <t>LW2 3</t>
  </si>
  <si>
    <t>LW2 4</t>
  </si>
  <si>
    <t>LW2 5</t>
  </si>
  <si>
    <t>LW3 1</t>
  </si>
  <si>
    <t>LW3 2</t>
  </si>
  <si>
    <t>LW3 3</t>
  </si>
  <si>
    <t>LW3 4</t>
  </si>
  <si>
    <t>LW3 5</t>
  </si>
  <si>
    <t>LW3 6</t>
  </si>
  <si>
    <t>LW1  1</t>
  </si>
  <si>
    <t>LW1  2</t>
  </si>
  <si>
    <t>LW1  3</t>
  </si>
  <si>
    <t>LW2  1</t>
  </si>
  <si>
    <t>LW2  2</t>
  </si>
  <si>
    <t>LW2  3</t>
  </si>
  <si>
    <t>LW3  1</t>
  </si>
  <si>
    <t>LW3  2</t>
  </si>
  <si>
    <t>LW3  3</t>
  </si>
  <si>
    <t>LW3  4</t>
  </si>
  <si>
    <t>WATER CONTENT  (%)</t>
  </si>
  <si>
    <t>cm H2O/4m</t>
  </si>
  <si>
    <t>cm H2O/2m</t>
  </si>
  <si>
    <t>cmH2O/2m</t>
  </si>
  <si>
    <t>Site mean S</t>
  </si>
  <si>
    <t>BC1 1</t>
  </si>
  <si>
    <t>BC1  2</t>
  </si>
  <si>
    <t>BC1 3</t>
  </si>
  <si>
    <t>BC2 1</t>
  </si>
  <si>
    <t>BC2 2</t>
  </si>
  <si>
    <t>BC2 3</t>
  </si>
  <si>
    <t>BC2 4</t>
  </si>
  <si>
    <t>BC3 1</t>
  </si>
  <si>
    <t>BC3 2</t>
  </si>
  <si>
    <t>BC3 3</t>
  </si>
  <si>
    <t>cm/2m</t>
  </si>
  <si>
    <t>BP1 1</t>
  </si>
  <si>
    <t>BP1 2</t>
  </si>
  <si>
    <t>BP1 3</t>
  </si>
  <si>
    <t>BP1 4</t>
  </si>
  <si>
    <t>BP1 5</t>
  </si>
  <si>
    <t>BP2 1</t>
  </si>
  <si>
    <t>BP2 2</t>
  </si>
  <si>
    <t>BP2 3</t>
  </si>
  <si>
    <t>BP 3 1</t>
  </si>
  <si>
    <t>BP3 2</t>
  </si>
  <si>
    <t>BP3 3</t>
  </si>
  <si>
    <t>BP4 1</t>
  </si>
  <si>
    <t>BP4 2</t>
  </si>
  <si>
    <t>BP4 3</t>
  </si>
  <si>
    <t>cm/3m</t>
  </si>
  <si>
    <t>TA1</t>
  </si>
  <si>
    <t>TA2</t>
  </si>
  <si>
    <t>TA3 1</t>
  </si>
  <si>
    <t>TA3 2</t>
  </si>
  <si>
    <t>TA3 3</t>
  </si>
  <si>
    <t>TA4 1</t>
  </si>
  <si>
    <t>TA4 2</t>
  </si>
  <si>
    <t>TA4 3</t>
  </si>
  <si>
    <t>TA5 1</t>
  </si>
  <si>
    <t>TA5 2</t>
  </si>
  <si>
    <t>TA5 3</t>
  </si>
  <si>
    <t>TA6 1</t>
  </si>
  <si>
    <t>TA6 2</t>
  </si>
  <si>
    <t>TA6 3</t>
  </si>
  <si>
    <t>TAC 1</t>
  </si>
  <si>
    <t>TAC 2</t>
  </si>
  <si>
    <t>TAC 3</t>
  </si>
  <si>
    <t>TAC 4</t>
  </si>
  <si>
    <t>TS1 1</t>
  </si>
  <si>
    <t>TS1 2</t>
  </si>
  <si>
    <t>TS1 3</t>
  </si>
  <si>
    <t>TS1 4</t>
  </si>
  <si>
    <t>TS1 5</t>
  </si>
  <si>
    <t>TS2 1</t>
  </si>
  <si>
    <t>TS2 2</t>
  </si>
  <si>
    <t>TS2 3</t>
  </si>
  <si>
    <t>TS3 1</t>
  </si>
  <si>
    <t>TS3 2</t>
  </si>
  <si>
    <t>TS3 3</t>
  </si>
  <si>
    <t>TS3 4</t>
  </si>
  <si>
    <t>TS3 5</t>
  </si>
  <si>
    <t>TS3 6</t>
  </si>
  <si>
    <t>TS4 1</t>
  </si>
  <si>
    <t>TS4 2</t>
  </si>
  <si>
    <t>TS4 3</t>
  </si>
  <si>
    <t>TS4 4</t>
  </si>
  <si>
    <t>TS6 1</t>
  </si>
  <si>
    <t>TSC 1</t>
  </si>
  <si>
    <t>TSC 2</t>
  </si>
  <si>
    <t>TSC 3</t>
  </si>
  <si>
    <t>IO1 1</t>
  </si>
  <si>
    <t>IO1 2</t>
  </si>
  <si>
    <t>IO1 3</t>
  </si>
  <si>
    <t>IO2 1</t>
  </si>
  <si>
    <t>IO2 2</t>
  </si>
  <si>
    <t>IO2 3</t>
  </si>
  <si>
    <t>IC1 1</t>
  </si>
  <si>
    <t>IC1 2</t>
  </si>
  <si>
    <t>IC1 3</t>
  </si>
  <si>
    <t>IC2 1</t>
  </si>
  <si>
    <t>IC2 2</t>
  </si>
  <si>
    <t>IC2 3</t>
  </si>
  <si>
    <t>SS1 1</t>
  </si>
  <si>
    <t>SS1 2</t>
  </si>
  <si>
    <t>SS1 3</t>
  </si>
  <si>
    <t>SS2 1</t>
  </si>
  <si>
    <t>SS2 2</t>
  </si>
  <si>
    <t>SS2 3</t>
  </si>
  <si>
    <t>SS3 3</t>
  </si>
  <si>
    <t>SS3 4</t>
  </si>
  <si>
    <t>SS3 5</t>
  </si>
  <si>
    <t>SS4 3</t>
  </si>
  <si>
    <t>SS4 5</t>
  </si>
  <si>
    <t>SS4 6</t>
  </si>
  <si>
    <t>LIMITING WATER CONTENT ADJUSTED by Depth (%)</t>
  </si>
  <si>
    <t>Tube status</t>
  </si>
  <si>
    <t>stop</t>
  </si>
  <si>
    <t>Site Note</t>
  </si>
  <si>
    <t>Tube Depth</t>
  </si>
  <si>
    <t>390cm</t>
  </si>
  <si>
    <t>370cm</t>
  </si>
  <si>
    <t>270cm</t>
  </si>
  <si>
    <t>330cm</t>
  </si>
  <si>
    <t>310cm</t>
  </si>
  <si>
    <t>290cm</t>
  </si>
  <si>
    <t>250cm</t>
  </si>
  <si>
    <t>210cm</t>
  </si>
  <si>
    <t>190cm</t>
  </si>
  <si>
    <t>530cm</t>
  </si>
  <si>
    <t>230cm</t>
  </si>
  <si>
    <t>350cm</t>
  </si>
  <si>
    <t>550cm</t>
  </si>
  <si>
    <t>BP3 1</t>
  </si>
  <si>
    <t>dry</t>
  </si>
  <si>
    <t>Daily St Ct 9579</t>
  </si>
  <si>
    <t>1st chi 0.70</t>
  </si>
  <si>
    <t>wet @ 3.15cm</t>
  </si>
  <si>
    <t>Daily St Ct 9545</t>
  </si>
  <si>
    <t>1st chi 1.43</t>
  </si>
  <si>
    <t>Daily St Ct 9565</t>
  </si>
  <si>
    <t>1st chi 0.08</t>
  </si>
  <si>
    <t>damp</t>
  </si>
  <si>
    <t xml:space="preserve">damp </t>
  </si>
  <si>
    <t>Daily St Ct 9583</t>
  </si>
  <si>
    <t>1st chi 0.94</t>
  </si>
  <si>
    <t>wet at 4m</t>
  </si>
  <si>
    <t xml:space="preserve">dry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</si>
</sst>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\ ;\(&quot;$&quot;#,##0\)"/>
    <numFmt numFmtId="165" formatCode="0.0"/>
  </numFmts>
  <fonts count="16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10"/>
      <color rgb="FFFFC000"/>
      <name val="Arial"/>
      <family val="2"/>
    </font>
    <font>
      <sz val="10"/>
      <color indexed="32"/>
      <name val="Arial"/>
      <family val="2"/>
    </font>
    <font>
      <sz val="10"/>
      <color indexed="17"/>
      <name val="Arial"/>
      <family val="2"/>
    </font>
    <font>
      <sz val="10"/>
      <color indexed="37"/>
      <name val="Arial"/>
      <family val="2"/>
    </font>
    <font>
      <sz val="10"/>
      <color indexed="36"/>
      <name val="Arial"/>
      <family val="2"/>
    </font>
    <font>
      <sz val="10"/>
      <color indexed="39"/>
      <name val="Arial"/>
      <family val="2"/>
    </font>
    <font>
      <sz val="10"/>
      <color indexed="16"/>
      <name val="Arial"/>
      <family val="2"/>
    </font>
    <font>
      <sz val="10"/>
      <color rgb="FF0000FF"/>
      <name val="Arial"/>
      <family val="2"/>
    </font>
    <font>
      <sz val="10"/>
      <color theme="9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/>
      <right/>
      <top style="thick">
        <color indexed="10"/>
      </top>
      <bottom/>
      <diagonal/>
    </border>
    <border>
      <left/>
      <right/>
      <top/>
      <bottom style="thick">
        <color rgb="FFFF0000"/>
      </bottom>
      <diagonal/>
    </border>
  </borders>
  <cellStyleXfs count="16">
    <xf numFmtId="0" fontId="0" fillId="0" borderId="0"/>
    <xf numFmtId="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3" fillId="0" borderId="0"/>
    <xf numFmtId="0" fontId="4" fillId="0" borderId="1" applyNumberFormat="0" applyFont="0" applyBorder="0" applyAlignment="0" applyProtection="0"/>
    <xf numFmtId="0" fontId="3" fillId="0" borderId="0">
      <alignment vertical="top"/>
    </xf>
    <xf numFmtId="0" fontId="3" fillId="0" borderId="0"/>
    <xf numFmtId="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3" fillId="0" borderId="1" applyNumberFormat="0" applyFont="0" applyBorder="0" applyAlignment="0" applyProtection="0"/>
  </cellStyleXfs>
  <cellXfs count="107">
    <xf numFmtId="0" fontId="0" fillId="0" borderId="0" xfId="0"/>
    <xf numFmtId="0" fontId="0" fillId="0" borderId="0" xfId="0" applyFont="1" applyAlignment="1">
      <alignment horizontal="center"/>
    </xf>
    <xf numFmtId="0" fontId="0" fillId="0" borderId="2" xfId="0" applyFill="1" applyBorder="1"/>
    <xf numFmtId="165" fontId="0" fillId="0" borderId="0" xfId="0" applyNumberFormat="1"/>
    <xf numFmtId="0" fontId="5" fillId="0" borderId="2" xfId="0" applyFont="1" applyFill="1" applyBorder="1"/>
    <xf numFmtId="0" fontId="0" fillId="0" borderId="0" xfId="0" applyAlignment="1"/>
    <xf numFmtId="165" fontId="6" fillId="0" borderId="0" xfId="0" applyNumberFormat="1" applyFont="1"/>
    <xf numFmtId="0" fontId="6" fillId="0" borderId="0" xfId="0" applyFont="1" applyAlignment="1"/>
    <xf numFmtId="0" fontId="0" fillId="0" borderId="0" xfId="0" applyBorder="1"/>
    <xf numFmtId="0" fontId="0" fillId="0" borderId="0" xfId="0" applyFill="1" applyBorder="1"/>
    <xf numFmtId="165" fontId="0" fillId="0" borderId="0" xfId="0" applyNumberFormat="1" applyFill="1" applyBorder="1"/>
    <xf numFmtId="0" fontId="5" fillId="0" borderId="0" xfId="0" applyFont="1" applyFill="1" applyBorder="1" applyAlignment="1"/>
    <xf numFmtId="0" fontId="7" fillId="0" borderId="0" xfId="0" applyFont="1" applyAlignment="1"/>
    <xf numFmtId="165" fontId="8" fillId="0" borderId="0" xfId="0" applyNumberFormat="1" applyFont="1" applyAlignment="1"/>
    <xf numFmtId="165" fontId="9" fillId="0" borderId="0" xfId="0" applyNumberFormat="1" applyFont="1" applyAlignment="1"/>
    <xf numFmtId="0" fontId="10" fillId="0" borderId="0" xfId="0" applyFont="1" applyAlignment="1"/>
    <xf numFmtId="0" fontId="0" fillId="0" borderId="2" xfId="0" applyFill="1" applyBorder="1" applyAlignment="1"/>
    <xf numFmtId="165" fontId="0" fillId="0" borderId="0" xfId="0" applyNumberFormat="1" applyAlignment="1"/>
    <xf numFmtId="165" fontId="6" fillId="0" borderId="0" xfId="0" applyNumberFormat="1" applyFont="1" applyAlignment="1"/>
    <xf numFmtId="0" fontId="8" fillId="0" borderId="0" xfId="0" applyFont="1" applyAlignment="1"/>
    <xf numFmtId="0" fontId="11" fillId="0" borderId="0" xfId="0" applyFont="1" applyAlignment="1"/>
    <xf numFmtId="165" fontId="11" fillId="0" borderId="0" xfId="0" applyNumberFormat="1" applyFont="1" applyAlignment="1"/>
    <xf numFmtId="0" fontId="0" fillId="0" borderId="0" xfId="0" applyFill="1" applyBorder="1" applyAlignment="1"/>
    <xf numFmtId="0" fontId="0" fillId="0" borderId="0" xfId="0" applyBorder="1" applyAlignment="1"/>
    <xf numFmtId="165" fontId="8" fillId="0" borderId="0" xfId="0" applyNumberFormat="1" applyFont="1" applyFill="1" applyBorder="1" applyAlignment="1"/>
    <xf numFmtId="165" fontId="8" fillId="0" borderId="0" xfId="0" applyNumberFormat="1" applyFont="1" applyBorder="1" applyAlignment="1"/>
    <xf numFmtId="165" fontId="9" fillId="0" borderId="0" xfId="0" applyNumberFormat="1" applyFont="1" applyBorder="1" applyAlignment="1"/>
    <xf numFmtId="165" fontId="9" fillId="0" borderId="0" xfId="0" applyNumberFormat="1" applyFont="1" applyFill="1" applyBorder="1" applyAlignment="1"/>
    <xf numFmtId="0" fontId="10" fillId="0" borderId="0" xfId="0" applyFont="1" applyBorder="1" applyAlignment="1"/>
    <xf numFmtId="165" fontId="0" fillId="0" borderId="0" xfId="0" applyNumberFormat="1" applyFill="1" applyBorder="1" applyAlignment="1"/>
    <xf numFmtId="165" fontId="0" fillId="0" borderId="0" xfId="0" applyNumberFormat="1" applyBorder="1" applyAlignment="1"/>
    <xf numFmtId="0" fontId="0" fillId="0" borderId="3" xfId="0" applyBorder="1"/>
    <xf numFmtId="0" fontId="5" fillId="0" borderId="0" xfId="0" applyFont="1" applyAlignment="1"/>
    <xf numFmtId="165" fontId="11" fillId="0" borderId="0" xfId="0" applyNumberFormat="1" applyFont="1" applyBorder="1" applyAlignment="1"/>
    <xf numFmtId="0" fontId="6" fillId="0" borderId="2" xfId="0" applyFont="1" applyFill="1" applyBorder="1" applyAlignment="1"/>
    <xf numFmtId="0" fontId="8" fillId="0" borderId="0" xfId="0" applyFont="1" applyBorder="1" applyAlignment="1"/>
    <xf numFmtId="0" fontId="5" fillId="0" borderId="0" xfId="0" applyFont="1" applyBorder="1" applyAlignment="1"/>
    <xf numFmtId="0" fontId="8" fillId="0" borderId="0" xfId="0" applyFont="1" applyFill="1" applyBorder="1" applyAlignment="1"/>
    <xf numFmtId="0" fontId="0" fillId="0" borderId="0" xfId="0" applyAlignment="1">
      <alignment vertical="top"/>
    </xf>
    <xf numFmtId="0" fontId="3" fillId="0" borderId="0" xfId="9" applyAlignment="1"/>
    <xf numFmtId="0" fontId="0" fillId="0" borderId="0" xfId="0" applyFill="1" applyBorder="1" applyAlignment="1">
      <alignment vertical="top"/>
    </xf>
    <xf numFmtId="165" fontId="12" fillId="0" borderId="0" xfId="0" applyNumberFormat="1" applyFont="1" applyAlignment="1"/>
    <xf numFmtId="165" fontId="3" fillId="0" borderId="0" xfId="0" applyNumberFormat="1" applyFont="1" applyAlignment="1"/>
    <xf numFmtId="165" fontId="12" fillId="0" borderId="0" xfId="0" applyNumberFormat="1" applyFont="1" applyBorder="1" applyAlignment="1"/>
    <xf numFmtId="0" fontId="0" fillId="0" borderId="3" xfId="0" applyFill="1" applyBorder="1"/>
    <xf numFmtId="0" fontId="0" fillId="0" borderId="3" xfId="0" applyFill="1" applyBorder="1" applyAlignment="1"/>
    <xf numFmtId="0" fontId="0" fillId="0" borderId="3" xfId="0" applyBorder="1" applyAlignment="1"/>
    <xf numFmtId="165" fontId="0" fillId="0" borderId="3" xfId="0" applyNumberFormat="1" applyBorder="1" applyAlignment="1"/>
    <xf numFmtId="0" fontId="0" fillId="0" borderId="0" xfId="0" applyAlignment="1">
      <alignment horizontal="center"/>
    </xf>
    <xf numFmtId="0" fontId="3" fillId="0" borderId="0" xfId="0" applyFont="1" applyFill="1" applyBorder="1" applyAlignment="1"/>
    <xf numFmtId="165" fontId="13" fillId="0" borderId="0" xfId="0" applyNumberFormat="1" applyFont="1"/>
    <xf numFmtId="0" fontId="13" fillId="0" borderId="0" xfId="0" applyFont="1"/>
    <xf numFmtId="0" fontId="3" fillId="0" borderId="0" xfId="0" applyFont="1"/>
    <xf numFmtId="0" fontId="0" fillId="0" borderId="0" xfId="0" applyFont="1" applyAlignment="1"/>
    <xf numFmtId="0" fontId="3" fillId="0" borderId="0" xfId="0" applyFont="1" applyAlignment="1">
      <alignment vertical="top"/>
    </xf>
    <xf numFmtId="0" fontId="3" fillId="0" borderId="0" xfId="9" applyFill="1" applyAlignment="1"/>
    <xf numFmtId="0" fontId="3" fillId="0" borderId="0" xfId="9" applyNumberFormat="1" applyAlignment="1"/>
    <xf numFmtId="0" fontId="3" fillId="0" borderId="0" xfId="9" quotePrefix="1" applyAlignment="1"/>
    <xf numFmtId="0" fontId="0" fillId="0" borderId="2" xfId="0" applyFill="1" applyBorder="1" applyAlignment="1">
      <alignment horizontal="center"/>
    </xf>
    <xf numFmtId="0" fontId="0" fillId="0" borderId="0" xfId="0" applyNumberFormat="1" applyFill="1" applyBorder="1" applyAlignment="1">
      <alignment vertical="top"/>
    </xf>
    <xf numFmtId="0" fontId="0" fillId="0" borderId="0" xfId="7" quotePrefix="1" applyFont="1"/>
    <xf numFmtId="0" fontId="0" fillId="0" borderId="0" xfId="0" quotePrefix="1" applyAlignment="1">
      <alignment vertical="top"/>
    </xf>
    <xf numFmtId="0" fontId="0" fillId="0" borderId="0" xfId="0" quotePrefix="1" applyNumberFormat="1" applyAlignment="1">
      <alignment vertical="top"/>
    </xf>
    <xf numFmtId="0" fontId="0" fillId="0" borderId="0" xfId="7" applyFont="1" applyAlignment="1">
      <alignment vertical="center"/>
    </xf>
    <xf numFmtId="0" fontId="14" fillId="0" borderId="0" xfId="9" applyFont="1" applyAlignment="1"/>
    <xf numFmtId="0" fontId="0" fillId="0" borderId="0" xfId="0" applyFill="1" applyAlignment="1">
      <alignment vertical="top"/>
    </xf>
    <xf numFmtId="0" fontId="6" fillId="0" borderId="0" xfId="0" applyFont="1" applyAlignment="1">
      <alignment vertical="top"/>
    </xf>
    <xf numFmtId="0" fontId="3" fillId="0" borderId="0" xfId="9" applyFont="1" applyAlignment="1"/>
    <xf numFmtId="0" fontId="3" fillId="0" borderId="0" xfId="0" applyFont="1" applyAlignment="1"/>
    <xf numFmtId="0" fontId="0" fillId="0" borderId="0" xfId="0" applyAlignment="1"/>
    <xf numFmtId="0" fontId="3" fillId="0" borderId="0" xfId="9" applyAlignment="1"/>
    <xf numFmtId="0" fontId="0" fillId="0" borderId="0" xfId="0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quotePrefix="1" applyFill="1" applyBorder="1" applyAlignment="1">
      <alignment vertical="top"/>
    </xf>
    <xf numFmtId="0" fontId="0" fillId="0" borderId="0" xfId="0" applyNumberFormat="1" applyBorder="1" applyAlignment="1">
      <alignment vertical="top"/>
    </xf>
    <xf numFmtId="0" fontId="0" fillId="0" borderId="0" xfId="0" applyAlignment="1"/>
    <xf numFmtId="0" fontId="0" fillId="0" borderId="0" xfId="0" applyFill="1" applyBorder="1" applyAlignment="1">
      <alignment vertical="top"/>
    </xf>
    <xf numFmtId="0" fontId="0" fillId="0" borderId="0" xfId="0"/>
    <xf numFmtId="0" fontId="0" fillId="0" borderId="0" xfId="0" applyAlignment="1"/>
    <xf numFmtId="0" fontId="6" fillId="0" borderId="0" xfId="7" applyFont="1"/>
    <xf numFmtId="0" fontId="0" fillId="0" borderId="0" xfId="7" applyFont="1"/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3" fillId="0" borderId="0" xfId="7" applyFont="1"/>
    <xf numFmtId="0" fontId="0" fillId="0" borderId="0" xfId="0" applyNumberFormat="1" applyFill="1" applyBorder="1" applyAlignment="1">
      <alignment vertical="top"/>
    </xf>
    <xf numFmtId="0" fontId="0" fillId="0" borderId="0" xfId="7" applyFont="1" applyFill="1"/>
    <xf numFmtId="0" fontId="6" fillId="0" borderId="0" xfId="0" applyFont="1" applyFill="1" applyBorder="1" applyAlignment="1">
      <alignment vertical="top"/>
    </xf>
    <xf numFmtId="16" fontId="0" fillId="0" borderId="0" xfId="0" applyNumberFormat="1"/>
    <xf numFmtId="0" fontId="3" fillId="0" borderId="0" xfId="7" quotePrefix="1" applyFont="1" applyAlignment="1">
      <alignment horizontal="center"/>
    </xf>
    <xf numFmtId="0" fontId="3" fillId="0" borderId="0" xfId="0" applyFont="1" applyFill="1" applyBorder="1" applyAlignment="1">
      <alignment vertical="top"/>
    </xf>
    <xf numFmtId="0" fontId="3" fillId="0" borderId="0" xfId="0" applyNumberFormat="1" applyFont="1" applyFill="1" applyBorder="1" applyAlignment="1">
      <alignment vertical="top"/>
    </xf>
    <xf numFmtId="0" fontId="6" fillId="0" borderId="0" xfId="0" applyFont="1" applyFill="1"/>
    <xf numFmtId="0" fontId="0" fillId="0" borderId="0" xfId="0" applyFill="1"/>
    <xf numFmtId="0" fontId="3" fillId="0" borderId="0" xfId="0" applyFont="1" applyFill="1"/>
    <xf numFmtId="14" fontId="0" fillId="0" borderId="0" xfId="0" applyNumberFormat="1" applyFill="1"/>
    <xf numFmtId="0" fontId="3" fillId="0" borderId="0" xfId="0" applyFont="1" applyFill="1" applyAlignment="1">
      <alignment vertical="top"/>
    </xf>
    <xf numFmtId="0" fontId="3" fillId="0" borderId="0" xfId="7" quotePrefix="1" applyFont="1" applyFill="1" applyAlignment="1">
      <alignment horizontal="center"/>
    </xf>
    <xf numFmtId="0" fontId="3" fillId="0" borderId="0" xfId="0" applyFont="1" applyBorder="1" applyAlignment="1">
      <alignment vertical="top"/>
    </xf>
    <xf numFmtId="0" fontId="0" fillId="0" borderId="0" xfId="0" applyFill="1" applyAlignment="1"/>
    <xf numFmtId="14" fontId="0" fillId="0" borderId="0" xfId="0" applyNumberFormat="1"/>
    <xf numFmtId="165" fontId="14" fillId="0" borderId="0" xfId="0" applyNumberFormat="1" applyFont="1" applyFill="1" applyAlignment="1"/>
    <xf numFmtId="0" fontId="6" fillId="0" borderId="0" xfId="7" applyFont="1" applyFill="1"/>
    <xf numFmtId="165" fontId="15" fillId="0" borderId="0" xfId="0" applyNumberFormat="1" applyFont="1" applyAlignment="1"/>
    <xf numFmtId="0" fontId="3" fillId="0" borderId="0" xfId="7" quotePrefix="1" applyFont="1"/>
  </cellXfs>
  <cellStyles count="16">
    <cellStyle name="Comma0" xfId="1"/>
    <cellStyle name="Comma0 2" xfId="11"/>
    <cellStyle name="Currency0" xfId="2"/>
    <cellStyle name="Currency0 2" xfId="12"/>
    <cellStyle name="Date" xfId="3"/>
    <cellStyle name="Date 2" xfId="13"/>
    <cellStyle name="Fixed" xfId="4"/>
    <cellStyle name="Fixed 2" xfId="14"/>
    <cellStyle name="Heading 1" xfId="5" builtinId="16" customBuiltin="1"/>
    <cellStyle name="Heading 2" xfId="6" builtinId="17" customBuiltin="1"/>
    <cellStyle name="Normal" xfId="0" builtinId="0"/>
    <cellStyle name="Normal 2" xfId="9"/>
    <cellStyle name="Normal 3" xfId="10"/>
    <cellStyle name="Normal_Sheet1" xfId="7"/>
    <cellStyle name="Total" xfId="8" builtinId="25" customBuiltin="1"/>
    <cellStyle name="Total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K138"/>
  <sheetViews>
    <sheetView tabSelected="1" zoomScale="80" zoomScaleNormal="80" workbookViewId="0">
      <pane xSplit="2" ySplit="3" topLeftCell="C4" activePane="bottomRight" state="frozen"/>
      <selection pane="topRight" activeCell="B1" sqref="B1"/>
      <selection pane="bottomLeft" activeCell="A3" sqref="A3"/>
      <selection pane="bottomRight"/>
    </sheetView>
  </sheetViews>
  <sheetFormatPr defaultRowHeight="12.9" customHeight="1" x14ac:dyDescent="0.25"/>
  <cols>
    <col min="1" max="1" width="9.5546875" customWidth="1"/>
    <col min="2" max="2" width="4.5546875" customWidth="1"/>
    <col min="12" max="12" width="9.109375" bestFit="1" customWidth="1"/>
    <col min="25" max="27" width="8.44140625" customWidth="1"/>
    <col min="44" max="45" width="9.109375" bestFit="1" customWidth="1"/>
    <col min="49" max="49" width="9.109375" customWidth="1"/>
    <col min="50" max="50" width="9.109375" bestFit="1" customWidth="1"/>
    <col min="51" max="51" width="8.88671875" customWidth="1"/>
    <col min="53" max="53" width="9.109375" customWidth="1"/>
    <col min="55" max="55" width="8.88671875" customWidth="1"/>
    <col min="58" max="58" width="9.109375" customWidth="1"/>
    <col min="66" max="66" width="9.44140625" customWidth="1"/>
    <col min="68" max="68" width="9.109375" bestFit="1" customWidth="1"/>
    <col min="79" max="79" width="9.109375" bestFit="1" customWidth="1"/>
    <col min="82" max="83" width="9.109375" bestFit="1" customWidth="1"/>
    <col min="86" max="86" width="9.109375" bestFit="1" customWidth="1"/>
    <col min="92" max="92" width="9.109375" bestFit="1" customWidth="1"/>
  </cols>
  <sheetData>
    <row r="1" spans="1:112" ht="12.9" customHeight="1" x14ac:dyDescent="0.25">
      <c r="A1" s="52" t="s">
        <v>143</v>
      </c>
      <c r="B1" s="52"/>
      <c r="C1" s="65" t="s">
        <v>160</v>
      </c>
      <c r="D1" s="95"/>
      <c r="E1" s="95"/>
      <c r="F1" s="95"/>
      <c r="G1" s="96"/>
      <c r="H1" s="95"/>
      <c r="I1" s="95"/>
      <c r="J1" s="95"/>
      <c r="K1" s="95"/>
      <c r="L1" s="97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6"/>
      <c r="AG1" s="95"/>
      <c r="AH1" s="95"/>
      <c r="AI1" s="95" t="s">
        <v>163</v>
      </c>
      <c r="AJ1" s="95"/>
      <c r="AK1" s="95"/>
      <c r="AL1" s="95"/>
      <c r="AM1" s="95"/>
      <c r="AN1" s="95"/>
      <c r="AO1" s="95"/>
      <c r="AP1" s="95"/>
      <c r="AQ1" s="95"/>
      <c r="AR1" s="97"/>
      <c r="AS1" s="97"/>
      <c r="AT1" s="95" t="s">
        <v>165</v>
      </c>
      <c r="AU1" s="95"/>
      <c r="AV1" s="95"/>
      <c r="AW1" s="95"/>
      <c r="AX1" s="97"/>
      <c r="AY1" s="95"/>
      <c r="AZ1" s="95"/>
      <c r="BA1" s="95"/>
      <c r="BB1" s="95"/>
      <c r="BC1" s="95"/>
      <c r="BD1" s="95"/>
      <c r="BE1" s="95"/>
      <c r="BF1" s="95"/>
      <c r="BG1" s="96" t="s">
        <v>169</v>
      </c>
      <c r="BH1" s="95"/>
      <c r="BI1" s="95"/>
      <c r="BJ1" s="96"/>
      <c r="BK1" s="95"/>
      <c r="BL1" s="95"/>
      <c r="BM1" s="95"/>
      <c r="BN1" s="97"/>
      <c r="BO1" s="95"/>
      <c r="BP1" s="97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7"/>
      <c r="CB1" s="95"/>
      <c r="CC1" s="96"/>
      <c r="CD1" s="97"/>
      <c r="CE1" s="97"/>
      <c r="CH1" s="102"/>
      <c r="CI1" s="95"/>
      <c r="CJ1" s="97"/>
      <c r="CK1" s="95"/>
      <c r="CL1" s="95"/>
      <c r="CM1" s="95"/>
      <c r="CN1" s="97"/>
      <c r="CO1" s="95"/>
      <c r="CP1" s="95"/>
      <c r="CQ1" s="95"/>
      <c r="CR1" s="95"/>
      <c r="CS1" s="95"/>
      <c r="CT1" s="95"/>
      <c r="CU1" s="95"/>
      <c r="CV1" s="95"/>
      <c r="CW1" s="96"/>
      <c r="CX1" s="95"/>
      <c r="CY1" s="95"/>
      <c r="CZ1" s="95"/>
      <c r="DA1" s="65"/>
      <c r="DB1" s="95"/>
      <c r="DC1" s="95"/>
      <c r="DD1" s="95"/>
      <c r="DE1" s="95"/>
      <c r="DF1" s="95"/>
    </row>
    <row r="2" spans="1:112" ht="12.9" customHeight="1" x14ac:dyDescent="0.25">
      <c r="A2" s="52" t="s">
        <v>141</v>
      </c>
      <c r="B2" s="5"/>
      <c r="C2" s="60" t="s">
        <v>159</v>
      </c>
      <c r="D2" s="60" t="s">
        <v>159</v>
      </c>
      <c r="E2" s="60" t="s">
        <v>159</v>
      </c>
      <c r="F2" s="60" t="s">
        <v>159</v>
      </c>
      <c r="G2" s="60" t="s">
        <v>159</v>
      </c>
      <c r="H2" s="60" t="s">
        <v>159</v>
      </c>
      <c r="I2" s="60" t="s">
        <v>159</v>
      </c>
      <c r="J2" s="60" t="s">
        <v>159</v>
      </c>
      <c r="K2" s="60" t="s">
        <v>159</v>
      </c>
      <c r="L2" s="60" t="s">
        <v>159</v>
      </c>
      <c r="M2" s="60" t="s">
        <v>159</v>
      </c>
      <c r="N2" s="60" t="s">
        <v>159</v>
      </c>
      <c r="O2" s="60" t="s">
        <v>159</v>
      </c>
      <c r="P2" s="60" t="s">
        <v>159</v>
      </c>
      <c r="Q2" s="60" t="s">
        <v>159</v>
      </c>
      <c r="R2" s="60" t="s">
        <v>159</v>
      </c>
      <c r="S2" s="60" t="s">
        <v>159</v>
      </c>
      <c r="T2" s="60" t="s">
        <v>159</v>
      </c>
      <c r="U2" s="60" t="s">
        <v>159</v>
      </c>
      <c r="V2" s="106" t="s">
        <v>162</v>
      </c>
      <c r="W2" s="60" t="s">
        <v>159</v>
      </c>
      <c r="X2" s="60" t="s">
        <v>159</v>
      </c>
      <c r="Y2" s="60" t="s">
        <v>159</v>
      </c>
      <c r="Z2" s="60" t="s">
        <v>159</v>
      </c>
      <c r="AA2" s="60" t="s">
        <v>159</v>
      </c>
      <c r="AB2" s="60" t="s">
        <v>159</v>
      </c>
      <c r="AC2" s="60" t="s">
        <v>159</v>
      </c>
      <c r="AD2" s="60" t="s">
        <v>159</v>
      </c>
      <c r="AE2" s="60" t="s">
        <v>159</v>
      </c>
      <c r="AF2" s="60" t="s">
        <v>159</v>
      </c>
      <c r="AG2" s="60" t="s">
        <v>159</v>
      </c>
      <c r="AH2" s="60" t="s">
        <v>159</v>
      </c>
      <c r="AI2" s="60" t="s">
        <v>159</v>
      </c>
      <c r="AJ2" s="60" t="s">
        <v>159</v>
      </c>
      <c r="AK2" s="60" t="s">
        <v>159</v>
      </c>
      <c r="AL2" s="60" t="s">
        <v>159</v>
      </c>
      <c r="AM2" s="60" t="s">
        <v>159</v>
      </c>
      <c r="AN2" s="60" t="s">
        <v>159</v>
      </c>
      <c r="AO2" s="60" t="s">
        <v>159</v>
      </c>
      <c r="AP2" s="60" t="s">
        <v>159</v>
      </c>
      <c r="AQ2" s="60" t="s">
        <v>167</v>
      </c>
      <c r="AR2" s="60" t="s">
        <v>167</v>
      </c>
      <c r="AS2" s="60" t="s">
        <v>167</v>
      </c>
      <c r="AT2" s="60" t="s">
        <v>159</v>
      </c>
      <c r="AU2" s="60" t="s">
        <v>159</v>
      </c>
      <c r="AV2" s="60" t="s">
        <v>159</v>
      </c>
      <c r="AW2" s="60" t="s">
        <v>159</v>
      </c>
      <c r="AX2" s="60" t="s">
        <v>159</v>
      </c>
      <c r="AY2" s="60" t="s">
        <v>159</v>
      </c>
      <c r="AZ2" s="65" t="s">
        <v>159</v>
      </c>
      <c r="BA2" s="65" t="s">
        <v>159</v>
      </c>
      <c r="BB2" s="65" t="s">
        <v>159</v>
      </c>
      <c r="BC2" s="60" t="s">
        <v>159</v>
      </c>
      <c r="BD2" s="60" t="s">
        <v>159</v>
      </c>
      <c r="BE2" s="60" t="s">
        <v>159</v>
      </c>
      <c r="BF2" s="60" t="s">
        <v>159</v>
      </c>
      <c r="BG2" s="60" t="s">
        <v>159</v>
      </c>
      <c r="BH2" s="60" t="s">
        <v>159</v>
      </c>
      <c r="BI2" s="60" t="s">
        <v>159</v>
      </c>
      <c r="BJ2" s="60" t="s">
        <v>159</v>
      </c>
      <c r="BK2" s="60" t="s">
        <v>159</v>
      </c>
      <c r="BL2" s="65" t="s">
        <v>167</v>
      </c>
      <c r="BM2" s="65" t="s">
        <v>167</v>
      </c>
      <c r="BN2" s="65" t="s">
        <v>167</v>
      </c>
      <c r="BO2" s="60" t="s">
        <v>159</v>
      </c>
      <c r="BP2" s="60" t="s">
        <v>159</v>
      </c>
      <c r="BQ2" s="60" t="s">
        <v>171</v>
      </c>
      <c r="BR2" s="60" t="s">
        <v>172</v>
      </c>
      <c r="BS2" s="60" t="s">
        <v>159</v>
      </c>
      <c r="BT2" s="60" t="s">
        <v>159</v>
      </c>
      <c r="BU2" s="65" t="s">
        <v>167</v>
      </c>
      <c r="BV2" s="65" t="s">
        <v>167</v>
      </c>
      <c r="BW2" s="65" t="s">
        <v>168</v>
      </c>
      <c r="BX2" s="65" t="s">
        <v>159</v>
      </c>
      <c r="BY2" s="60" t="s">
        <v>167</v>
      </c>
      <c r="BZ2" s="60" t="s">
        <v>167</v>
      </c>
      <c r="CA2" s="65" t="s">
        <v>167</v>
      </c>
      <c r="CB2" s="60" t="s">
        <v>159</v>
      </c>
      <c r="CC2" s="88" t="s">
        <v>159</v>
      </c>
      <c r="CD2" s="88" t="s">
        <v>159</v>
      </c>
      <c r="CE2" s="88" t="s">
        <v>159</v>
      </c>
      <c r="CF2" s="98" t="s">
        <v>159</v>
      </c>
      <c r="CG2" s="88" t="s">
        <v>159</v>
      </c>
      <c r="CH2" s="88" t="s">
        <v>159</v>
      </c>
      <c r="CI2" s="98" t="s">
        <v>159</v>
      </c>
      <c r="CJ2" s="98" t="s">
        <v>159</v>
      </c>
      <c r="CK2" s="60" t="s">
        <v>167</v>
      </c>
      <c r="CL2" s="98" t="s">
        <v>172</v>
      </c>
      <c r="CM2" s="98" t="s">
        <v>172</v>
      </c>
      <c r="CN2" s="98" t="s">
        <v>159</v>
      </c>
      <c r="CO2" s="98" t="s">
        <v>159</v>
      </c>
      <c r="CP2" s="98" t="s">
        <v>172</v>
      </c>
      <c r="CQ2" s="98" t="s">
        <v>159</v>
      </c>
      <c r="CR2" s="98" t="s">
        <v>159</v>
      </c>
      <c r="CS2" s="98" t="s">
        <v>159</v>
      </c>
      <c r="CT2" s="98" t="s">
        <v>159</v>
      </c>
      <c r="CU2" s="98" t="s">
        <v>159</v>
      </c>
      <c r="CV2" s="98" t="s">
        <v>159</v>
      </c>
      <c r="CW2" s="98" t="s">
        <v>167</v>
      </c>
      <c r="CX2" s="98" t="s">
        <v>159</v>
      </c>
      <c r="CY2" s="98" t="s">
        <v>159</v>
      </c>
      <c r="CZ2" s="98" t="s">
        <v>159</v>
      </c>
      <c r="DA2" s="98" t="s">
        <v>159</v>
      </c>
      <c r="DB2" s="98" t="s">
        <v>159</v>
      </c>
      <c r="DC2" s="98" t="s">
        <v>159</v>
      </c>
      <c r="DD2" s="98" t="s">
        <v>159</v>
      </c>
      <c r="DE2" s="98" t="s">
        <v>159</v>
      </c>
      <c r="DF2" s="98" t="s">
        <v>159</v>
      </c>
    </row>
    <row r="3" spans="1:112" ht="12.9" customHeight="1" x14ac:dyDescent="0.25">
      <c r="A3" s="5" t="s">
        <v>1</v>
      </c>
      <c r="B3" s="5"/>
      <c r="C3" s="81" t="s">
        <v>21</v>
      </c>
      <c r="D3" s="81" t="s">
        <v>22</v>
      </c>
      <c r="E3" s="81" t="s">
        <v>23</v>
      </c>
      <c r="F3" s="81" t="s">
        <v>24</v>
      </c>
      <c r="G3" s="81" t="s">
        <v>25</v>
      </c>
      <c r="H3" s="81" t="s">
        <v>26</v>
      </c>
      <c r="I3" s="81" t="s">
        <v>27</v>
      </c>
      <c r="J3" s="81" t="s">
        <v>28</v>
      </c>
      <c r="K3" s="81" t="s">
        <v>29</v>
      </c>
      <c r="L3" s="81" t="s">
        <v>30</v>
      </c>
      <c r="M3" s="81" t="s">
        <v>31</v>
      </c>
      <c r="N3" s="81" t="s">
        <v>32</v>
      </c>
      <c r="O3" s="81" t="s">
        <v>33</v>
      </c>
      <c r="P3" s="81" t="s">
        <v>34</v>
      </c>
      <c r="Q3" s="81" t="s">
        <v>50</v>
      </c>
      <c r="R3" s="81" t="s">
        <v>51</v>
      </c>
      <c r="S3" s="81" t="s">
        <v>52</v>
      </c>
      <c r="T3" s="81" t="s">
        <v>53</v>
      </c>
      <c r="U3" s="81" t="s">
        <v>54</v>
      </c>
      <c r="V3" s="81" t="s">
        <v>55</v>
      </c>
      <c r="W3" s="81" t="s">
        <v>56</v>
      </c>
      <c r="X3" s="81" t="s">
        <v>57</v>
      </c>
      <c r="Y3" s="81" t="s">
        <v>58</v>
      </c>
      <c r="Z3" s="81" t="s">
        <v>59</v>
      </c>
      <c r="AA3" s="81" t="s">
        <v>61</v>
      </c>
      <c r="AB3" s="81" t="s">
        <v>62</v>
      </c>
      <c r="AC3" s="81" t="s">
        <v>63</v>
      </c>
      <c r="AD3" s="81" t="s">
        <v>64</v>
      </c>
      <c r="AE3" s="81" t="s">
        <v>65</v>
      </c>
      <c r="AF3" s="81" t="s">
        <v>66</v>
      </c>
      <c r="AG3" s="81" t="s">
        <v>67</v>
      </c>
      <c r="AH3" s="81" t="s">
        <v>68</v>
      </c>
      <c r="AI3" s="68" t="s">
        <v>158</v>
      </c>
      <c r="AJ3" s="81" t="s">
        <v>70</v>
      </c>
      <c r="AK3" s="81" t="s">
        <v>71</v>
      </c>
      <c r="AL3" s="81" t="s">
        <v>72</v>
      </c>
      <c r="AM3" s="81" t="s">
        <v>73</v>
      </c>
      <c r="AN3" s="81" t="s">
        <v>74</v>
      </c>
      <c r="AO3" s="81" t="s">
        <v>76</v>
      </c>
      <c r="AP3" s="81" t="s">
        <v>77</v>
      </c>
      <c r="AQ3" s="81" t="s">
        <v>78</v>
      </c>
      <c r="AR3" s="81" t="s">
        <v>79</v>
      </c>
      <c r="AS3" s="81" t="s">
        <v>80</v>
      </c>
      <c r="AT3" s="81" t="s">
        <v>81</v>
      </c>
      <c r="AU3" s="81" t="s">
        <v>82</v>
      </c>
      <c r="AV3" s="81" t="s">
        <v>83</v>
      </c>
      <c r="AW3" s="81" t="s">
        <v>84</v>
      </c>
      <c r="AX3" s="81" t="s">
        <v>85</v>
      </c>
      <c r="AY3" s="81" t="s">
        <v>86</v>
      </c>
      <c r="AZ3" s="81" t="s">
        <v>87</v>
      </c>
      <c r="BA3" s="81" t="s">
        <v>88</v>
      </c>
      <c r="BB3" s="81" t="s">
        <v>89</v>
      </c>
      <c r="BC3" s="81" t="s">
        <v>90</v>
      </c>
      <c r="BD3" s="81" t="s">
        <v>91</v>
      </c>
      <c r="BE3" s="81" t="s">
        <v>92</v>
      </c>
      <c r="BF3" s="81" t="s">
        <v>93</v>
      </c>
      <c r="BG3" s="5" t="s">
        <v>94</v>
      </c>
      <c r="BH3" s="5" t="s">
        <v>95</v>
      </c>
      <c r="BI3" s="5" t="s">
        <v>96</v>
      </c>
      <c r="BJ3" s="101" t="s">
        <v>97</v>
      </c>
      <c r="BK3" s="5" t="s">
        <v>98</v>
      </c>
      <c r="BL3" s="5" t="s">
        <v>99</v>
      </c>
      <c r="BM3" s="5" t="s">
        <v>100</v>
      </c>
      <c r="BN3" s="68" t="s">
        <v>101</v>
      </c>
      <c r="BO3" s="5" t="s">
        <v>102</v>
      </c>
      <c r="BP3" s="5" t="s">
        <v>103</v>
      </c>
      <c r="BQ3" s="5" t="s">
        <v>104</v>
      </c>
      <c r="BR3" s="5" t="s">
        <v>105</v>
      </c>
      <c r="BS3" s="5" t="s">
        <v>106</v>
      </c>
      <c r="BT3" s="5" t="s">
        <v>107</v>
      </c>
      <c r="BU3" s="5" t="s">
        <v>108</v>
      </c>
      <c r="BV3" s="5" t="s">
        <v>109</v>
      </c>
      <c r="BW3" s="5" t="s">
        <v>110</v>
      </c>
      <c r="BX3" s="5" t="s">
        <v>111</v>
      </c>
      <c r="BY3" s="69" t="s">
        <v>112</v>
      </c>
      <c r="BZ3" s="53" t="s">
        <v>113</v>
      </c>
      <c r="CA3" s="5" t="s">
        <v>114</v>
      </c>
      <c r="CB3" s="5" t="s">
        <v>115</v>
      </c>
      <c r="CC3" s="71" t="s">
        <v>116</v>
      </c>
      <c r="CD3" s="71" t="s">
        <v>117</v>
      </c>
      <c r="CE3" s="71" t="s">
        <v>118</v>
      </c>
      <c r="CF3" s="71" t="s">
        <v>119</v>
      </c>
      <c r="CG3" s="71" t="s">
        <v>120</v>
      </c>
      <c r="CH3" s="71" t="s">
        <v>121</v>
      </c>
      <c r="CI3" s="71" t="s">
        <v>122</v>
      </c>
      <c r="CJ3" s="71" t="s">
        <v>123</v>
      </c>
      <c r="CK3" s="71" t="s">
        <v>124</v>
      </c>
      <c r="CL3" s="71" t="s">
        <v>125</v>
      </c>
      <c r="CM3" s="71" t="s">
        <v>126</v>
      </c>
      <c r="CN3" s="71" t="s">
        <v>127</v>
      </c>
      <c r="CO3" s="5" t="s">
        <v>128</v>
      </c>
      <c r="CP3" s="78" t="s">
        <v>129</v>
      </c>
      <c r="CQ3" s="78" t="s">
        <v>130</v>
      </c>
      <c r="CR3" s="5" t="s">
        <v>131</v>
      </c>
      <c r="CS3" s="81" t="s">
        <v>132</v>
      </c>
      <c r="CT3" s="81" t="s">
        <v>133</v>
      </c>
      <c r="CU3" s="81" t="s">
        <v>134</v>
      </c>
      <c r="CV3" s="81" t="s">
        <v>135</v>
      </c>
      <c r="CW3" s="81" t="s">
        <v>136</v>
      </c>
      <c r="CX3" s="81" t="s">
        <v>137</v>
      </c>
      <c r="CY3" s="81" t="s">
        <v>138</v>
      </c>
      <c r="CZ3" s="81" t="s">
        <v>139</v>
      </c>
      <c r="DA3" s="80" t="s">
        <v>2</v>
      </c>
      <c r="DB3" s="95" t="s">
        <v>3</v>
      </c>
      <c r="DC3" s="80" t="s">
        <v>4</v>
      </c>
      <c r="DD3" s="80" t="s">
        <v>5</v>
      </c>
      <c r="DE3" s="80" t="s">
        <v>6</v>
      </c>
      <c r="DF3" s="80" t="s">
        <v>7</v>
      </c>
    </row>
    <row r="4" spans="1:112" ht="12.9" customHeight="1" x14ac:dyDescent="0.25">
      <c r="A4" s="5" t="s">
        <v>8</v>
      </c>
      <c r="B4" s="5"/>
      <c r="C4" s="60">
        <v>9566</v>
      </c>
      <c r="D4" s="60">
        <v>9566</v>
      </c>
      <c r="E4" s="60">
        <v>9566</v>
      </c>
      <c r="F4" s="60">
        <v>9531</v>
      </c>
      <c r="G4" s="60">
        <v>9531</v>
      </c>
      <c r="H4" s="60">
        <v>9531</v>
      </c>
      <c r="I4" s="60">
        <v>9531</v>
      </c>
      <c r="J4" s="60">
        <v>9531</v>
      </c>
      <c r="K4" s="83">
        <v>9534</v>
      </c>
      <c r="L4" s="83">
        <v>9534</v>
      </c>
      <c r="M4" s="83">
        <v>9534</v>
      </c>
      <c r="N4" s="83">
        <v>9534</v>
      </c>
      <c r="O4" s="83">
        <v>9534</v>
      </c>
      <c r="P4" s="83">
        <v>9534</v>
      </c>
      <c r="Q4" s="83">
        <v>9409</v>
      </c>
      <c r="R4" s="83">
        <v>9409</v>
      </c>
      <c r="S4" s="83">
        <v>9409</v>
      </c>
      <c r="T4" s="83">
        <v>9593</v>
      </c>
      <c r="U4" s="83">
        <v>9593</v>
      </c>
      <c r="V4" s="83">
        <v>9593</v>
      </c>
      <c r="W4" s="83">
        <v>9593</v>
      </c>
      <c r="X4" s="83">
        <v>9373</v>
      </c>
      <c r="Y4" s="83">
        <v>9373</v>
      </c>
      <c r="Z4" s="83">
        <v>9373</v>
      </c>
      <c r="AA4" s="83">
        <v>9372</v>
      </c>
      <c r="AB4" s="83">
        <v>9372</v>
      </c>
      <c r="AC4" s="83">
        <v>9372</v>
      </c>
      <c r="AD4" s="83">
        <v>9372</v>
      </c>
      <c r="AE4" s="83">
        <v>9372</v>
      </c>
      <c r="AF4" s="83">
        <v>9314</v>
      </c>
      <c r="AG4" s="83">
        <v>9314</v>
      </c>
      <c r="AH4" s="83">
        <v>9314</v>
      </c>
      <c r="AI4" s="84">
        <v>9524</v>
      </c>
      <c r="AJ4" s="84">
        <v>9524</v>
      </c>
      <c r="AK4" s="84">
        <v>9524</v>
      </c>
      <c r="AL4" s="60">
        <v>9685</v>
      </c>
      <c r="AM4" s="60">
        <v>9685</v>
      </c>
      <c r="AN4" s="60">
        <v>9685</v>
      </c>
      <c r="AO4" s="84">
        <v>9597</v>
      </c>
      <c r="AP4" s="84">
        <v>9546</v>
      </c>
      <c r="AQ4" s="60">
        <v>9537</v>
      </c>
      <c r="AR4" s="60">
        <v>9537</v>
      </c>
      <c r="AS4" s="60">
        <v>9537</v>
      </c>
      <c r="AT4" s="65">
        <v>9509</v>
      </c>
      <c r="AU4" s="65">
        <v>9509</v>
      </c>
      <c r="AV4" s="65">
        <v>9509</v>
      </c>
      <c r="AW4" s="84">
        <v>9381</v>
      </c>
      <c r="AX4" s="84">
        <v>9381</v>
      </c>
      <c r="AY4" s="84">
        <v>9381</v>
      </c>
      <c r="AZ4" s="84">
        <v>9495</v>
      </c>
      <c r="BA4" s="84">
        <v>9495</v>
      </c>
      <c r="BB4" s="84">
        <v>9495</v>
      </c>
      <c r="BC4" s="84">
        <v>9457</v>
      </c>
      <c r="BD4" s="84">
        <v>9457</v>
      </c>
      <c r="BE4" s="84">
        <v>9457</v>
      </c>
      <c r="BF4" s="84">
        <v>9457</v>
      </c>
      <c r="BG4" s="39">
        <v>9573</v>
      </c>
      <c r="BH4" s="70">
        <v>9573</v>
      </c>
      <c r="BI4" s="70">
        <v>9573</v>
      </c>
      <c r="BJ4" s="70">
        <v>9573</v>
      </c>
      <c r="BK4" s="70">
        <v>9573</v>
      </c>
      <c r="BL4" s="39">
        <v>9432</v>
      </c>
      <c r="BM4" s="70">
        <v>9432</v>
      </c>
      <c r="BN4" s="70">
        <v>9432</v>
      </c>
      <c r="BO4" s="39">
        <v>9495</v>
      </c>
      <c r="BP4" s="70">
        <v>9495</v>
      </c>
      <c r="BQ4" s="70">
        <v>9495</v>
      </c>
      <c r="BR4" s="70">
        <v>9495</v>
      </c>
      <c r="BS4" s="70">
        <v>9495</v>
      </c>
      <c r="BT4" s="70">
        <v>9495</v>
      </c>
      <c r="BU4" s="39">
        <v>9449</v>
      </c>
      <c r="BV4" s="70">
        <v>9449</v>
      </c>
      <c r="BW4" s="70">
        <v>9449</v>
      </c>
      <c r="BX4" s="70">
        <v>9449</v>
      </c>
      <c r="BY4" s="70">
        <v>9379</v>
      </c>
      <c r="BZ4" s="39">
        <v>9441</v>
      </c>
      <c r="CA4" s="70">
        <v>9441</v>
      </c>
      <c r="CB4" s="70">
        <v>9441</v>
      </c>
      <c r="CC4" s="55">
        <v>9518</v>
      </c>
      <c r="CD4" s="55">
        <v>9518</v>
      </c>
      <c r="CE4" s="55">
        <v>9518</v>
      </c>
      <c r="CF4" s="55">
        <v>9450</v>
      </c>
      <c r="CG4" s="55">
        <v>9450</v>
      </c>
      <c r="CH4" s="55">
        <v>9450</v>
      </c>
      <c r="CI4" s="73">
        <v>9449</v>
      </c>
      <c r="CJ4" s="84">
        <v>9449</v>
      </c>
      <c r="CK4" s="84">
        <v>9449</v>
      </c>
      <c r="CL4" s="74">
        <v>9441</v>
      </c>
      <c r="CM4" s="74">
        <v>9441</v>
      </c>
      <c r="CN4" s="74">
        <v>9441</v>
      </c>
      <c r="CO4" s="85">
        <v>9429</v>
      </c>
      <c r="CP4" s="85">
        <v>9429</v>
      </c>
      <c r="CQ4" s="85">
        <v>9429</v>
      </c>
      <c r="CR4" s="85">
        <v>9467</v>
      </c>
      <c r="CS4" s="85">
        <v>9467</v>
      </c>
      <c r="CT4" s="85">
        <v>9467</v>
      </c>
      <c r="CU4" s="85">
        <v>9438</v>
      </c>
      <c r="CV4" s="85">
        <v>9438</v>
      </c>
      <c r="CW4" s="85">
        <v>9438</v>
      </c>
      <c r="CX4" s="98">
        <v>9644</v>
      </c>
      <c r="CY4" s="98">
        <v>9644</v>
      </c>
      <c r="CZ4" s="98">
        <v>9644</v>
      </c>
      <c r="DA4" s="85">
        <v>9664</v>
      </c>
      <c r="DB4" s="85">
        <v>9664</v>
      </c>
      <c r="DC4" s="85">
        <v>9664</v>
      </c>
      <c r="DD4" s="60">
        <v>9518</v>
      </c>
      <c r="DE4" s="60">
        <v>9518</v>
      </c>
      <c r="DF4" s="60">
        <v>9518</v>
      </c>
    </row>
    <row r="5" spans="1:112" s="80" customFormat="1" ht="12.9" customHeight="1" x14ac:dyDescent="0.25">
      <c r="A5" s="53" t="s">
        <v>144</v>
      </c>
      <c r="B5" s="81"/>
      <c r="C5" s="91" t="s">
        <v>145</v>
      </c>
      <c r="D5" s="91" t="s">
        <v>146</v>
      </c>
      <c r="E5" s="91" t="s">
        <v>146</v>
      </c>
      <c r="F5" s="91" t="s">
        <v>145</v>
      </c>
      <c r="G5" s="91" t="s">
        <v>146</v>
      </c>
      <c r="H5" s="91" t="s">
        <v>145</v>
      </c>
      <c r="I5" s="91" t="s">
        <v>145</v>
      </c>
      <c r="J5" s="91" t="s">
        <v>145</v>
      </c>
      <c r="K5" s="91" t="s">
        <v>145</v>
      </c>
      <c r="L5" s="91" t="s">
        <v>145</v>
      </c>
      <c r="M5" s="91" t="s">
        <v>145</v>
      </c>
      <c r="N5" s="91" t="s">
        <v>145</v>
      </c>
      <c r="O5" s="91" t="s">
        <v>145</v>
      </c>
      <c r="P5" s="91" t="s">
        <v>147</v>
      </c>
      <c r="Q5" s="91" t="s">
        <v>146</v>
      </c>
      <c r="R5" s="91" t="s">
        <v>148</v>
      </c>
      <c r="S5" s="91" t="s">
        <v>145</v>
      </c>
      <c r="T5" s="91" t="s">
        <v>149</v>
      </c>
      <c r="U5" s="91" t="s">
        <v>150</v>
      </c>
      <c r="V5" s="91" t="s">
        <v>150</v>
      </c>
      <c r="W5" s="91" t="s">
        <v>151</v>
      </c>
      <c r="X5" s="91" t="s">
        <v>152</v>
      </c>
      <c r="Y5" s="91" t="s">
        <v>152</v>
      </c>
      <c r="Z5" s="91" t="s">
        <v>153</v>
      </c>
      <c r="AA5" s="91" t="s">
        <v>146</v>
      </c>
      <c r="AB5" s="91" t="s">
        <v>148</v>
      </c>
      <c r="AC5" s="91" t="s">
        <v>146</v>
      </c>
      <c r="AD5" s="91" t="s">
        <v>146</v>
      </c>
      <c r="AE5" s="91" t="s">
        <v>146</v>
      </c>
      <c r="AF5" s="91" t="s">
        <v>154</v>
      </c>
      <c r="AG5" s="91" t="s">
        <v>145</v>
      </c>
      <c r="AH5" s="91" t="s">
        <v>145</v>
      </c>
      <c r="AI5" s="91" t="s">
        <v>145</v>
      </c>
      <c r="AJ5" s="91" t="s">
        <v>145</v>
      </c>
      <c r="AK5" s="91" t="s">
        <v>145</v>
      </c>
      <c r="AL5" s="91" t="s">
        <v>145</v>
      </c>
      <c r="AM5" s="91" t="s">
        <v>146</v>
      </c>
      <c r="AN5" s="91" t="s">
        <v>145</v>
      </c>
      <c r="AO5" s="91" t="s">
        <v>152</v>
      </c>
      <c r="AP5" s="91" t="s">
        <v>153</v>
      </c>
      <c r="AQ5" s="91" t="s">
        <v>145</v>
      </c>
      <c r="AR5" s="91" t="s">
        <v>145</v>
      </c>
      <c r="AS5" s="91" t="s">
        <v>145</v>
      </c>
      <c r="AT5" s="91" t="s">
        <v>145</v>
      </c>
      <c r="AU5" s="91" t="s">
        <v>152</v>
      </c>
      <c r="AV5" s="91" t="s">
        <v>152</v>
      </c>
      <c r="AW5" s="91" t="s">
        <v>145</v>
      </c>
      <c r="AX5" s="91" t="s">
        <v>145</v>
      </c>
      <c r="AY5" s="91" t="s">
        <v>145</v>
      </c>
      <c r="AZ5" s="91" t="s">
        <v>146</v>
      </c>
      <c r="BA5" s="91" t="s">
        <v>146</v>
      </c>
      <c r="BB5" s="91" t="s">
        <v>145</v>
      </c>
      <c r="BC5" s="91" t="s">
        <v>155</v>
      </c>
      <c r="BD5" s="91" t="s">
        <v>147</v>
      </c>
      <c r="BE5" s="91" t="s">
        <v>153</v>
      </c>
      <c r="BF5" s="91" t="s">
        <v>151</v>
      </c>
      <c r="BG5" s="91" t="s">
        <v>145</v>
      </c>
      <c r="BH5" s="91" t="s">
        <v>145</v>
      </c>
      <c r="BI5" s="91" t="s">
        <v>145</v>
      </c>
      <c r="BJ5" s="91" t="s">
        <v>145</v>
      </c>
      <c r="BK5" s="91" t="s">
        <v>145</v>
      </c>
      <c r="BL5" s="91" t="s">
        <v>145</v>
      </c>
      <c r="BM5" s="91" t="s">
        <v>145</v>
      </c>
      <c r="BN5" s="91" t="s">
        <v>148</v>
      </c>
      <c r="BO5" s="91" t="s">
        <v>145</v>
      </c>
      <c r="BP5" s="91" t="s">
        <v>149</v>
      </c>
      <c r="BQ5" s="91" t="s">
        <v>145</v>
      </c>
      <c r="BR5" s="91" t="s">
        <v>156</v>
      </c>
      <c r="BS5" s="91" t="s">
        <v>146</v>
      </c>
      <c r="BT5" s="91" t="s">
        <v>149</v>
      </c>
      <c r="BU5" s="91" t="s">
        <v>146</v>
      </c>
      <c r="BV5" s="91" t="s">
        <v>146</v>
      </c>
      <c r="BW5" s="91" t="s">
        <v>150</v>
      </c>
      <c r="BX5" s="91" t="s">
        <v>147</v>
      </c>
      <c r="BY5" s="91" t="s">
        <v>145</v>
      </c>
      <c r="BZ5" s="91" t="s">
        <v>150</v>
      </c>
      <c r="CA5" s="91" t="s">
        <v>147</v>
      </c>
      <c r="CB5" s="91" t="s">
        <v>149</v>
      </c>
      <c r="CC5" s="91" t="s">
        <v>145</v>
      </c>
      <c r="CD5" s="91" t="s">
        <v>146</v>
      </c>
      <c r="CE5" s="91" t="s">
        <v>145</v>
      </c>
      <c r="CF5" s="91" t="s">
        <v>157</v>
      </c>
      <c r="CG5" s="91" t="s">
        <v>145</v>
      </c>
      <c r="CH5" s="91" t="s">
        <v>145</v>
      </c>
      <c r="CI5" s="91" t="s">
        <v>151</v>
      </c>
      <c r="CJ5" s="91" t="s">
        <v>152</v>
      </c>
      <c r="CK5" s="91" t="s">
        <v>151</v>
      </c>
      <c r="CL5" s="91" t="s">
        <v>155</v>
      </c>
      <c r="CM5" s="91" t="s">
        <v>151</v>
      </c>
      <c r="CN5" s="91" t="s">
        <v>146</v>
      </c>
      <c r="CO5" s="91" t="s">
        <v>157</v>
      </c>
      <c r="CP5" s="91" t="s">
        <v>145</v>
      </c>
      <c r="CQ5" s="91" t="s">
        <v>145</v>
      </c>
      <c r="CR5" s="91" t="s">
        <v>157</v>
      </c>
      <c r="CS5" s="91" t="s">
        <v>145</v>
      </c>
      <c r="CT5" s="91" t="s">
        <v>145</v>
      </c>
      <c r="CU5" s="91" t="s">
        <v>145</v>
      </c>
      <c r="CV5" s="91" t="s">
        <v>148</v>
      </c>
      <c r="CW5" s="91" t="s">
        <v>145</v>
      </c>
      <c r="CX5" s="91" t="s">
        <v>145</v>
      </c>
      <c r="CY5" s="91" t="s">
        <v>146</v>
      </c>
      <c r="CZ5" s="91" t="s">
        <v>145</v>
      </c>
      <c r="DA5" s="91" t="s">
        <v>146</v>
      </c>
      <c r="DB5" s="99" t="s">
        <v>156</v>
      </c>
      <c r="DC5" s="91" t="s">
        <v>146</v>
      </c>
      <c r="DD5" s="91" t="s">
        <v>146</v>
      </c>
      <c r="DE5" s="91" t="s">
        <v>156</v>
      </c>
      <c r="DF5" s="91" t="s">
        <v>148</v>
      </c>
    </row>
    <row r="6" spans="1:112" ht="12.9" customHeight="1" x14ac:dyDescent="0.25">
      <c r="A6" s="5" t="s">
        <v>10</v>
      </c>
      <c r="B6" s="48" t="s">
        <v>142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R6" s="86"/>
      <c r="S6" s="83"/>
      <c r="T6" s="83" t="s">
        <v>161</v>
      </c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0"/>
      <c r="AG6" s="80"/>
      <c r="AH6" s="80"/>
      <c r="AI6" s="83"/>
      <c r="AJ6" s="83"/>
      <c r="AK6" s="83"/>
      <c r="AL6" s="83" t="s">
        <v>164</v>
      </c>
      <c r="AM6" s="83"/>
      <c r="AN6" s="84"/>
      <c r="AO6" s="84"/>
      <c r="AP6" s="84"/>
      <c r="AQ6" s="84"/>
      <c r="AR6" s="84"/>
      <c r="AS6" s="84"/>
      <c r="AT6" s="84" t="s">
        <v>166</v>
      </c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38" t="s">
        <v>170</v>
      </c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70"/>
      <c r="BV6" s="38"/>
      <c r="BW6" s="38"/>
      <c r="BX6" s="38"/>
      <c r="BY6" s="69"/>
      <c r="BZ6" s="5"/>
      <c r="CA6" s="5"/>
      <c r="CB6" s="5"/>
      <c r="CC6" s="73"/>
      <c r="CD6" s="73"/>
      <c r="CE6" s="73"/>
      <c r="CF6" s="73"/>
      <c r="CG6" s="73"/>
      <c r="CH6" s="73"/>
      <c r="CI6" s="74"/>
      <c r="CJ6" s="74"/>
      <c r="CK6" s="74"/>
      <c r="CL6" s="74"/>
      <c r="CM6" s="74"/>
      <c r="CN6" s="74"/>
      <c r="CO6" s="5"/>
      <c r="CP6" s="78"/>
      <c r="CQ6" s="78"/>
      <c r="CR6" s="5"/>
      <c r="CS6" s="85"/>
      <c r="CT6" s="81"/>
      <c r="CU6" s="81"/>
      <c r="CV6" s="81"/>
      <c r="CW6" s="81"/>
      <c r="CX6" s="81"/>
      <c r="CY6" s="81"/>
      <c r="CZ6" s="81"/>
      <c r="DA6" s="83"/>
      <c r="DB6" s="83"/>
      <c r="DC6" s="83"/>
      <c r="DD6" s="83"/>
      <c r="DE6" s="86"/>
      <c r="DF6" s="83"/>
      <c r="DG6" s="90"/>
      <c r="DH6" s="90"/>
    </row>
    <row r="7" spans="1:112" ht="12.9" customHeight="1" x14ac:dyDescent="0.25">
      <c r="A7" s="1">
        <v>30</v>
      </c>
      <c r="B7" s="1">
        <v>1</v>
      </c>
      <c r="C7" s="83">
        <v>4294</v>
      </c>
      <c r="D7" s="83">
        <v>3098</v>
      </c>
      <c r="E7" s="83">
        <v>3034</v>
      </c>
      <c r="F7" s="83">
        <v>5178</v>
      </c>
      <c r="G7" s="83">
        <v>6996</v>
      </c>
      <c r="H7" s="83">
        <v>4584</v>
      </c>
      <c r="I7" s="83">
        <v>3478</v>
      </c>
      <c r="J7" s="83">
        <v>5748</v>
      </c>
      <c r="K7" s="83">
        <v>3748</v>
      </c>
      <c r="L7" s="83">
        <v>2088</v>
      </c>
      <c r="M7" s="83">
        <v>3198</v>
      </c>
      <c r="N7" s="83">
        <v>3594</v>
      </c>
      <c r="O7" s="83">
        <v>2500</v>
      </c>
      <c r="P7" s="83">
        <v>3986</v>
      </c>
      <c r="Q7" s="83">
        <v>4248</v>
      </c>
      <c r="R7" s="83">
        <v>1724</v>
      </c>
      <c r="S7" s="83">
        <v>3192</v>
      </c>
      <c r="T7" s="83">
        <v>5858</v>
      </c>
      <c r="U7" s="83">
        <v>8494</v>
      </c>
      <c r="V7" s="83">
        <v>4664</v>
      </c>
      <c r="W7" s="83">
        <v>6898</v>
      </c>
      <c r="X7" s="83">
        <v>5068</v>
      </c>
      <c r="Y7" s="83">
        <v>5752</v>
      </c>
      <c r="Z7" s="83">
        <v>5236</v>
      </c>
      <c r="AA7" s="83">
        <v>3986</v>
      </c>
      <c r="AB7" s="83">
        <v>5078</v>
      </c>
      <c r="AC7" s="83">
        <v>5010</v>
      </c>
      <c r="AD7" s="83">
        <v>4658</v>
      </c>
      <c r="AE7" s="83">
        <v>4638</v>
      </c>
      <c r="AF7" s="83">
        <v>2432</v>
      </c>
      <c r="AG7" s="88">
        <v>2568</v>
      </c>
      <c r="AH7" s="83">
        <v>1788</v>
      </c>
      <c r="AI7" s="83">
        <v>5256</v>
      </c>
      <c r="AJ7" s="83">
        <v>4814</v>
      </c>
      <c r="AK7" s="63">
        <v>5100</v>
      </c>
      <c r="AL7" s="83">
        <v>5660</v>
      </c>
      <c r="AM7" s="83">
        <v>4434</v>
      </c>
      <c r="AN7" s="83">
        <v>6124</v>
      </c>
      <c r="AO7" s="84">
        <v>10362</v>
      </c>
      <c r="AP7" s="84">
        <v>10068</v>
      </c>
      <c r="AQ7" s="84">
        <v>5732</v>
      </c>
      <c r="AR7" s="84">
        <v>5474</v>
      </c>
      <c r="AS7" s="84">
        <v>5688</v>
      </c>
      <c r="AT7" s="84">
        <v>4142</v>
      </c>
      <c r="AU7" s="84">
        <v>5276</v>
      </c>
      <c r="AV7" s="84">
        <v>4778</v>
      </c>
      <c r="AW7" s="84">
        <v>4022</v>
      </c>
      <c r="AX7" s="84">
        <v>2676</v>
      </c>
      <c r="AY7" s="84">
        <v>3694</v>
      </c>
      <c r="AZ7" s="84">
        <v>5310</v>
      </c>
      <c r="BA7" s="84">
        <v>5264</v>
      </c>
      <c r="BB7" s="84">
        <v>7168</v>
      </c>
      <c r="BC7" s="84">
        <v>7900</v>
      </c>
      <c r="BD7" s="84">
        <v>6628</v>
      </c>
      <c r="BE7" s="84">
        <v>6760</v>
      </c>
      <c r="BF7" s="84">
        <v>5704</v>
      </c>
      <c r="BG7" s="70">
        <v>3392</v>
      </c>
      <c r="BH7" s="84">
        <v>2682</v>
      </c>
      <c r="BI7" s="39">
        <v>3040</v>
      </c>
      <c r="BJ7" s="70">
        <v>3554</v>
      </c>
      <c r="BK7" s="55">
        <v>3406</v>
      </c>
      <c r="BL7" s="39">
        <v>6674</v>
      </c>
      <c r="BM7" s="39">
        <v>7180</v>
      </c>
      <c r="BN7" s="39">
        <v>4648</v>
      </c>
      <c r="BO7" s="39">
        <v>7370</v>
      </c>
      <c r="BP7" s="39">
        <v>5846</v>
      </c>
      <c r="BQ7" s="39">
        <v>3434</v>
      </c>
      <c r="BR7" s="39">
        <v>2742</v>
      </c>
      <c r="BS7" s="39">
        <v>4480</v>
      </c>
      <c r="BT7" s="39">
        <v>4242</v>
      </c>
      <c r="BU7" s="39">
        <v>6482</v>
      </c>
      <c r="BV7" s="39">
        <v>5760</v>
      </c>
      <c r="BW7" s="39">
        <v>5804</v>
      </c>
      <c r="BX7" s="39">
        <v>7278</v>
      </c>
      <c r="BY7" s="70">
        <v>4590</v>
      </c>
      <c r="BZ7" s="39">
        <v>8860</v>
      </c>
      <c r="CA7" s="55">
        <v>10084</v>
      </c>
      <c r="CB7" s="39">
        <v>2730</v>
      </c>
      <c r="CC7" s="73">
        <v>6268</v>
      </c>
      <c r="CD7" s="73">
        <v>6784</v>
      </c>
      <c r="CE7" s="73">
        <v>6480</v>
      </c>
      <c r="CF7" s="73">
        <v>2848</v>
      </c>
      <c r="CG7" s="73">
        <v>2968</v>
      </c>
      <c r="CH7" s="73">
        <v>2696</v>
      </c>
      <c r="CI7" s="74">
        <v>3536</v>
      </c>
      <c r="CJ7" s="75">
        <v>6038</v>
      </c>
      <c r="CK7" s="74">
        <v>6422</v>
      </c>
      <c r="CL7" s="74">
        <v>4556</v>
      </c>
      <c r="CM7" s="74">
        <v>4872</v>
      </c>
      <c r="CN7" s="74">
        <v>3316</v>
      </c>
      <c r="CO7" s="40">
        <v>4928</v>
      </c>
      <c r="CP7" s="79">
        <v>3110</v>
      </c>
      <c r="CQ7" s="79">
        <v>4310</v>
      </c>
      <c r="CR7" s="85">
        <v>2348</v>
      </c>
      <c r="CS7" s="85">
        <v>1590</v>
      </c>
      <c r="CT7" s="85">
        <v>1502</v>
      </c>
      <c r="CU7" s="85">
        <v>2746</v>
      </c>
      <c r="CV7" s="85">
        <v>4534</v>
      </c>
      <c r="CW7" s="85">
        <v>4500</v>
      </c>
      <c r="CX7" s="85">
        <v>2542</v>
      </c>
      <c r="CY7" s="85">
        <v>2636</v>
      </c>
      <c r="CZ7" s="85">
        <v>3132</v>
      </c>
      <c r="DA7" s="83">
        <v>3280</v>
      </c>
      <c r="DB7" s="83">
        <v>2930</v>
      </c>
      <c r="DC7" s="83">
        <v>3024</v>
      </c>
      <c r="DD7" s="83">
        <v>1988</v>
      </c>
      <c r="DE7" s="83">
        <v>1512</v>
      </c>
      <c r="DF7" s="83">
        <v>2372</v>
      </c>
      <c r="DG7" s="80"/>
      <c r="DH7" s="80"/>
    </row>
    <row r="8" spans="1:112" ht="12.9" customHeight="1" x14ac:dyDescent="0.25">
      <c r="A8" s="1">
        <v>50</v>
      </c>
      <c r="B8" s="1">
        <v>2</v>
      </c>
      <c r="C8" s="83">
        <v>4236</v>
      </c>
      <c r="D8" s="83">
        <v>3702</v>
      </c>
      <c r="E8" s="83">
        <v>3536</v>
      </c>
      <c r="F8" s="83">
        <v>4732</v>
      </c>
      <c r="G8" s="83">
        <v>7094</v>
      </c>
      <c r="H8" s="83">
        <v>4952</v>
      </c>
      <c r="I8" s="83">
        <v>5322</v>
      </c>
      <c r="J8" s="83">
        <v>6006</v>
      </c>
      <c r="K8" s="83">
        <v>3580</v>
      </c>
      <c r="L8" s="83">
        <v>2192</v>
      </c>
      <c r="M8" s="83">
        <v>3130</v>
      </c>
      <c r="N8" s="83">
        <v>4448</v>
      </c>
      <c r="O8" s="83">
        <v>2734</v>
      </c>
      <c r="P8" s="83">
        <v>4066</v>
      </c>
      <c r="Q8" s="83">
        <v>5902</v>
      </c>
      <c r="R8" s="83">
        <v>2614</v>
      </c>
      <c r="S8" s="83">
        <v>4246</v>
      </c>
      <c r="T8" s="83">
        <v>6722</v>
      </c>
      <c r="U8" s="83">
        <v>9840</v>
      </c>
      <c r="V8" s="83">
        <v>7656</v>
      </c>
      <c r="W8" s="83">
        <v>10064</v>
      </c>
      <c r="X8" s="83">
        <v>4652</v>
      </c>
      <c r="Y8" s="83">
        <v>6172</v>
      </c>
      <c r="Z8" s="83">
        <v>3428</v>
      </c>
      <c r="AA8" s="83">
        <v>5394</v>
      </c>
      <c r="AB8" s="83">
        <v>5104</v>
      </c>
      <c r="AC8" s="83">
        <v>4876</v>
      </c>
      <c r="AD8" s="83">
        <v>5006</v>
      </c>
      <c r="AE8" s="83">
        <v>5552</v>
      </c>
      <c r="AF8" s="83">
        <v>3288</v>
      </c>
      <c r="AG8" s="88">
        <v>2894</v>
      </c>
      <c r="AH8" s="83">
        <v>2226</v>
      </c>
      <c r="AI8" s="83">
        <v>5558</v>
      </c>
      <c r="AJ8" s="83">
        <v>4242</v>
      </c>
      <c r="AK8" s="83">
        <v>5222</v>
      </c>
      <c r="AL8" s="83">
        <v>6266</v>
      </c>
      <c r="AM8" s="83">
        <v>6492</v>
      </c>
      <c r="AN8" s="83">
        <v>5758</v>
      </c>
      <c r="AO8" s="84">
        <v>11342</v>
      </c>
      <c r="AP8" s="84">
        <v>12830</v>
      </c>
      <c r="AQ8" s="84">
        <v>5714</v>
      </c>
      <c r="AR8" s="84">
        <v>6194</v>
      </c>
      <c r="AS8" s="84">
        <v>5088</v>
      </c>
      <c r="AT8" s="84">
        <v>5878</v>
      </c>
      <c r="AU8" s="84">
        <v>5028</v>
      </c>
      <c r="AV8" s="84">
        <v>5564</v>
      </c>
      <c r="AW8" s="84">
        <v>4466</v>
      </c>
      <c r="AX8" s="84">
        <v>4098</v>
      </c>
      <c r="AY8" s="84">
        <v>4306</v>
      </c>
      <c r="AZ8" s="84">
        <v>4668</v>
      </c>
      <c r="BA8" s="84">
        <v>5460</v>
      </c>
      <c r="BB8" s="84">
        <v>7916</v>
      </c>
      <c r="BC8" s="84">
        <v>8168</v>
      </c>
      <c r="BD8" s="84">
        <v>6516</v>
      </c>
      <c r="BE8" s="84">
        <v>7382</v>
      </c>
      <c r="BF8" s="84">
        <v>6600</v>
      </c>
      <c r="BG8" s="70">
        <v>4450</v>
      </c>
      <c r="BH8" s="39">
        <v>4622</v>
      </c>
      <c r="BI8" s="39">
        <v>4894</v>
      </c>
      <c r="BJ8" s="70">
        <v>5492</v>
      </c>
      <c r="BK8" s="39">
        <v>4342</v>
      </c>
      <c r="BL8" s="39">
        <v>5660</v>
      </c>
      <c r="BM8" s="57">
        <v>7176</v>
      </c>
      <c r="BN8" s="39">
        <v>3954</v>
      </c>
      <c r="BO8" s="39">
        <v>7216</v>
      </c>
      <c r="BP8" s="39">
        <v>5162</v>
      </c>
      <c r="BQ8" s="39">
        <v>6064</v>
      </c>
      <c r="BR8" s="39">
        <v>2424</v>
      </c>
      <c r="BS8" s="39">
        <v>4940</v>
      </c>
      <c r="BT8" s="39">
        <v>4446</v>
      </c>
      <c r="BU8" s="39">
        <v>8712</v>
      </c>
      <c r="BV8" s="39">
        <v>9022</v>
      </c>
      <c r="BW8" s="39">
        <v>8712</v>
      </c>
      <c r="BX8" s="39">
        <v>8748</v>
      </c>
      <c r="BY8" s="70">
        <v>4614</v>
      </c>
      <c r="BZ8" s="39">
        <v>10970</v>
      </c>
      <c r="CA8" s="39">
        <v>10622</v>
      </c>
      <c r="CB8" s="39">
        <v>1700</v>
      </c>
      <c r="CC8" s="73">
        <v>6798</v>
      </c>
      <c r="CD8" s="73">
        <v>7374</v>
      </c>
      <c r="CE8" s="73">
        <v>7852</v>
      </c>
      <c r="CF8" s="73">
        <v>4486</v>
      </c>
      <c r="CG8" s="73">
        <v>4284</v>
      </c>
      <c r="CH8" s="73">
        <v>4562</v>
      </c>
      <c r="CI8" s="74">
        <v>6914</v>
      </c>
      <c r="CJ8" s="75">
        <v>6810</v>
      </c>
      <c r="CK8" s="74">
        <v>8212</v>
      </c>
      <c r="CL8" s="74">
        <v>4420</v>
      </c>
      <c r="CM8" s="74">
        <v>5828</v>
      </c>
      <c r="CN8" s="74">
        <v>5062</v>
      </c>
      <c r="CO8" s="40">
        <v>6902</v>
      </c>
      <c r="CP8" s="79">
        <v>4048</v>
      </c>
      <c r="CQ8" s="79">
        <v>5752</v>
      </c>
      <c r="CR8" s="85">
        <v>2974</v>
      </c>
      <c r="CS8" s="85">
        <v>2246</v>
      </c>
      <c r="CT8" s="85">
        <v>1926</v>
      </c>
      <c r="CU8" s="85">
        <v>4228</v>
      </c>
      <c r="CV8" s="85">
        <v>5702</v>
      </c>
      <c r="CW8" s="85">
        <v>6530</v>
      </c>
      <c r="CX8" s="85">
        <v>3314</v>
      </c>
      <c r="CY8" s="85">
        <v>2668</v>
      </c>
      <c r="CZ8" s="85">
        <v>4346</v>
      </c>
      <c r="DA8" s="83">
        <v>4196</v>
      </c>
      <c r="DB8" s="83">
        <v>3438</v>
      </c>
      <c r="DC8" s="83">
        <v>3620</v>
      </c>
      <c r="DD8" s="83">
        <v>3358</v>
      </c>
      <c r="DE8" s="83">
        <v>1794</v>
      </c>
      <c r="DF8" s="83">
        <v>2908</v>
      </c>
      <c r="DG8" s="80"/>
      <c r="DH8" s="80"/>
    </row>
    <row r="9" spans="1:112" ht="12.6" customHeight="1" x14ac:dyDescent="0.25">
      <c r="A9" s="1">
        <v>70</v>
      </c>
      <c r="B9" s="1">
        <v>3</v>
      </c>
      <c r="C9" s="83">
        <v>3510</v>
      </c>
      <c r="D9" s="83">
        <v>3436</v>
      </c>
      <c r="E9" s="83">
        <v>3128</v>
      </c>
      <c r="F9" s="83">
        <v>5202</v>
      </c>
      <c r="G9" s="83">
        <v>7712</v>
      </c>
      <c r="H9" s="83">
        <v>6754</v>
      </c>
      <c r="I9" s="83">
        <v>6216</v>
      </c>
      <c r="J9" s="83">
        <v>6132</v>
      </c>
      <c r="K9" s="83">
        <v>4252</v>
      </c>
      <c r="L9" s="83">
        <v>2460</v>
      </c>
      <c r="M9" s="83">
        <v>3486</v>
      </c>
      <c r="N9" s="83">
        <v>4288</v>
      </c>
      <c r="O9" s="83">
        <v>3056</v>
      </c>
      <c r="P9" s="83">
        <v>4168</v>
      </c>
      <c r="Q9" s="83">
        <v>6246</v>
      </c>
      <c r="R9" s="86">
        <v>2686</v>
      </c>
      <c r="S9" s="83">
        <v>4748</v>
      </c>
      <c r="T9" s="88">
        <v>5948</v>
      </c>
      <c r="U9" s="83">
        <v>10292</v>
      </c>
      <c r="V9" s="83">
        <v>9116</v>
      </c>
      <c r="W9" s="83">
        <v>10560</v>
      </c>
      <c r="X9" s="83">
        <v>6504</v>
      </c>
      <c r="Y9" s="83">
        <v>5930</v>
      </c>
      <c r="Z9" s="83">
        <v>3956</v>
      </c>
      <c r="AA9" s="83">
        <v>5386</v>
      </c>
      <c r="AB9" s="83">
        <v>4902</v>
      </c>
      <c r="AC9" s="60">
        <v>4218</v>
      </c>
      <c r="AD9" s="83">
        <v>5260</v>
      </c>
      <c r="AE9" s="83">
        <v>4882</v>
      </c>
      <c r="AF9" s="83">
        <v>4022</v>
      </c>
      <c r="AG9" s="88">
        <v>2704</v>
      </c>
      <c r="AH9" s="83">
        <v>2618</v>
      </c>
      <c r="AI9" s="83">
        <v>5828</v>
      </c>
      <c r="AJ9" s="83">
        <v>3600</v>
      </c>
      <c r="AK9" s="83">
        <v>5810</v>
      </c>
      <c r="AL9" s="83">
        <v>7964</v>
      </c>
      <c r="AM9" s="83">
        <v>7686</v>
      </c>
      <c r="AN9" s="83">
        <v>6844</v>
      </c>
      <c r="AO9" s="84">
        <v>10738</v>
      </c>
      <c r="AP9" s="84">
        <v>13226</v>
      </c>
      <c r="AQ9" s="84">
        <v>4982</v>
      </c>
      <c r="AR9" s="84">
        <v>5526</v>
      </c>
      <c r="AS9" s="84">
        <v>4994</v>
      </c>
      <c r="AT9" s="84">
        <v>6694</v>
      </c>
      <c r="AU9" s="84">
        <v>3376</v>
      </c>
      <c r="AV9" s="84">
        <v>6520</v>
      </c>
      <c r="AW9" s="84">
        <v>5120</v>
      </c>
      <c r="AX9" s="84">
        <v>3910</v>
      </c>
      <c r="AY9" s="84">
        <v>4714</v>
      </c>
      <c r="AZ9" s="84">
        <v>4502</v>
      </c>
      <c r="BA9" s="84">
        <v>5624</v>
      </c>
      <c r="BB9" s="84">
        <v>7280</v>
      </c>
      <c r="BC9" s="84">
        <v>8170</v>
      </c>
      <c r="BD9" s="84">
        <v>7052</v>
      </c>
      <c r="BE9" s="84">
        <v>7042</v>
      </c>
      <c r="BF9" s="84">
        <v>8082</v>
      </c>
      <c r="BG9" s="70">
        <v>5302</v>
      </c>
      <c r="BH9" s="39">
        <v>4972</v>
      </c>
      <c r="BI9" s="39">
        <v>6250</v>
      </c>
      <c r="BJ9" s="70">
        <v>5264</v>
      </c>
      <c r="BK9" s="39">
        <v>3992</v>
      </c>
      <c r="BL9" s="39">
        <v>4962</v>
      </c>
      <c r="BM9" s="39">
        <v>6862</v>
      </c>
      <c r="BN9" s="39">
        <v>4030</v>
      </c>
      <c r="BO9" s="39">
        <v>6170</v>
      </c>
      <c r="BP9" s="39">
        <v>4126</v>
      </c>
      <c r="BQ9" s="39">
        <v>4452</v>
      </c>
      <c r="BR9" s="39">
        <v>2198</v>
      </c>
      <c r="BS9" s="39">
        <v>3848</v>
      </c>
      <c r="BT9" s="39">
        <v>4792</v>
      </c>
      <c r="BU9" s="39">
        <v>10312</v>
      </c>
      <c r="BV9" s="39">
        <v>10492</v>
      </c>
      <c r="BW9" s="39">
        <v>8280</v>
      </c>
      <c r="BX9" s="39">
        <v>8228</v>
      </c>
      <c r="BY9" s="70">
        <v>3742</v>
      </c>
      <c r="BZ9" s="39">
        <v>11630</v>
      </c>
      <c r="CA9" s="39">
        <v>9250</v>
      </c>
      <c r="CB9" s="39">
        <v>9300</v>
      </c>
      <c r="CC9" s="73">
        <v>6884</v>
      </c>
      <c r="CD9" s="73">
        <v>6636</v>
      </c>
      <c r="CE9" s="73">
        <v>7516</v>
      </c>
      <c r="CF9" s="73">
        <v>4980</v>
      </c>
      <c r="CG9" s="73">
        <v>5510</v>
      </c>
      <c r="CH9" s="73">
        <v>5190</v>
      </c>
      <c r="CI9" s="74">
        <v>7326</v>
      </c>
      <c r="CJ9" s="75">
        <v>6428</v>
      </c>
      <c r="CK9" s="74">
        <v>9252</v>
      </c>
      <c r="CL9" s="74">
        <v>4720</v>
      </c>
      <c r="CM9" s="74">
        <v>9224</v>
      </c>
      <c r="CN9" s="74">
        <v>4586</v>
      </c>
      <c r="CO9" s="40">
        <v>7010</v>
      </c>
      <c r="CP9" s="79">
        <v>4982</v>
      </c>
      <c r="CQ9" s="79">
        <v>5116</v>
      </c>
      <c r="CR9" s="85">
        <v>2838</v>
      </c>
      <c r="CS9" s="85">
        <v>2520</v>
      </c>
      <c r="CT9" s="85">
        <v>2288</v>
      </c>
      <c r="CU9" s="85">
        <v>5850</v>
      </c>
      <c r="CV9" s="85">
        <v>4932</v>
      </c>
      <c r="CW9" s="85">
        <v>6352</v>
      </c>
      <c r="CX9" s="85">
        <v>3146</v>
      </c>
      <c r="CY9" s="85">
        <v>2260</v>
      </c>
      <c r="CZ9" s="85">
        <v>4208</v>
      </c>
      <c r="DA9" s="83">
        <v>4218</v>
      </c>
      <c r="DB9" s="83">
        <v>3324</v>
      </c>
      <c r="DC9" s="83">
        <v>3078</v>
      </c>
      <c r="DD9" s="83">
        <v>4290</v>
      </c>
      <c r="DE9" s="83">
        <v>1788</v>
      </c>
      <c r="DF9" s="83">
        <v>3554</v>
      </c>
      <c r="DG9" s="80"/>
      <c r="DH9" s="80"/>
    </row>
    <row r="10" spans="1:112" ht="12.9" customHeight="1" x14ac:dyDescent="0.25">
      <c r="A10" s="1">
        <v>90</v>
      </c>
      <c r="B10" s="1">
        <v>4</v>
      </c>
      <c r="C10" s="83">
        <v>6022</v>
      </c>
      <c r="D10" s="83">
        <v>5694</v>
      </c>
      <c r="E10" s="83">
        <v>4576</v>
      </c>
      <c r="F10" s="83">
        <v>6544</v>
      </c>
      <c r="G10" s="83">
        <v>8584</v>
      </c>
      <c r="H10" s="83">
        <v>6610</v>
      </c>
      <c r="I10" s="83">
        <v>7888</v>
      </c>
      <c r="J10" s="83">
        <v>5966</v>
      </c>
      <c r="K10" s="83">
        <v>4430</v>
      </c>
      <c r="L10" s="83">
        <v>2568</v>
      </c>
      <c r="M10" s="83">
        <v>3680</v>
      </c>
      <c r="N10" s="83">
        <v>5274</v>
      </c>
      <c r="O10" s="83">
        <v>3542</v>
      </c>
      <c r="P10" s="83">
        <v>5216</v>
      </c>
      <c r="Q10" s="83">
        <v>6114</v>
      </c>
      <c r="R10" s="86">
        <v>2348</v>
      </c>
      <c r="S10" s="83">
        <v>6520</v>
      </c>
      <c r="T10" s="83">
        <v>7338</v>
      </c>
      <c r="U10" s="83">
        <v>9984</v>
      </c>
      <c r="V10" s="83">
        <v>11298</v>
      </c>
      <c r="W10" s="83">
        <v>10326</v>
      </c>
      <c r="X10" s="83">
        <v>7994</v>
      </c>
      <c r="Y10" s="83">
        <v>7300</v>
      </c>
      <c r="Z10" s="83">
        <v>5098</v>
      </c>
      <c r="AA10" s="83">
        <v>4374</v>
      </c>
      <c r="AB10" s="83">
        <v>4634</v>
      </c>
      <c r="AC10" s="83">
        <v>4646</v>
      </c>
      <c r="AD10" s="83">
        <v>4460</v>
      </c>
      <c r="AE10" s="83">
        <v>4674</v>
      </c>
      <c r="AF10" s="83">
        <v>5444</v>
      </c>
      <c r="AG10" s="88">
        <v>4440</v>
      </c>
      <c r="AH10" s="83">
        <v>3138</v>
      </c>
      <c r="AI10" s="83">
        <v>5394</v>
      </c>
      <c r="AJ10" s="83">
        <v>4020</v>
      </c>
      <c r="AK10" s="83">
        <v>8930</v>
      </c>
      <c r="AL10" s="83">
        <v>7296</v>
      </c>
      <c r="AM10" s="83">
        <v>7208</v>
      </c>
      <c r="AN10" s="83">
        <v>7098</v>
      </c>
      <c r="AO10" s="84">
        <v>9712</v>
      </c>
      <c r="AP10" s="84">
        <v>13208</v>
      </c>
      <c r="AQ10" s="84">
        <v>4938</v>
      </c>
      <c r="AR10" s="84">
        <v>5644</v>
      </c>
      <c r="AS10" s="84">
        <v>5214</v>
      </c>
      <c r="AT10" s="84">
        <v>5568</v>
      </c>
      <c r="AU10" s="84">
        <v>3502</v>
      </c>
      <c r="AV10" s="84">
        <v>6886</v>
      </c>
      <c r="AW10" s="84">
        <v>5408</v>
      </c>
      <c r="AX10" s="84">
        <v>4872</v>
      </c>
      <c r="AY10" s="84">
        <v>5284</v>
      </c>
      <c r="AZ10" s="84">
        <v>4500</v>
      </c>
      <c r="BA10" s="84">
        <v>5654</v>
      </c>
      <c r="BB10" s="84">
        <v>6426</v>
      </c>
      <c r="BC10" s="84">
        <v>7158</v>
      </c>
      <c r="BD10" s="84">
        <v>7300</v>
      </c>
      <c r="BE10" s="84">
        <v>6998</v>
      </c>
      <c r="BF10" s="65">
        <v>9686</v>
      </c>
      <c r="BG10" s="70">
        <v>5392</v>
      </c>
      <c r="BH10" s="39">
        <v>4722</v>
      </c>
      <c r="BI10" s="39">
        <v>5766</v>
      </c>
      <c r="BJ10" s="70">
        <v>4780</v>
      </c>
      <c r="BK10" s="39">
        <v>4062</v>
      </c>
      <c r="BL10" s="39">
        <v>3874</v>
      </c>
      <c r="BM10" s="39">
        <v>5666</v>
      </c>
      <c r="BN10" s="39">
        <v>5024</v>
      </c>
      <c r="BO10" s="39">
        <v>5984</v>
      </c>
      <c r="BP10" s="39">
        <v>4804</v>
      </c>
      <c r="BQ10" s="39">
        <v>4332</v>
      </c>
      <c r="BR10" s="39">
        <v>2444</v>
      </c>
      <c r="BS10" s="39">
        <v>3374</v>
      </c>
      <c r="BT10" s="39">
        <v>5078</v>
      </c>
      <c r="BU10" s="39">
        <v>9464</v>
      </c>
      <c r="BV10" s="39">
        <v>10330</v>
      </c>
      <c r="BW10" s="39">
        <v>7118</v>
      </c>
      <c r="BX10" s="39">
        <v>6034</v>
      </c>
      <c r="BY10" s="70">
        <v>3960</v>
      </c>
      <c r="BZ10" s="39">
        <v>9636</v>
      </c>
      <c r="CA10" s="39">
        <v>8898</v>
      </c>
      <c r="CB10" s="39">
        <v>8912</v>
      </c>
      <c r="CC10" s="73">
        <v>5886</v>
      </c>
      <c r="CD10" s="73">
        <v>5086</v>
      </c>
      <c r="CE10" s="73">
        <v>7010</v>
      </c>
      <c r="CF10" s="73">
        <v>4154</v>
      </c>
      <c r="CG10" s="73">
        <v>5860</v>
      </c>
      <c r="CH10" s="73">
        <v>5130</v>
      </c>
      <c r="CI10" s="74">
        <v>6124</v>
      </c>
      <c r="CJ10" s="75">
        <v>7144</v>
      </c>
      <c r="CK10" s="74">
        <v>8360</v>
      </c>
      <c r="CL10" s="74">
        <v>6164</v>
      </c>
      <c r="CM10" s="74">
        <v>10028</v>
      </c>
      <c r="CN10" s="74">
        <v>7950</v>
      </c>
      <c r="CO10" s="40">
        <v>5698</v>
      </c>
      <c r="CP10" s="79">
        <v>5336</v>
      </c>
      <c r="CQ10" s="79">
        <v>3038</v>
      </c>
      <c r="CR10" s="85">
        <v>2590</v>
      </c>
      <c r="CS10" s="85">
        <v>2766</v>
      </c>
      <c r="CT10" s="85">
        <v>2528</v>
      </c>
      <c r="CU10" s="85">
        <v>4956</v>
      </c>
      <c r="CV10" s="85">
        <v>4686</v>
      </c>
      <c r="CW10" s="85">
        <v>6222</v>
      </c>
      <c r="CX10" s="85">
        <v>2974</v>
      </c>
      <c r="CY10" s="85">
        <v>2018</v>
      </c>
      <c r="CZ10" s="85">
        <v>3564</v>
      </c>
      <c r="DA10" s="83">
        <v>3938</v>
      </c>
      <c r="DB10" s="83">
        <v>2370</v>
      </c>
      <c r="DC10" s="83">
        <v>3352</v>
      </c>
      <c r="DD10" s="83">
        <v>4710</v>
      </c>
      <c r="DE10" s="83">
        <v>2012</v>
      </c>
      <c r="DF10" s="83">
        <v>3838</v>
      </c>
      <c r="DG10" s="80"/>
      <c r="DH10" s="80"/>
    </row>
    <row r="11" spans="1:112" ht="12.9" customHeight="1" x14ac:dyDescent="0.25">
      <c r="A11" s="1">
        <v>110</v>
      </c>
      <c r="B11" s="1">
        <v>5</v>
      </c>
      <c r="C11" s="83">
        <v>7302</v>
      </c>
      <c r="D11" s="83">
        <v>5802</v>
      </c>
      <c r="E11" s="83">
        <v>7142</v>
      </c>
      <c r="F11" s="83">
        <v>7966</v>
      </c>
      <c r="G11" s="83">
        <v>9314</v>
      </c>
      <c r="H11" s="83">
        <v>7836</v>
      </c>
      <c r="I11" s="83">
        <v>9534</v>
      </c>
      <c r="J11" s="83">
        <v>6770</v>
      </c>
      <c r="K11" s="83">
        <v>4168</v>
      </c>
      <c r="L11" s="83">
        <v>3268</v>
      </c>
      <c r="M11" s="83">
        <v>4174</v>
      </c>
      <c r="N11" s="83">
        <v>6342</v>
      </c>
      <c r="O11" s="83">
        <v>3774</v>
      </c>
      <c r="P11" s="83">
        <v>5538</v>
      </c>
      <c r="Q11" s="83">
        <v>4646</v>
      </c>
      <c r="R11" s="86">
        <v>2832</v>
      </c>
      <c r="S11" s="83">
        <v>3382</v>
      </c>
      <c r="T11" s="83">
        <v>9056</v>
      </c>
      <c r="U11" s="83">
        <v>9872</v>
      </c>
      <c r="V11" s="83">
        <v>11000</v>
      </c>
      <c r="W11" s="83">
        <v>10398</v>
      </c>
      <c r="X11" s="83">
        <v>8086</v>
      </c>
      <c r="Y11" s="83">
        <v>8810</v>
      </c>
      <c r="Z11" s="83">
        <v>7954</v>
      </c>
      <c r="AA11" s="83">
        <v>4938</v>
      </c>
      <c r="AB11" s="83">
        <v>7530</v>
      </c>
      <c r="AC11" s="83">
        <v>4904</v>
      </c>
      <c r="AD11" s="83">
        <v>5084</v>
      </c>
      <c r="AE11" s="83">
        <v>5798</v>
      </c>
      <c r="AF11" s="83">
        <v>3700</v>
      </c>
      <c r="AG11" s="88">
        <v>4408</v>
      </c>
      <c r="AH11" s="83">
        <v>3318</v>
      </c>
      <c r="AI11" s="83">
        <v>4266</v>
      </c>
      <c r="AJ11" s="83">
        <v>3368</v>
      </c>
      <c r="AK11" s="83">
        <v>6412</v>
      </c>
      <c r="AL11" s="83">
        <v>7416</v>
      </c>
      <c r="AM11" s="83">
        <v>8056</v>
      </c>
      <c r="AN11" s="83">
        <v>6924</v>
      </c>
      <c r="AO11" s="84">
        <v>9782</v>
      </c>
      <c r="AP11" s="84">
        <v>10128</v>
      </c>
      <c r="AQ11" s="84">
        <v>5148</v>
      </c>
      <c r="AR11" s="84">
        <v>5540</v>
      </c>
      <c r="AS11" s="84">
        <v>3858</v>
      </c>
      <c r="AT11" s="84">
        <v>6284</v>
      </c>
      <c r="AU11" s="84">
        <v>3986</v>
      </c>
      <c r="AV11" s="84">
        <v>6710</v>
      </c>
      <c r="AW11" s="84">
        <v>5950</v>
      </c>
      <c r="AX11" s="84">
        <v>5614</v>
      </c>
      <c r="AY11" s="84">
        <v>5790</v>
      </c>
      <c r="AZ11" s="84">
        <v>4098</v>
      </c>
      <c r="BA11" s="84">
        <v>5896</v>
      </c>
      <c r="BB11" s="84">
        <v>6088</v>
      </c>
      <c r="BC11" s="84">
        <v>8424</v>
      </c>
      <c r="BD11" s="84">
        <v>6726</v>
      </c>
      <c r="BE11" s="84">
        <v>10634</v>
      </c>
      <c r="BF11" s="84">
        <v>9892</v>
      </c>
      <c r="BG11" s="70">
        <v>6176</v>
      </c>
      <c r="BH11" s="39">
        <v>5078</v>
      </c>
      <c r="BI11" s="39">
        <v>5526</v>
      </c>
      <c r="BJ11" s="70">
        <v>5082</v>
      </c>
      <c r="BK11" s="39">
        <v>4784</v>
      </c>
      <c r="BL11" s="39">
        <v>5866</v>
      </c>
      <c r="BM11" s="39">
        <v>6916</v>
      </c>
      <c r="BN11" s="39">
        <v>5306</v>
      </c>
      <c r="BO11" s="39">
        <v>6726</v>
      </c>
      <c r="BP11" s="39">
        <v>3476</v>
      </c>
      <c r="BQ11" s="39">
        <v>4458</v>
      </c>
      <c r="BR11" s="39">
        <v>2316</v>
      </c>
      <c r="BS11" s="39">
        <v>3634</v>
      </c>
      <c r="BT11" s="39">
        <v>5676</v>
      </c>
      <c r="BU11" s="39">
        <v>8506</v>
      </c>
      <c r="BV11" s="39">
        <v>9386</v>
      </c>
      <c r="BW11" s="39">
        <v>5782</v>
      </c>
      <c r="BX11" s="39">
        <v>5700</v>
      </c>
      <c r="BY11" s="70">
        <v>4688</v>
      </c>
      <c r="BZ11" s="39">
        <v>5334</v>
      </c>
      <c r="CA11" s="39">
        <v>12138</v>
      </c>
      <c r="CB11" s="39">
        <v>9678</v>
      </c>
      <c r="CC11" s="73">
        <v>4940</v>
      </c>
      <c r="CD11" s="73">
        <v>4508</v>
      </c>
      <c r="CE11" s="73">
        <v>5784</v>
      </c>
      <c r="CF11" s="73">
        <v>3018</v>
      </c>
      <c r="CG11" s="73">
        <v>5802</v>
      </c>
      <c r="CH11" s="73">
        <v>5196</v>
      </c>
      <c r="CI11" s="74">
        <v>6966</v>
      </c>
      <c r="CJ11" s="75">
        <v>5196</v>
      </c>
      <c r="CK11" s="74">
        <v>9020</v>
      </c>
      <c r="CL11" s="74">
        <v>5956</v>
      </c>
      <c r="CM11" s="74">
        <v>8244</v>
      </c>
      <c r="CN11" s="74">
        <v>6338</v>
      </c>
      <c r="CO11" s="40">
        <v>5244</v>
      </c>
      <c r="CP11" s="79">
        <v>5178</v>
      </c>
      <c r="CQ11" s="79">
        <v>4634</v>
      </c>
      <c r="CR11" s="85">
        <v>3032</v>
      </c>
      <c r="CS11" s="85">
        <v>2926</v>
      </c>
      <c r="CT11" s="85">
        <v>2376</v>
      </c>
      <c r="CU11" s="85">
        <v>5646</v>
      </c>
      <c r="CV11" s="85">
        <v>5244</v>
      </c>
      <c r="CW11" s="85">
        <v>6314</v>
      </c>
      <c r="CX11" s="85">
        <v>4260</v>
      </c>
      <c r="CY11" s="85">
        <v>2004</v>
      </c>
      <c r="CZ11" s="85">
        <v>3286</v>
      </c>
      <c r="DA11" s="83">
        <v>3298</v>
      </c>
      <c r="DB11" s="83">
        <v>3732</v>
      </c>
      <c r="DC11" s="83">
        <v>4116</v>
      </c>
      <c r="DD11" s="83">
        <v>5252</v>
      </c>
      <c r="DE11" s="83">
        <v>2964</v>
      </c>
      <c r="DF11" s="83">
        <v>3994</v>
      </c>
      <c r="DG11" s="80"/>
      <c r="DH11" s="80"/>
    </row>
    <row r="12" spans="1:112" ht="12.9" customHeight="1" x14ac:dyDescent="0.25">
      <c r="A12" s="1">
        <v>130</v>
      </c>
      <c r="B12" s="1">
        <v>6</v>
      </c>
      <c r="C12" s="83">
        <v>5114</v>
      </c>
      <c r="D12" s="83">
        <v>4582</v>
      </c>
      <c r="E12" s="83">
        <v>7252</v>
      </c>
      <c r="F12" s="83">
        <v>8656</v>
      </c>
      <c r="G12" s="83">
        <v>9352</v>
      </c>
      <c r="H12" s="83">
        <v>9038</v>
      </c>
      <c r="I12" s="83">
        <v>10536</v>
      </c>
      <c r="J12" s="83">
        <v>7750</v>
      </c>
      <c r="K12" s="83">
        <v>5010</v>
      </c>
      <c r="L12" s="83">
        <v>3892</v>
      </c>
      <c r="M12" s="88">
        <v>4236</v>
      </c>
      <c r="N12" s="83">
        <v>7382</v>
      </c>
      <c r="O12" s="83">
        <v>5158</v>
      </c>
      <c r="P12" s="83">
        <v>6056</v>
      </c>
      <c r="Q12" s="83">
        <v>7116</v>
      </c>
      <c r="R12" s="86">
        <v>3416</v>
      </c>
      <c r="S12" s="83">
        <v>2970</v>
      </c>
      <c r="T12" s="83">
        <v>10494</v>
      </c>
      <c r="U12" s="83">
        <v>11124</v>
      </c>
      <c r="V12" s="83">
        <v>11368</v>
      </c>
      <c r="W12" s="83">
        <v>9928</v>
      </c>
      <c r="X12" s="83">
        <v>9012</v>
      </c>
      <c r="Y12" s="83">
        <v>9698</v>
      </c>
      <c r="Z12" s="83">
        <v>10954</v>
      </c>
      <c r="AA12" s="83">
        <v>5742</v>
      </c>
      <c r="AB12" s="83">
        <v>7544</v>
      </c>
      <c r="AC12" s="83">
        <v>6902</v>
      </c>
      <c r="AD12" s="83">
        <v>6250</v>
      </c>
      <c r="AE12" s="83">
        <v>6322</v>
      </c>
      <c r="AF12" s="83">
        <v>3126</v>
      </c>
      <c r="AG12" s="88">
        <v>3320</v>
      </c>
      <c r="AH12" s="83">
        <v>2822</v>
      </c>
      <c r="AI12" s="83">
        <v>3322</v>
      </c>
      <c r="AJ12" s="83">
        <v>2372</v>
      </c>
      <c r="AK12" s="83">
        <v>3250</v>
      </c>
      <c r="AL12" s="83">
        <v>8252</v>
      </c>
      <c r="AM12" s="83">
        <v>5624</v>
      </c>
      <c r="AN12" s="83">
        <v>5542</v>
      </c>
      <c r="AO12" s="84">
        <v>6360</v>
      </c>
      <c r="AP12" s="84">
        <v>13500</v>
      </c>
      <c r="AQ12" s="84">
        <v>4940</v>
      </c>
      <c r="AR12" s="84">
        <v>5930</v>
      </c>
      <c r="AS12" s="84">
        <v>6194</v>
      </c>
      <c r="AT12" s="84">
        <v>6724</v>
      </c>
      <c r="AU12" s="84">
        <v>4278</v>
      </c>
      <c r="AV12" s="84">
        <v>4712</v>
      </c>
      <c r="AW12" s="84">
        <v>8002</v>
      </c>
      <c r="AX12" s="84">
        <v>6884</v>
      </c>
      <c r="AY12" s="84">
        <v>7364</v>
      </c>
      <c r="AZ12" s="84">
        <v>5484</v>
      </c>
      <c r="BA12" s="84">
        <v>3988</v>
      </c>
      <c r="BB12" s="84">
        <v>4962</v>
      </c>
      <c r="BC12" s="84">
        <v>9702</v>
      </c>
      <c r="BD12" s="84">
        <v>9156</v>
      </c>
      <c r="BE12" s="84">
        <v>12458</v>
      </c>
      <c r="BF12" s="84">
        <v>9794</v>
      </c>
      <c r="BG12" s="70">
        <v>6110</v>
      </c>
      <c r="BH12" s="39">
        <v>5828</v>
      </c>
      <c r="BI12" s="39">
        <v>3562</v>
      </c>
      <c r="BJ12" s="70">
        <v>5424</v>
      </c>
      <c r="BK12" s="39">
        <v>4606</v>
      </c>
      <c r="BL12" s="39">
        <v>6312</v>
      </c>
      <c r="BM12" s="39">
        <v>6476</v>
      </c>
      <c r="BN12" s="39">
        <v>5698</v>
      </c>
      <c r="BO12" s="39">
        <v>6530</v>
      </c>
      <c r="BP12" s="39">
        <v>2698</v>
      </c>
      <c r="BQ12" s="65">
        <v>3794</v>
      </c>
      <c r="BR12" s="39">
        <v>3104</v>
      </c>
      <c r="BS12" s="39">
        <v>4442</v>
      </c>
      <c r="BT12" s="39">
        <v>5914</v>
      </c>
      <c r="BU12" s="39">
        <v>8106</v>
      </c>
      <c r="BV12" s="39">
        <v>8596</v>
      </c>
      <c r="BW12" s="39">
        <v>6544</v>
      </c>
      <c r="BX12" s="39">
        <v>6898</v>
      </c>
      <c r="BY12" s="70">
        <v>5442</v>
      </c>
      <c r="BZ12" s="39">
        <v>4616</v>
      </c>
      <c r="CA12" s="39">
        <v>12980</v>
      </c>
      <c r="CB12" s="55">
        <v>11208</v>
      </c>
      <c r="CC12" s="73">
        <v>5272</v>
      </c>
      <c r="CD12" s="73">
        <v>5416</v>
      </c>
      <c r="CE12" s="73">
        <v>6858</v>
      </c>
      <c r="CF12" s="73">
        <v>4164</v>
      </c>
      <c r="CG12" s="73">
        <v>6250</v>
      </c>
      <c r="CH12" s="73">
        <v>4918</v>
      </c>
      <c r="CI12" s="74">
        <v>9852</v>
      </c>
      <c r="CJ12" s="75">
        <v>5472</v>
      </c>
      <c r="CK12" s="74">
        <v>8718</v>
      </c>
      <c r="CL12" s="74">
        <v>4372</v>
      </c>
      <c r="CM12" s="74">
        <v>5074</v>
      </c>
      <c r="CN12" s="74">
        <v>9186</v>
      </c>
      <c r="CO12" s="40">
        <v>4628</v>
      </c>
      <c r="CP12" s="79">
        <v>4740</v>
      </c>
      <c r="CQ12" s="79">
        <v>4510</v>
      </c>
      <c r="CR12" s="85">
        <v>3668</v>
      </c>
      <c r="CS12" s="85">
        <v>2984</v>
      </c>
      <c r="CT12" s="85">
        <v>2500</v>
      </c>
      <c r="CU12" s="85">
        <v>5532</v>
      </c>
      <c r="CV12" s="85">
        <v>5708</v>
      </c>
      <c r="CW12" s="85">
        <v>6042</v>
      </c>
      <c r="CX12" s="85">
        <v>4478</v>
      </c>
      <c r="CY12" s="85">
        <v>2152</v>
      </c>
      <c r="CZ12" s="85">
        <v>3264</v>
      </c>
      <c r="DA12" s="83">
        <v>4584</v>
      </c>
      <c r="DB12" s="83">
        <v>3436</v>
      </c>
      <c r="DC12" s="83">
        <v>3438</v>
      </c>
      <c r="DD12" s="83">
        <v>5546</v>
      </c>
      <c r="DE12" s="83">
        <v>4524</v>
      </c>
      <c r="DF12" s="83">
        <v>3694</v>
      </c>
      <c r="DG12" s="80"/>
      <c r="DH12" s="80"/>
    </row>
    <row r="13" spans="1:112" ht="13.2" x14ac:dyDescent="0.25">
      <c r="A13" s="1">
        <v>150</v>
      </c>
      <c r="B13" s="1">
        <v>7</v>
      </c>
      <c r="C13" s="83">
        <v>4140</v>
      </c>
      <c r="D13" s="83">
        <v>4340</v>
      </c>
      <c r="E13" s="83">
        <v>6072</v>
      </c>
      <c r="F13" s="83">
        <v>8536</v>
      </c>
      <c r="G13" s="83">
        <v>8390</v>
      </c>
      <c r="H13" s="83">
        <v>9278</v>
      </c>
      <c r="I13" s="83">
        <v>10932</v>
      </c>
      <c r="J13" s="83">
        <v>8128</v>
      </c>
      <c r="K13" s="83">
        <v>5920</v>
      </c>
      <c r="L13" s="83">
        <v>5324</v>
      </c>
      <c r="M13" s="83">
        <v>4974</v>
      </c>
      <c r="N13" s="83">
        <v>7710</v>
      </c>
      <c r="O13" s="83">
        <v>8006</v>
      </c>
      <c r="P13" s="83">
        <v>7476</v>
      </c>
      <c r="Q13" s="83">
        <v>4438</v>
      </c>
      <c r="R13" s="83">
        <v>6354</v>
      </c>
      <c r="S13" s="83">
        <v>3500</v>
      </c>
      <c r="T13" s="83">
        <v>11588</v>
      </c>
      <c r="U13" s="83">
        <v>11372</v>
      </c>
      <c r="V13" s="83">
        <v>10738</v>
      </c>
      <c r="W13" s="83">
        <v>11200</v>
      </c>
      <c r="X13" s="83">
        <v>10368</v>
      </c>
      <c r="Y13" s="83">
        <v>10322</v>
      </c>
      <c r="Z13" s="83">
        <v>11312</v>
      </c>
      <c r="AA13" s="83">
        <v>5898</v>
      </c>
      <c r="AB13" s="83">
        <v>7366</v>
      </c>
      <c r="AC13" s="83">
        <v>6518</v>
      </c>
      <c r="AD13" s="83">
        <v>6008</v>
      </c>
      <c r="AE13" s="83">
        <v>7698</v>
      </c>
      <c r="AF13" s="83">
        <v>2870</v>
      </c>
      <c r="AG13" s="88">
        <v>3660</v>
      </c>
      <c r="AH13" s="83">
        <v>2630</v>
      </c>
      <c r="AI13" s="83">
        <v>5724</v>
      </c>
      <c r="AJ13" s="83">
        <v>2126</v>
      </c>
      <c r="AK13" s="83">
        <v>8196</v>
      </c>
      <c r="AL13" s="83">
        <v>7250</v>
      </c>
      <c r="AM13" s="83">
        <v>3794</v>
      </c>
      <c r="AN13" s="83">
        <v>4412</v>
      </c>
      <c r="AO13" s="84">
        <v>4876</v>
      </c>
      <c r="AP13" s="84">
        <v>13240</v>
      </c>
      <c r="AQ13" s="84">
        <v>6670</v>
      </c>
      <c r="AR13" s="84">
        <v>6500</v>
      </c>
      <c r="AS13" s="84">
        <v>5862</v>
      </c>
      <c r="AT13" s="84">
        <v>6758</v>
      </c>
      <c r="AU13" s="84">
        <v>4210</v>
      </c>
      <c r="AV13" s="84">
        <v>4782</v>
      </c>
      <c r="AW13" s="84">
        <v>6478</v>
      </c>
      <c r="AX13" s="84">
        <v>6466</v>
      </c>
      <c r="AY13" s="84">
        <v>6240</v>
      </c>
      <c r="AZ13" s="84">
        <v>4188</v>
      </c>
      <c r="BA13" s="84">
        <v>6544</v>
      </c>
      <c r="BB13" s="84">
        <v>4926</v>
      </c>
      <c r="BC13" s="84">
        <v>11886</v>
      </c>
      <c r="BD13" s="84">
        <v>12512</v>
      </c>
      <c r="BE13" s="84">
        <v>14334</v>
      </c>
      <c r="BF13" s="84">
        <v>12432</v>
      </c>
      <c r="BG13" s="70">
        <v>5608</v>
      </c>
      <c r="BH13" s="39">
        <v>5822</v>
      </c>
      <c r="BI13" s="39">
        <v>6660</v>
      </c>
      <c r="BJ13" s="70">
        <v>5798</v>
      </c>
      <c r="BK13" s="39">
        <v>4362</v>
      </c>
      <c r="BL13" s="39">
        <v>4160</v>
      </c>
      <c r="BM13" s="39">
        <v>5082</v>
      </c>
      <c r="BN13" s="39">
        <v>3344</v>
      </c>
      <c r="BO13" s="39">
        <v>6362</v>
      </c>
      <c r="BP13" s="39">
        <v>3074</v>
      </c>
      <c r="BQ13" s="39">
        <v>3368</v>
      </c>
      <c r="BR13" s="39">
        <v>4874</v>
      </c>
      <c r="BS13" s="39">
        <v>4802</v>
      </c>
      <c r="BT13" s="39">
        <v>5786</v>
      </c>
      <c r="BU13" s="39">
        <v>9424</v>
      </c>
      <c r="BV13" s="39">
        <v>8820</v>
      </c>
      <c r="BW13" s="39">
        <v>9836</v>
      </c>
      <c r="BX13" s="39">
        <v>8746</v>
      </c>
      <c r="BY13" s="70">
        <v>5754</v>
      </c>
      <c r="BZ13" s="39">
        <v>6104</v>
      </c>
      <c r="CA13" s="39">
        <v>12176</v>
      </c>
      <c r="CB13" s="39">
        <v>12076</v>
      </c>
      <c r="CC13" s="73">
        <v>6552</v>
      </c>
      <c r="CD13" s="73">
        <v>7538</v>
      </c>
      <c r="CE13" s="73">
        <v>7800</v>
      </c>
      <c r="CF13" s="73">
        <v>3718</v>
      </c>
      <c r="CG13" s="73">
        <v>6046</v>
      </c>
      <c r="CH13" s="73">
        <v>4076</v>
      </c>
      <c r="CI13" s="74">
        <v>8992</v>
      </c>
      <c r="CJ13" s="75">
        <v>8840</v>
      </c>
      <c r="CK13" s="74">
        <v>11212</v>
      </c>
      <c r="CL13" s="74">
        <v>3764</v>
      </c>
      <c r="CM13" s="74">
        <v>3162</v>
      </c>
      <c r="CN13" s="74">
        <v>4520</v>
      </c>
      <c r="CO13" s="40">
        <v>5546</v>
      </c>
      <c r="CP13" s="79">
        <v>4638</v>
      </c>
      <c r="CQ13" s="79">
        <v>5400</v>
      </c>
      <c r="CR13" s="85">
        <v>3040</v>
      </c>
      <c r="CS13" s="85">
        <v>3034</v>
      </c>
      <c r="CT13" s="85">
        <v>2732</v>
      </c>
      <c r="CU13" s="85">
        <v>6704</v>
      </c>
      <c r="CV13" s="85">
        <v>4792</v>
      </c>
      <c r="CW13" s="85">
        <v>5644</v>
      </c>
      <c r="CX13" s="85">
        <v>3720</v>
      </c>
      <c r="CY13" s="85">
        <v>1974</v>
      </c>
      <c r="CZ13" s="85">
        <v>3418</v>
      </c>
      <c r="DA13" s="83">
        <v>4220</v>
      </c>
      <c r="DB13" s="83">
        <v>3858</v>
      </c>
      <c r="DC13" s="83">
        <v>3256</v>
      </c>
      <c r="DD13" s="83">
        <v>6320</v>
      </c>
      <c r="DE13" s="83">
        <v>5292</v>
      </c>
      <c r="DF13" s="83">
        <v>3866</v>
      </c>
      <c r="DG13" s="80"/>
      <c r="DH13" s="80"/>
    </row>
    <row r="14" spans="1:112" ht="12.9" customHeight="1" x14ac:dyDescent="0.25">
      <c r="A14" s="1">
        <v>170</v>
      </c>
      <c r="B14" s="1">
        <v>8</v>
      </c>
      <c r="C14" s="83">
        <v>3326</v>
      </c>
      <c r="D14" s="83">
        <v>4816</v>
      </c>
      <c r="E14" s="83">
        <v>5316</v>
      </c>
      <c r="F14" s="83">
        <v>9266</v>
      </c>
      <c r="G14" s="83">
        <v>9126</v>
      </c>
      <c r="H14" s="83">
        <v>9156</v>
      </c>
      <c r="I14" s="83">
        <v>10472</v>
      </c>
      <c r="J14" s="83">
        <v>8956</v>
      </c>
      <c r="K14" s="83">
        <v>6178</v>
      </c>
      <c r="L14" s="83">
        <v>7636</v>
      </c>
      <c r="M14" s="88">
        <v>5878</v>
      </c>
      <c r="N14" s="88">
        <v>8502</v>
      </c>
      <c r="O14" s="83">
        <v>8678</v>
      </c>
      <c r="P14" s="83">
        <v>7316</v>
      </c>
      <c r="Q14" s="83">
        <v>7244</v>
      </c>
      <c r="R14" s="83">
        <v>9236</v>
      </c>
      <c r="S14" s="83">
        <v>3036</v>
      </c>
      <c r="T14" s="83">
        <v>10956</v>
      </c>
      <c r="U14" s="83">
        <v>11984</v>
      </c>
      <c r="V14" s="83">
        <v>11434</v>
      </c>
      <c r="W14" s="83">
        <v>11250</v>
      </c>
      <c r="X14" s="83">
        <v>10000</v>
      </c>
      <c r="Y14" s="83">
        <v>10368</v>
      </c>
      <c r="Z14" s="83">
        <v>12406</v>
      </c>
      <c r="AA14" s="83">
        <v>6646</v>
      </c>
      <c r="AB14" s="83">
        <v>8164</v>
      </c>
      <c r="AC14" s="83">
        <v>7812</v>
      </c>
      <c r="AD14" s="83">
        <v>6786</v>
      </c>
      <c r="AE14" s="83">
        <v>9488</v>
      </c>
      <c r="AF14" s="83">
        <v>3194</v>
      </c>
      <c r="AG14" s="88">
        <v>3138</v>
      </c>
      <c r="AH14" s="83">
        <v>2342</v>
      </c>
      <c r="AI14" s="83">
        <v>10064</v>
      </c>
      <c r="AJ14" s="83">
        <v>2902</v>
      </c>
      <c r="AK14" s="83">
        <v>10844</v>
      </c>
      <c r="AL14" s="83">
        <v>4452</v>
      </c>
      <c r="AM14" s="83">
        <v>5246</v>
      </c>
      <c r="AN14" s="83">
        <v>4444</v>
      </c>
      <c r="AO14" s="84">
        <v>6800</v>
      </c>
      <c r="AP14" s="84">
        <v>13770</v>
      </c>
      <c r="AQ14" s="84">
        <v>8966</v>
      </c>
      <c r="AR14" s="84">
        <v>5506</v>
      </c>
      <c r="AS14" s="84">
        <v>5958</v>
      </c>
      <c r="AT14" s="84">
        <v>8096</v>
      </c>
      <c r="AU14" s="84">
        <v>5368</v>
      </c>
      <c r="AV14" s="84">
        <v>3746</v>
      </c>
      <c r="AW14" s="84">
        <v>7550</v>
      </c>
      <c r="AX14" s="84">
        <v>5752</v>
      </c>
      <c r="AY14" s="84">
        <v>6172</v>
      </c>
      <c r="AZ14" s="84">
        <v>9010</v>
      </c>
      <c r="BA14" s="84">
        <v>7666</v>
      </c>
      <c r="BB14" s="84">
        <v>7328</v>
      </c>
      <c r="BC14" s="84">
        <v>13702</v>
      </c>
      <c r="BD14" s="84">
        <v>13272</v>
      </c>
      <c r="BE14" s="84">
        <v>15370</v>
      </c>
      <c r="BF14" s="84">
        <v>12826</v>
      </c>
      <c r="BG14" s="70">
        <v>5036</v>
      </c>
      <c r="BH14" s="39">
        <v>4888</v>
      </c>
      <c r="BI14" s="39">
        <v>8944</v>
      </c>
      <c r="BJ14" s="70">
        <v>5766</v>
      </c>
      <c r="BK14" s="39">
        <v>4406</v>
      </c>
      <c r="BL14" s="39">
        <v>6006</v>
      </c>
      <c r="BM14" s="39">
        <v>5498</v>
      </c>
      <c r="BN14" s="39">
        <v>4292</v>
      </c>
      <c r="BO14" s="39">
        <v>7396</v>
      </c>
      <c r="BP14" s="39">
        <v>5534</v>
      </c>
      <c r="BQ14" s="39">
        <v>2954</v>
      </c>
      <c r="BR14" s="39">
        <v>3254</v>
      </c>
      <c r="BS14" s="39">
        <v>5600</v>
      </c>
      <c r="BT14" s="39">
        <v>5134</v>
      </c>
      <c r="BU14" s="39">
        <v>10900</v>
      </c>
      <c r="BV14" s="39">
        <v>10372</v>
      </c>
      <c r="BW14" s="39">
        <v>8738</v>
      </c>
      <c r="BX14" s="39">
        <v>10170</v>
      </c>
      <c r="BY14" s="70">
        <v>5878</v>
      </c>
      <c r="BZ14" s="39">
        <v>9272</v>
      </c>
      <c r="CA14" s="39">
        <v>11342</v>
      </c>
      <c r="CB14" s="39">
        <v>11424</v>
      </c>
      <c r="CC14" s="73">
        <v>6866</v>
      </c>
      <c r="CD14" s="73">
        <v>8676</v>
      </c>
      <c r="CE14" s="73">
        <v>9334</v>
      </c>
      <c r="CF14" s="73">
        <v>4108</v>
      </c>
      <c r="CG14" s="73">
        <v>4992</v>
      </c>
      <c r="CH14" s="73">
        <v>4176</v>
      </c>
      <c r="CI14" s="74">
        <v>9844</v>
      </c>
      <c r="CJ14" s="75">
        <v>10398</v>
      </c>
      <c r="CK14" s="74">
        <v>12174</v>
      </c>
      <c r="CL14" s="74">
        <v>3526</v>
      </c>
      <c r="CM14" s="74">
        <v>3582</v>
      </c>
      <c r="CN14" s="74">
        <v>9230</v>
      </c>
      <c r="CO14" s="40">
        <v>6444</v>
      </c>
      <c r="CP14" s="79">
        <v>4906</v>
      </c>
      <c r="CQ14" s="79">
        <v>6932</v>
      </c>
      <c r="CR14" s="40">
        <v>5770</v>
      </c>
      <c r="CS14" s="85">
        <v>2708</v>
      </c>
      <c r="CT14" s="85">
        <v>2674</v>
      </c>
      <c r="CU14" s="87">
        <v>5896</v>
      </c>
      <c r="CV14" s="85">
        <v>4252</v>
      </c>
      <c r="CW14" s="92">
        <v>5966</v>
      </c>
      <c r="CX14" s="85">
        <v>3826</v>
      </c>
      <c r="CY14" s="85">
        <v>2438</v>
      </c>
      <c r="CZ14" s="85">
        <v>4254</v>
      </c>
      <c r="DA14" s="83">
        <v>4954</v>
      </c>
      <c r="DB14" s="83">
        <v>3384</v>
      </c>
      <c r="DC14" s="83">
        <v>2670</v>
      </c>
      <c r="DD14" s="83">
        <v>6800</v>
      </c>
      <c r="DE14" s="83">
        <v>6756</v>
      </c>
      <c r="DF14" s="83">
        <v>4480</v>
      </c>
      <c r="DG14" s="80"/>
      <c r="DH14" s="80"/>
    </row>
    <row r="15" spans="1:112" ht="12.9" customHeight="1" x14ac:dyDescent="0.25">
      <c r="A15" s="1">
        <v>190</v>
      </c>
      <c r="B15" s="1">
        <v>9</v>
      </c>
      <c r="C15" s="83">
        <v>3906</v>
      </c>
      <c r="D15" s="83">
        <v>5398</v>
      </c>
      <c r="E15" s="83">
        <v>4872</v>
      </c>
      <c r="F15" s="83">
        <v>9688</v>
      </c>
      <c r="G15" s="83">
        <v>8378</v>
      </c>
      <c r="H15" s="83">
        <v>8660</v>
      </c>
      <c r="I15" s="83">
        <v>10080</v>
      </c>
      <c r="J15" s="83">
        <v>8728</v>
      </c>
      <c r="K15" s="83">
        <v>7472</v>
      </c>
      <c r="L15" s="83">
        <v>9292</v>
      </c>
      <c r="M15" s="83">
        <v>5794</v>
      </c>
      <c r="N15" s="83">
        <v>8604</v>
      </c>
      <c r="O15" s="83">
        <v>8936</v>
      </c>
      <c r="P15" s="83">
        <v>8266</v>
      </c>
      <c r="Q15" s="83">
        <v>11304</v>
      </c>
      <c r="R15" s="83">
        <v>8208</v>
      </c>
      <c r="S15" s="83">
        <v>4190</v>
      </c>
      <c r="T15" s="83">
        <v>11654</v>
      </c>
      <c r="U15" s="83">
        <v>11634</v>
      </c>
      <c r="V15" s="83">
        <v>11736</v>
      </c>
      <c r="W15" s="83">
        <v>11092</v>
      </c>
      <c r="X15" s="83">
        <v>11418</v>
      </c>
      <c r="Y15" s="83">
        <v>11068</v>
      </c>
      <c r="Z15" s="83">
        <v>11986</v>
      </c>
      <c r="AA15" s="83">
        <v>7798</v>
      </c>
      <c r="AB15" s="83">
        <v>8778</v>
      </c>
      <c r="AC15" s="83">
        <v>9558</v>
      </c>
      <c r="AD15" s="83">
        <v>7504</v>
      </c>
      <c r="AE15" s="83">
        <v>10268</v>
      </c>
      <c r="AF15" s="83">
        <v>3110</v>
      </c>
      <c r="AG15" s="88">
        <v>3644</v>
      </c>
      <c r="AH15" s="83">
        <v>3610</v>
      </c>
      <c r="AI15" s="83">
        <v>9034</v>
      </c>
      <c r="AJ15" s="83">
        <v>8626</v>
      </c>
      <c r="AK15" s="83">
        <v>8020</v>
      </c>
      <c r="AL15" s="83">
        <v>5348</v>
      </c>
      <c r="AM15" s="83">
        <v>5828</v>
      </c>
      <c r="AN15" s="83">
        <v>7528</v>
      </c>
      <c r="AO15" s="84">
        <v>8930</v>
      </c>
      <c r="AP15" s="84">
        <v>13930</v>
      </c>
      <c r="AQ15" s="84">
        <v>6604</v>
      </c>
      <c r="AR15" s="84">
        <v>7524</v>
      </c>
      <c r="AS15" s="84">
        <v>6934</v>
      </c>
      <c r="AT15" s="84">
        <v>10202</v>
      </c>
      <c r="AU15" s="84">
        <v>7558</v>
      </c>
      <c r="AV15" s="84">
        <v>4816</v>
      </c>
      <c r="AW15" s="84">
        <v>8750</v>
      </c>
      <c r="AX15" s="84">
        <v>6604</v>
      </c>
      <c r="AY15" s="84">
        <v>8436</v>
      </c>
      <c r="AZ15" s="84">
        <v>9052</v>
      </c>
      <c r="BA15" s="84">
        <v>6954</v>
      </c>
      <c r="BB15" s="84">
        <v>8320</v>
      </c>
      <c r="BC15" s="84">
        <v>13140</v>
      </c>
      <c r="BD15" s="84">
        <v>13352</v>
      </c>
      <c r="BE15" s="84">
        <v>13816</v>
      </c>
      <c r="BF15" s="84">
        <v>13658</v>
      </c>
      <c r="BG15" s="70">
        <v>4938</v>
      </c>
      <c r="BH15" s="39">
        <v>5960</v>
      </c>
      <c r="BI15" s="39">
        <v>7238</v>
      </c>
      <c r="BJ15" s="70">
        <v>5452</v>
      </c>
      <c r="BK15" s="39">
        <v>5844</v>
      </c>
      <c r="BL15" s="39">
        <v>8626</v>
      </c>
      <c r="BM15" s="39">
        <v>4786</v>
      </c>
      <c r="BN15" s="39">
        <v>6690</v>
      </c>
      <c r="BO15" s="39">
        <v>8518</v>
      </c>
      <c r="BP15" s="39">
        <v>4534</v>
      </c>
      <c r="BQ15" s="39">
        <v>6174</v>
      </c>
      <c r="BR15" s="39">
        <v>7190</v>
      </c>
      <c r="BS15" s="39">
        <v>4610</v>
      </c>
      <c r="BT15" s="39">
        <v>5510</v>
      </c>
      <c r="BU15" s="39">
        <v>9574</v>
      </c>
      <c r="BV15" s="39">
        <v>9012</v>
      </c>
      <c r="BW15" s="39">
        <v>4826</v>
      </c>
      <c r="BX15" s="39">
        <v>11144</v>
      </c>
      <c r="BY15" s="70">
        <v>7744</v>
      </c>
      <c r="BZ15" s="39">
        <v>11740</v>
      </c>
      <c r="CA15" s="39">
        <v>13126</v>
      </c>
      <c r="CB15" s="39">
        <v>11412</v>
      </c>
      <c r="CC15" s="73">
        <v>8050</v>
      </c>
      <c r="CD15" s="73">
        <v>5926</v>
      </c>
      <c r="CE15" s="73">
        <v>9776</v>
      </c>
      <c r="CF15" s="73">
        <v>5394</v>
      </c>
      <c r="CG15" s="73">
        <v>5006</v>
      </c>
      <c r="CH15" s="73">
        <v>3202</v>
      </c>
      <c r="CI15" s="74">
        <v>11346</v>
      </c>
      <c r="CJ15" s="75">
        <v>12246</v>
      </c>
      <c r="CK15" s="74">
        <v>12070</v>
      </c>
      <c r="CL15" s="74">
        <v>3418</v>
      </c>
      <c r="CM15" s="74">
        <v>3364</v>
      </c>
      <c r="CN15" s="74">
        <v>9340</v>
      </c>
      <c r="CO15" s="40">
        <v>6774</v>
      </c>
      <c r="CP15" s="79">
        <v>4142</v>
      </c>
      <c r="CQ15" s="79">
        <v>4564</v>
      </c>
      <c r="CR15" s="40">
        <v>6548</v>
      </c>
      <c r="CS15" s="85">
        <v>3318</v>
      </c>
      <c r="CT15" s="85">
        <v>2460</v>
      </c>
      <c r="CU15" s="85">
        <v>3876</v>
      </c>
      <c r="CV15" s="85">
        <v>5092</v>
      </c>
      <c r="CW15" s="92">
        <v>8548</v>
      </c>
      <c r="CX15" s="85">
        <v>2874</v>
      </c>
      <c r="CY15" s="85">
        <v>2668</v>
      </c>
      <c r="CZ15" s="85">
        <v>4044</v>
      </c>
      <c r="DA15" s="83">
        <v>4634</v>
      </c>
      <c r="DB15" s="83">
        <v>3642</v>
      </c>
      <c r="DC15" s="83">
        <v>3124</v>
      </c>
      <c r="DD15" s="83">
        <v>8448</v>
      </c>
      <c r="DE15" s="83">
        <v>6560</v>
      </c>
      <c r="DF15" s="83">
        <v>6930</v>
      </c>
      <c r="DG15" s="80"/>
      <c r="DH15" s="80"/>
    </row>
    <row r="16" spans="1:112" ht="12.9" customHeight="1" x14ac:dyDescent="0.25">
      <c r="A16" s="1">
        <v>210</v>
      </c>
      <c r="B16" s="1">
        <v>10</v>
      </c>
      <c r="C16" s="83">
        <v>4616</v>
      </c>
      <c r="D16" s="83">
        <v>5136</v>
      </c>
      <c r="E16" s="83">
        <v>5826</v>
      </c>
      <c r="F16" s="83">
        <v>9482</v>
      </c>
      <c r="G16" s="83">
        <v>8256</v>
      </c>
      <c r="H16" s="83">
        <v>9166</v>
      </c>
      <c r="I16" s="83">
        <v>9242</v>
      </c>
      <c r="J16" s="83">
        <v>8474</v>
      </c>
      <c r="K16" s="83">
        <v>9280</v>
      </c>
      <c r="L16" s="83">
        <v>9372</v>
      </c>
      <c r="M16" s="83">
        <v>8110</v>
      </c>
      <c r="N16" s="83">
        <v>8280</v>
      </c>
      <c r="O16" s="83">
        <v>8780</v>
      </c>
      <c r="P16" s="83">
        <v>8534</v>
      </c>
      <c r="Q16" s="83">
        <v>9674</v>
      </c>
      <c r="R16" s="83">
        <v>8260</v>
      </c>
      <c r="S16" s="83">
        <v>4490</v>
      </c>
      <c r="T16" s="83">
        <v>11868</v>
      </c>
      <c r="U16" s="83">
        <v>11050</v>
      </c>
      <c r="V16" s="83">
        <v>12054</v>
      </c>
      <c r="W16" s="83">
        <v>11878</v>
      </c>
      <c r="X16" s="83">
        <v>11860</v>
      </c>
      <c r="Y16" s="83">
        <v>11354</v>
      </c>
      <c r="Z16" s="83"/>
      <c r="AA16" s="83">
        <v>7132</v>
      </c>
      <c r="AB16" s="83">
        <v>10016</v>
      </c>
      <c r="AC16" s="83">
        <v>9996</v>
      </c>
      <c r="AD16" s="83">
        <v>8098</v>
      </c>
      <c r="AE16" s="83">
        <v>9384</v>
      </c>
      <c r="AF16" s="83">
        <v>3928</v>
      </c>
      <c r="AG16" s="88">
        <v>3658</v>
      </c>
      <c r="AH16" s="83">
        <v>3284</v>
      </c>
      <c r="AI16" s="83">
        <v>7050</v>
      </c>
      <c r="AJ16" s="83">
        <v>9828</v>
      </c>
      <c r="AK16" s="83">
        <v>6208</v>
      </c>
      <c r="AL16" s="83">
        <v>7506</v>
      </c>
      <c r="AM16" s="83">
        <v>6078</v>
      </c>
      <c r="AN16" s="83">
        <v>10802</v>
      </c>
      <c r="AO16" s="84">
        <v>12380</v>
      </c>
      <c r="AP16" s="84"/>
      <c r="AQ16" s="84">
        <v>8844</v>
      </c>
      <c r="AR16" s="84">
        <v>6530</v>
      </c>
      <c r="AS16" s="84">
        <v>4838</v>
      </c>
      <c r="AT16" s="84">
        <v>9878</v>
      </c>
      <c r="AU16" s="84">
        <v>10960</v>
      </c>
      <c r="AV16" s="66"/>
      <c r="AW16" s="84">
        <v>7594</v>
      </c>
      <c r="AX16" s="84">
        <v>8220</v>
      </c>
      <c r="AY16" s="84">
        <v>8480</v>
      </c>
      <c r="AZ16" s="84">
        <v>7634</v>
      </c>
      <c r="BA16" s="84">
        <v>9198</v>
      </c>
      <c r="BB16" s="84">
        <v>11576</v>
      </c>
      <c r="BC16" s="84">
        <v>13026</v>
      </c>
      <c r="BD16" s="84">
        <v>13822</v>
      </c>
      <c r="BE16" s="84"/>
      <c r="BF16" s="84">
        <v>13466</v>
      </c>
      <c r="BG16" s="70">
        <v>4164</v>
      </c>
      <c r="BH16" s="39">
        <v>7642</v>
      </c>
      <c r="BI16" s="39">
        <v>8896</v>
      </c>
      <c r="BJ16" s="70">
        <v>6188</v>
      </c>
      <c r="BK16" s="39">
        <v>8930</v>
      </c>
      <c r="BL16" s="39">
        <v>9236</v>
      </c>
      <c r="BM16" s="39">
        <v>4416</v>
      </c>
      <c r="BN16" s="39">
        <v>6056</v>
      </c>
      <c r="BO16" s="39">
        <v>8764</v>
      </c>
      <c r="BP16" s="39">
        <v>4646</v>
      </c>
      <c r="BQ16" s="39">
        <v>7730</v>
      </c>
      <c r="BR16" s="39">
        <v>5146</v>
      </c>
      <c r="BS16" s="39">
        <v>6386</v>
      </c>
      <c r="BT16" s="39">
        <v>5464</v>
      </c>
      <c r="BU16" s="39">
        <v>12198</v>
      </c>
      <c r="BV16" s="39">
        <v>9224</v>
      </c>
      <c r="BW16" s="39">
        <v>3738</v>
      </c>
      <c r="BX16" s="39">
        <v>9194</v>
      </c>
      <c r="BY16" s="70">
        <v>9250</v>
      </c>
      <c r="BZ16" s="39">
        <v>12980</v>
      </c>
      <c r="CA16" s="39">
        <v>11484</v>
      </c>
      <c r="CB16" s="39">
        <v>12492</v>
      </c>
      <c r="CC16" s="73">
        <v>8180</v>
      </c>
      <c r="CD16" s="73">
        <v>6726</v>
      </c>
      <c r="CE16" s="73">
        <v>10488</v>
      </c>
      <c r="CF16" s="73">
        <v>4650</v>
      </c>
      <c r="CG16" s="73">
        <v>6238</v>
      </c>
      <c r="CH16" s="73">
        <v>2254</v>
      </c>
      <c r="CI16" s="74">
        <v>11604</v>
      </c>
      <c r="CJ16" s="75">
        <v>12238</v>
      </c>
      <c r="CK16" s="74">
        <v>10890</v>
      </c>
      <c r="CL16" s="74">
        <v>4988</v>
      </c>
      <c r="CM16" s="74">
        <v>3814</v>
      </c>
      <c r="CN16" s="74">
        <v>8864</v>
      </c>
      <c r="CO16" s="40">
        <v>4580</v>
      </c>
      <c r="CP16" s="79">
        <v>3862</v>
      </c>
      <c r="CQ16" s="79">
        <v>5010</v>
      </c>
      <c r="CR16" s="40">
        <v>6544</v>
      </c>
      <c r="CS16" s="85">
        <v>5410</v>
      </c>
      <c r="CT16" s="85">
        <v>2558</v>
      </c>
      <c r="CU16" s="85">
        <v>5034</v>
      </c>
      <c r="CV16" s="85">
        <v>4864</v>
      </c>
      <c r="CW16" s="92">
        <v>9142</v>
      </c>
      <c r="CX16" s="85">
        <v>2684</v>
      </c>
      <c r="CY16" s="85">
        <v>2592</v>
      </c>
      <c r="CZ16" s="85">
        <v>3402</v>
      </c>
      <c r="DA16" s="83">
        <v>4572</v>
      </c>
      <c r="DB16" s="83">
        <v>5846</v>
      </c>
      <c r="DC16" s="83">
        <v>3380</v>
      </c>
      <c r="DD16" s="83">
        <v>6406</v>
      </c>
      <c r="DE16" s="83">
        <v>8144</v>
      </c>
      <c r="DF16" s="83">
        <v>8566</v>
      </c>
      <c r="DG16" s="80"/>
      <c r="DH16" s="80"/>
    </row>
    <row r="17" spans="1:112" ht="12.9" customHeight="1" x14ac:dyDescent="0.25">
      <c r="A17" s="1">
        <v>230</v>
      </c>
      <c r="B17" s="1">
        <v>11</v>
      </c>
      <c r="C17" s="83">
        <v>5530</v>
      </c>
      <c r="D17" s="83">
        <v>3958</v>
      </c>
      <c r="E17" s="83">
        <v>7044</v>
      </c>
      <c r="F17" s="83">
        <v>8334</v>
      </c>
      <c r="G17" s="83">
        <v>8720</v>
      </c>
      <c r="H17" s="83">
        <v>9342</v>
      </c>
      <c r="I17" s="83">
        <v>9614</v>
      </c>
      <c r="J17" s="83">
        <v>8502</v>
      </c>
      <c r="K17" s="83">
        <v>8590</v>
      </c>
      <c r="L17" s="83">
        <v>9372</v>
      </c>
      <c r="M17" s="83">
        <v>8284</v>
      </c>
      <c r="N17" s="83">
        <v>6884</v>
      </c>
      <c r="O17" s="83">
        <v>8980</v>
      </c>
      <c r="P17" s="83">
        <v>9152</v>
      </c>
      <c r="Q17" s="83">
        <v>7652</v>
      </c>
      <c r="R17" s="86">
        <v>7720</v>
      </c>
      <c r="S17" s="83">
        <v>3682</v>
      </c>
      <c r="T17" s="83">
        <v>12520</v>
      </c>
      <c r="U17" s="83">
        <v>10714</v>
      </c>
      <c r="V17" s="83">
        <v>12878</v>
      </c>
      <c r="W17" s="83">
        <v>12238</v>
      </c>
      <c r="X17" s="83"/>
      <c r="Y17" s="83"/>
      <c r="Z17" s="83"/>
      <c r="AA17" s="83">
        <v>6610</v>
      </c>
      <c r="AB17" s="83">
        <v>10018</v>
      </c>
      <c r="AC17" s="83">
        <v>10576</v>
      </c>
      <c r="AD17" s="83">
        <v>9016</v>
      </c>
      <c r="AE17" s="83">
        <v>7156</v>
      </c>
      <c r="AF17" s="83">
        <v>3506</v>
      </c>
      <c r="AG17" s="88">
        <v>4208</v>
      </c>
      <c r="AH17" s="83">
        <v>3098</v>
      </c>
      <c r="AI17" s="83">
        <v>3702</v>
      </c>
      <c r="AJ17" s="83">
        <v>7682</v>
      </c>
      <c r="AK17" s="83">
        <v>10118</v>
      </c>
      <c r="AL17" s="83">
        <v>9748</v>
      </c>
      <c r="AM17" s="83">
        <v>9916</v>
      </c>
      <c r="AN17" s="83">
        <v>11078</v>
      </c>
      <c r="AO17" s="84"/>
      <c r="AP17" s="84"/>
      <c r="AQ17" s="84">
        <v>10256</v>
      </c>
      <c r="AR17" s="84">
        <v>7704</v>
      </c>
      <c r="AS17" s="84">
        <v>4110</v>
      </c>
      <c r="AT17" s="84">
        <v>9590</v>
      </c>
      <c r="AU17" s="84"/>
      <c r="AV17" s="80"/>
      <c r="AW17" s="84">
        <v>7192</v>
      </c>
      <c r="AX17" s="84">
        <v>7212</v>
      </c>
      <c r="AY17" s="84">
        <v>8530</v>
      </c>
      <c r="AZ17" s="84">
        <v>5232</v>
      </c>
      <c r="BA17" s="84">
        <v>7662</v>
      </c>
      <c r="BB17" s="84">
        <v>6882</v>
      </c>
      <c r="BC17" s="84">
        <v>13108</v>
      </c>
      <c r="BD17" s="84">
        <v>12654</v>
      </c>
      <c r="BE17" s="84"/>
      <c r="BF17" s="84">
        <v>13048</v>
      </c>
      <c r="BG17" s="84">
        <v>4324</v>
      </c>
      <c r="BH17" s="39">
        <v>7548</v>
      </c>
      <c r="BI17" s="39">
        <v>9386</v>
      </c>
      <c r="BJ17" s="70">
        <v>6836</v>
      </c>
      <c r="BK17" s="39">
        <v>10140</v>
      </c>
      <c r="BL17" s="39">
        <v>10008</v>
      </c>
      <c r="BM17" s="39">
        <v>5674</v>
      </c>
      <c r="BN17" s="39">
        <v>7082</v>
      </c>
      <c r="BO17" s="39">
        <v>9236</v>
      </c>
      <c r="BP17" s="39">
        <v>4960</v>
      </c>
      <c r="BQ17" s="39">
        <v>6426</v>
      </c>
      <c r="BR17" s="39">
        <v>4960</v>
      </c>
      <c r="BS17" s="39">
        <v>7142</v>
      </c>
      <c r="BT17" s="39">
        <v>6532</v>
      </c>
      <c r="BU17" s="39">
        <v>12476</v>
      </c>
      <c r="BV17" s="39">
        <v>12266</v>
      </c>
      <c r="BW17" s="39">
        <v>4490</v>
      </c>
      <c r="BX17" s="39">
        <v>11848</v>
      </c>
      <c r="BY17" s="70">
        <v>7738</v>
      </c>
      <c r="BZ17" s="39">
        <v>13576</v>
      </c>
      <c r="CA17" s="39">
        <v>12284</v>
      </c>
      <c r="CB17" s="39">
        <v>12066</v>
      </c>
      <c r="CC17" s="73">
        <v>7810</v>
      </c>
      <c r="CD17" s="73">
        <v>9170</v>
      </c>
      <c r="CE17" s="73">
        <v>8994</v>
      </c>
      <c r="CF17" s="73">
        <v>5780</v>
      </c>
      <c r="CG17" s="73">
        <v>3880</v>
      </c>
      <c r="CH17" s="73">
        <v>2546</v>
      </c>
      <c r="CI17" s="74">
        <v>11826</v>
      </c>
      <c r="CJ17" s="75"/>
      <c r="CK17" s="74">
        <v>12486</v>
      </c>
      <c r="CL17" s="77">
        <v>11762</v>
      </c>
      <c r="CM17" s="74">
        <v>4632</v>
      </c>
      <c r="CN17" s="74">
        <v>9608</v>
      </c>
      <c r="CO17" s="40">
        <v>5784</v>
      </c>
      <c r="CP17" s="79">
        <v>4966</v>
      </c>
      <c r="CQ17" s="79">
        <v>6356</v>
      </c>
      <c r="CR17" s="40">
        <v>6588</v>
      </c>
      <c r="CS17" s="85">
        <v>5604</v>
      </c>
      <c r="CT17" s="85">
        <v>4334</v>
      </c>
      <c r="CU17" s="85">
        <v>3996</v>
      </c>
      <c r="CV17" s="85">
        <v>6526</v>
      </c>
      <c r="CW17" s="92">
        <v>4494</v>
      </c>
      <c r="CX17" s="85">
        <v>3338</v>
      </c>
      <c r="CY17" s="85">
        <v>2476</v>
      </c>
      <c r="CZ17" s="85">
        <v>4704</v>
      </c>
      <c r="DA17" s="83">
        <v>3422</v>
      </c>
      <c r="DB17" s="83">
        <v>9860</v>
      </c>
      <c r="DC17" s="83">
        <v>7136</v>
      </c>
      <c r="DD17" s="83">
        <v>8780</v>
      </c>
      <c r="DE17" s="83">
        <v>9490</v>
      </c>
      <c r="DF17" s="83">
        <v>6636</v>
      </c>
      <c r="DG17" s="80"/>
      <c r="DH17" s="80"/>
    </row>
    <row r="18" spans="1:112" ht="12.9" customHeight="1" x14ac:dyDescent="0.25">
      <c r="A18" s="1">
        <v>250</v>
      </c>
      <c r="B18" s="1">
        <v>12</v>
      </c>
      <c r="C18" s="83">
        <v>7450</v>
      </c>
      <c r="D18" s="83">
        <v>6034</v>
      </c>
      <c r="E18" s="83">
        <v>9574</v>
      </c>
      <c r="F18" s="83">
        <v>9724</v>
      </c>
      <c r="G18" s="83">
        <v>9648</v>
      </c>
      <c r="H18" s="83">
        <v>8628</v>
      </c>
      <c r="I18" s="83">
        <v>9828</v>
      </c>
      <c r="J18" s="83">
        <v>8842</v>
      </c>
      <c r="K18" s="83">
        <v>9584</v>
      </c>
      <c r="L18" s="83">
        <v>10134</v>
      </c>
      <c r="M18" s="83">
        <v>7912</v>
      </c>
      <c r="N18" s="83">
        <v>7650</v>
      </c>
      <c r="O18" s="83">
        <v>8840</v>
      </c>
      <c r="P18" s="83">
        <v>8780</v>
      </c>
      <c r="Q18" s="83">
        <v>4882</v>
      </c>
      <c r="R18" s="86">
        <v>4184</v>
      </c>
      <c r="S18" s="83">
        <v>9832</v>
      </c>
      <c r="T18" s="83">
        <v>11882</v>
      </c>
      <c r="U18" s="83">
        <v>11764</v>
      </c>
      <c r="V18" s="83">
        <v>12646</v>
      </c>
      <c r="W18" s="83">
        <v>11436</v>
      </c>
      <c r="X18" s="83"/>
      <c r="Y18" s="83"/>
      <c r="Z18" s="83"/>
      <c r="AA18" s="83">
        <v>6492</v>
      </c>
      <c r="AB18" s="83">
        <v>10884</v>
      </c>
      <c r="AC18" s="83">
        <v>8998</v>
      </c>
      <c r="AD18" s="83">
        <v>7356</v>
      </c>
      <c r="AE18" s="83">
        <v>7290</v>
      </c>
      <c r="AF18" s="83">
        <v>3832</v>
      </c>
      <c r="AG18" s="88">
        <v>3290</v>
      </c>
      <c r="AH18" s="83">
        <v>3154</v>
      </c>
      <c r="AI18" s="83">
        <v>5080</v>
      </c>
      <c r="AJ18" s="83">
        <v>6952</v>
      </c>
      <c r="AK18" s="83">
        <v>11512</v>
      </c>
      <c r="AL18" s="83">
        <v>10424</v>
      </c>
      <c r="AM18" s="83">
        <v>10664</v>
      </c>
      <c r="AN18" s="83">
        <v>10020</v>
      </c>
      <c r="AO18" s="84"/>
      <c r="AP18" s="84"/>
      <c r="AQ18" s="84">
        <v>6708</v>
      </c>
      <c r="AR18" s="84">
        <v>10238</v>
      </c>
      <c r="AS18" s="84">
        <v>8970</v>
      </c>
      <c r="AT18" s="84">
        <v>7916</v>
      </c>
      <c r="AU18" s="84"/>
      <c r="AV18" s="84"/>
      <c r="AW18" s="84">
        <v>9362</v>
      </c>
      <c r="AX18" s="84">
        <v>7438</v>
      </c>
      <c r="AY18" s="84">
        <v>8568</v>
      </c>
      <c r="AZ18" s="84">
        <v>6378</v>
      </c>
      <c r="BA18" s="84">
        <v>8882</v>
      </c>
      <c r="BB18" s="84">
        <v>9374</v>
      </c>
      <c r="BC18" s="84"/>
      <c r="BD18" s="84">
        <v>12176</v>
      </c>
      <c r="BE18" s="84"/>
      <c r="BF18" s="84">
        <v>14120</v>
      </c>
      <c r="BG18" s="55">
        <v>3692</v>
      </c>
      <c r="BH18" s="39">
        <v>7618</v>
      </c>
      <c r="BI18" s="39">
        <v>8810</v>
      </c>
      <c r="BJ18" s="70">
        <v>8474</v>
      </c>
      <c r="BK18" s="39">
        <v>8664</v>
      </c>
      <c r="BL18" s="39">
        <v>10098</v>
      </c>
      <c r="BM18" s="39">
        <v>8620</v>
      </c>
      <c r="BN18" s="39">
        <v>7244</v>
      </c>
      <c r="BO18" s="39">
        <v>9292</v>
      </c>
      <c r="BP18" s="39">
        <v>5016</v>
      </c>
      <c r="BQ18" s="39">
        <v>7024</v>
      </c>
      <c r="BR18" s="39">
        <v>4312</v>
      </c>
      <c r="BS18" s="39">
        <v>8122</v>
      </c>
      <c r="BT18" s="39">
        <v>5794</v>
      </c>
      <c r="BU18" s="39">
        <v>12524</v>
      </c>
      <c r="BV18" s="39">
        <v>12848</v>
      </c>
      <c r="BW18" s="39">
        <v>8006</v>
      </c>
      <c r="BX18" s="39">
        <v>12426</v>
      </c>
      <c r="BY18" s="70">
        <v>8338</v>
      </c>
      <c r="BZ18" s="39">
        <v>12490</v>
      </c>
      <c r="CA18" s="39">
        <v>12360</v>
      </c>
      <c r="CB18" s="56">
        <v>12668</v>
      </c>
      <c r="CC18" s="73">
        <v>8568</v>
      </c>
      <c r="CD18" s="73">
        <v>10266</v>
      </c>
      <c r="CE18" s="73">
        <v>7622</v>
      </c>
      <c r="CF18" s="73">
        <v>4292</v>
      </c>
      <c r="CG18" s="73">
        <v>4194</v>
      </c>
      <c r="CH18" s="73">
        <v>4514</v>
      </c>
      <c r="CI18" s="74">
        <v>12492</v>
      </c>
      <c r="CJ18" s="76"/>
      <c r="CK18" s="74">
        <v>12318</v>
      </c>
      <c r="CL18" s="74"/>
      <c r="CM18" s="100">
        <v>9072</v>
      </c>
      <c r="CN18" s="74">
        <v>7726</v>
      </c>
      <c r="CO18" s="40">
        <v>8950</v>
      </c>
      <c r="CP18" s="79">
        <v>5092</v>
      </c>
      <c r="CQ18" s="79">
        <v>8702</v>
      </c>
      <c r="CR18" s="40">
        <v>7022</v>
      </c>
      <c r="CS18" s="85">
        <v>6428</v>
      </c>
      <c r="CT18" s="85">
        <v>5456</v>
      </c>
      <c r="CU18" s="85">
        <v>5006</v>
      </c>
      <c r="CV18" s="85">
        <v>6178</v>
      </c>
      <c r="CW18" s="92">
        <v>4740</v>
      </c>
      <c r="CX18" s="85">
        <v>5740</v>
      </c>
      <c r="CY18" s="85">
        <v>2804</v>
      </c>
      <c r="CZ18" s="85">
        <v>6028</v>
      </c>
      <c r="DA18" s="83">
        <v>2546</v>
      </c>
      <c r="DB18" s="83">
        <v>8730</v>
      </c>
      <c r="DC18" s="83">
        <v>10300</v>
      </c>
      <c r="DD18" s="83">
        <v>9120</v>
      </c>
      <c r="DE18" s="83">
        <v>8884</v>
      </c>
      <c r="DF18" s="83">
        <v>6924</v>
      </c>
      <c r="DG18" s="88"/>
      <c r="DH18" s="80"/>
    </row>
    <row r="19" spans="1:112" ht="12.9" customHeight="1" x14ac:dyDescent="0.25">
      <c r="A19" s="1">
        <v>270</v>
      </c>
      <c r="B19" s="1">
        <v>13</v>
      </c>
      <c r="C19" s="83">
        <v>7638</v>
      </c>
      <c r="D19" s="83">
        <v>4718</v>
      </c>
      <c r="E19" s="83">
        <v>5480</v>
      </c>
      <c r="F19" s="83">
        <v>9518</v>
      </c>
      <c r="G19" s="83">
        <v>9718</v>
      </c>
      <c r="H19" s="83">
        <v>8348</v>
      </c>
      <c r="I19" s="83">
        <v>10308</v>
      </c>
      <c r="J19" s="83">
        <v>8858</v>
      </c>
      <c r="K19" s="83">
        <v>10234</v>
      </c>
      <c r="L19" s="83">
        <v>9320</v>
      </c>
      <c r="M19" s="83">
        <v>8624</v>
      </c>
      <c r="N19" s="83">
        <v>8820</v>
      </c>
      <c r="O19" s="83">
        <v>8862</v>
      </c>
      <c r="P19" s="83">
        <v>9644</v>
      </c>
      <c r="Q19" s="83">
        <v>3464</v>
      </c>
      <c r="R19" s="86">
        <v>9892</v>
      </c>
      <c r="S19" s="83">
        <v>11984</v>
      </c>
      <c r="T19" s="83">
        <v>12274</v>
      </c>
      <c r="U19" s="83">
        <v>9388</v>
      </c>
      <c r="V19" s="83">
        <v>13362</v>
      </c>
      <c r="W19" s="83"/>
      <c r="X19" s="83"/>
      <c r="Y19" s="83"/>
      <c r="Z19" s="83"/>
      <c r="AA19" s="83">
        <v>7186</v>
      </c>
      <c r="AB19" s="83">
        <v>11258</v>
      </c>
      <c r="AC19" s="83">
        <v>10920</v>
      </c>
      <c r="AD19" s="83">
        <v>8694</v>
      </c>
      <c r="AE19" s="83">
        <v>8830</v>
      </c>
      <c r="AF19" s="83">
        <v>4868</v>
      </c>
      <c r="AG19" s="88">
        <v>3266</v>
      </c>
      <c r="AH19" s="83">
        <v>2778</v>
      </c>
      <c r="AI19" s="83">
        <v>7068</v>
      </c>
      <c r="AJ19" s="83">
        <v>5088</v>
      </c>
      <c r="AK19" s="83">
        <v>10712</v>
      </c>
      <c r="AL19" s="83">
        <v>11096</v>
      </c>
      <c r="AM19" s="83">
        <v>11748</v>
      </c>
      <c r="AN19" s="83">
        <v>9502</v>
      </c>
      <c r="AO19" s="84"/>
      <c r="AP19" s="84"/>
      <c r="AQ19" s="84">
        <v>5610</v>
      </c>
      <c r="AR19" s="84">
        <v>10670</v>
      </c>
      <c r="AS19" s="54">
        <v>11060</v>
      </c>
      <c r="AT19" s="84">
        <v>7464</v>
      </c>
      <c r="AU19" s="84"/>
      <c r="AV19" s="84"/>
      <c r="AW19" s="84">
        <v>7158</v>
      </c>
      <c r="AX19" s="84">
        <v>9304</v>
      </c>
      <c r="AY19" s="84">
        <v>10334</v>
      </c>
      <c r="AZ19" s="84">
        <v>12754</v>
      </c>
      <c r="BA19" s="84">
        <v>11144</v>
      </c>
      <c r="BB19" s="84">
        <v>6828</v>
      </c>
      <c r="BC19" s="84"/>
      <c r="BD19" s="84">
        <v>12746</v>
      </c>
      <c r="BE19" s="84"/>
      <c r="BF19" s="84"/>
      <c r="BG19" s="55">
        <v>3948</v>
      </c>
      <c r="BH19" s="39">
        <v>8832</v>
      </c>
      <c r="BI19" s="39">
        <v>7226</v>
      </c>
      <c r="BJ19" s="70">
        <v>9832</v>
      </c>
      <c r="BK19" s="39">
        <v>9552</v>
      </c>
      <c r="BL19" s="56">
        <v>10908</v>
      </c>
      <c r="BM19" s="39">
        <v>9338</v>
      </c>
      <c r="BN19" s="39">
        <v>9722</v>
      </c>
      <c r="BO19" s="39">
        <v>7846</v>
      </c>
      <c r="BP19" s="39">
        <v>4920</v>
      </c>
      <c r="BQ19" s="39">
        <v>9570</v>
      </c>
      <c r="BR19" s="39">
        <v>5152</v>
      </c>
      <c r="BS19" s="39">
        <v>4952</v>
      </c>
      <c r="BT19" s="39">
        <v>5268</v>
      </c>
      <c r="BU19" s="39">
        <v>13614</v>
      </c>
      <c r="BV19" s="39">
        <v>13674</v>
      </c>
      <c r="BW19" s="39">
        <v>13612</v>
      </c>
      <c r="BX19" s="39">
        <v>13078</v>
      </c>
      <c r="BY19" s="70">
        <v>9124</v>
      </c>
      <c r="BZ19" s="39">
        <v>12206</v>
      </c>
      <c r="CA19" s="39">
        <v>12294</v>
      </c>
      <c r="CB19" s="39">
        <v>11750</v>
      </c>
      <c r="CC19" s="73">
        <v>7822</v>
      </c>
      <c r="CD19" s="73">
        <v>7988</v>
      </c>
      <c r="CE19" s="73">
        <v>8284</v>
      </c>
      <c r="CF19" s="73">
        <v>2622</v>
      </c>
      <c r="CG19" s="73">
        <v>6128</v>
      </c>
      <c r="CH19" s="73">
        <v>3892</v>
      </c>
      <c r="CI19" s="74"/>
      <c r="CJ19" s="75"/>
      <c r="CK19" s="74"/>
      <c r="CL19" s="74"/>
      <c r="CM19" s="74"/>
      <c r="CN19" s="74">
        <v>9390</v>
      </c>
      <c r="CO19" s="40">
        <v>9316</v>
      </c>
      <c r="CP19" s="79">
        <v>5374</v>
      </c>
      <c r="CQ19" s="79">
        <v>7906</v>
      </c>
      <c r="CR19" s="40">
        <v>7454</v>
      </c>
      <c r="CS19" s="85">
        <v>5802</v>
      </c>
      <c r="CT19" s="87">
        <v>5558</v>
      </c>
      <c r="CU19" s="87">
        <v>7226</v>
      </c>
      <c r="CV19" s="87">
        <v>6182</v>
      </c>
      <c r="CW19" s="93">
        <v>3794</v>
      </c>
      <c r="CX19" s="87">
        <v>6456</v>
      </c>
      <c r="CY19" s="87">
        <v>2856</v>
      </c>
      <c r="CZ19" s="87">
        <v>5200</v>
      </c>
      <c r="DA19" s="83">
        <v>3030</v>
      </c>
      <c r="DB19" s="83">
        <v>7992</v>
      </c>
      <c r="DC19" s="83">
        <v>10574</v>
      </c>
      <c r="DD19" s="83">
        <v>11150</v>
      </c>
      <c r="DE19" s="83">
        <v>8238</v>
      </c>
      <c r="DF19" s="83">
        <v>10602</v>
      </c>
      <c r="DG19" s="80"/>
      <c r="DH19" s="80"/>
    </row>
    <row r="20" spans="1:112" ht="12.9" customHeight="1" x14ac:dyDescent="0.25">
      <c r="A20" s="1">
        <v>290</v>
      </c>
      <c r="B20" s="1">
        <v>14</v>
      </c>
      <c r="C20" s="83">
        <v>4836</v>
      </c>
      <c r="D20" s="83">
        <v>3998</v>
      </c>
      <c r="E20" s="83">
        <v>4526</v>
      </c>
      <c r="F20" s="83">
        <v>9646</v>
      </c>
      <c r="G20" s="83">
        <v>8494</v>
      </c>
      <c r="H20" s="83">
        <v>7690</v>
      </c>
      <c r="I20" s="83">
        <v>8830</v>
      </c>
      <c r="J20" s="83">
        <v>9298</v>
      </c>
      <c r="K20" s="83">
        <v>10442</v>
      </c>
      <c r="L20" s="83">
        <v>10372</v>
      </c>
      <c r="M20" s="83">
        <v>8736</v>
      </c>
      <c r="N20" s="83">
        <v>8540</v>
      </c>
      <c r="O20" s="83">
        <v>9648</v>
      </c>
      <c r="P20" s="83"/>
      <c r="Q20" s="83">
        <v>5126</v>
      </c>
      <c r="R20" s="86">
        <v>10366</v>
      </c>
      <c r="S20" s="83">
        <v>10444</v>
      </c>
      <c r="T20" s="83">
        <v>12180</v>
      </c>
      <c r="U20" s="83">
        <v>7472</v>
      </c>
      <c r="V20" s="83">
        <v>14290</v>
      </c>
      <c r="W20" s="83"/>
      <c r="X20" s="83"/>
      <c r="Y20" s="83"/>
      <c r="Z20" s="83"/>
      <c r="AA20" s="83">
        <v>4736</v>
      </c>
      <c r="AB20" s="83">
        <v>10918</v>
      </c>
      <c r="AC20" s="83">
        <v>10710</v>
      </c>
      <c r="AD20" s="83">
        <v>8342</v>
      </c>
      <c r="AE20" s="83">
        <v>7504</v>
      </c>
      <c r="AF20" s="83">
        <v>3352</v>
      </c>
      <c r="AG20" s="88">
        <v>3424</v>
      </c>
      <c r="AH20" s="83">
        <v>2904</v>
      </c>
      <c r="AI20" s="83">
        <v>8164</v>
      </c>
      <c r="AJ20" s="83">
        <v>6532</v>
      </c>
      <c r="AK20" s="83">
        <v>12278</v>
      </c>
      <c r="AL20" s="83">
        <v>11762</v>
      </c>
      <c r="AM20" s="83">
        <v>10566</v>
      </c>
      <c r="AN20" s="83">
        <v>10632</v>
      </c>
      <c r="AO20" s="84"/>
      <c r="AP20" s="84"/>
      <c r="AQ20" s="84">
        <v>5666</v>
      </c>
      <c r="AR20" s="84">
        <v>10056</v>
      </c>
      <c r="AS20" s="84">
        <v>6892</v>
      </c>
      <c r="AT20" s="65">
        <v>8074</v>
      </c>
      <c r="AU20" s="84"/>
      <c r="AV20" s="84"/>
      <c r="AW20" s="84">
        <v>8524</v>
      </c>
      <c r="AX20" s="84">
        <v>5456</v>
      </c>
      <c r="AY20" s="84">
        <v>9062</v>
      </c>
      <c r="AZ20" s="84">
        <v>10340</v>
      </c>
      <c r="BA20" s="84">
        <v>10948</v>
      </c>
      <c r="BB20" s="84">
        <v>11730</v>
      </c>
      <c r="BC20" s="84"/>
      <c r="BD20" s="84"/>
      <c r="BE20" s="84"/>
      <c r="BF20" s="84"/>
      <c r="BG20" s="70">
        <v>5476</v>
      </c>
      <c r="BH20" s="39">
        <v>10158</v>
      </c>
      <c r="BI20" s="39">
        <v>9408</v>
      </c>
      <c r="BJ20" s="70">
        <v>10994</v>
      </c>
      <c r="BK20" s="39">
        <v>8824</v>
      </c>
      <c r="BL20" s="39">
        <v>8664</v>
      </c>
      <c r="BM20" s="39">
        <v>11564</v>
      </c>
      <c r="BN20" s="39">
        <v>6372</v>
      </c>
      <c r="BO20" s="39">
        <v>7826</v>
      </c>
      <c r="BP20" s="39">
        <v>6294</v>
      </c>
      <c r="BQ20" s="39">
        <v>9620</v>
      </c>
      <c r="BR20" s="39">
        <v>7576</v>
      </c>
      <c r="BS20" s="39">
        <v>8030</v>
      </c>
      <c r="BT20" s="39">
        <v>9632</v>
      </c>
      <c r="BU20" s="39">
        <v>13370</v>
      </c>
      <c r="BV20" s="39">
        <v>13602</v>
      </c>
      <c r="BW20" s="39">
        <v>13250</v>
      </c>
      <c r="BX20" s="39"/>
      <c r="BY20" s="70">
        <v>10334</v>
      </c>
      <c r="BZ20" s="39">
        <v>12456</v>
      </c>
      <c r="CA20" s="39"/>
      <c r="CB20" s="39">
        <v>12252</v>
      </c>
      <c r="CC20" s="73">
        <v>7356</v>
      </c>
      <c r="CD20" s="73">
        <v>4448</v>
      </c>
      <c r="CE20" s="73">
        <v>11074</v>
      </c>
      <c r="CF20" s="73">
        <v>2732</v>
      </c>
      <c r="CG20" s="73">
        <v>6928</v>
      </c>
      <c r="CH20" s="73">
        <v>5636</v>
      </c>
      <c r="CI20" s="74"/>
      <c r="CJ20" s="75"/>
      <c r="CK20" s="74"/>
      <c r="CL20" s="74"/>
      <c r="CM20" s="74"/>
      <c r="CN20" s="74">
        <v>10536</v>
      </c>
      <c r="CO20" s="40">
        <v>8468</v>
      </c>
      <c r="CP20" s="79">
        <v>5960</v>
      </c>
      <c r="CQ20" s="79">
        <v>7012</v>
      </c>
      <c r="CR20" s="40">
        <v>7116</v>
      </c>
      <c r="CS20" s="85">
        <v>5974</v>
      </c>
      <c r="CT20" s="85">
        <v>4820</v>
      </c>
      <c r="CU20" s="85">
        <v>7336</v>
      </c>
      <c r="CV20" s="85">
        <v>9692</v>
      </c>
      <c r="CW20" s="92">
        <v>7246</v>
      </c>
      <c r="CX20" s="85">
        <v>6718</v>
      </c>
      <c r="CY20" s="85">
        <v>3490</v>
      </c>
      <c r="CZ20" s="85">
        <v>7038</v>
      </c>
      <c r="DA20" s="83">
        <v>3378</v>
      </c>
      <c r="DB20" s="83">
        <v>5996</v>
      </c>
      <c r="DC20" s="83">
        <v>10306</v>
      </c>
      <c r="DD20" s="83">
        <v>9116</v>
      </c>
      <c r="DE20" s="83">
        <v>8374</v>
      </c>
      <c r="DF20" s="83">
        <v>10744</v>
      </c>
      <c r="DG20" s="80"/>
      <c r="DH20" s="80"/>
    </row>
    <row r="21" spans="1:112" ht="12.9" customHeight="1" x14ac:dyDescent="0.25">
      <c r="A21" s="1">
        <v>310</v>
      </c>
      <c r="B21" s="1">
        <v>15</v>
      </c>
      <c r="C21" s="83">
        <v>4390</v>
      </c>
      <c r="D21" s="83">
        <v>4692</v>
      </c>
      <c r="E21" s="83">
        <v>3906</v>
      </c>
      <c r="F21" s="83">
        <v>10676</v>
      </c>
      <c r="G21" s="83">
        <v>7468</v>
      </c>
      <c r="H21" s="83">
        <v>6456</v>
      </c>
      <c r="I21" s="83">
        <v>8504</v>
      </c>
      <c r="J21" s="83">
        <v>7842</v>
      </c>
      <c r="K21" s="83">
        <v>10974</v>
      </c>
      <c r="L21" s="83">
        <v>11086</v>
      </c>
      <c r="M21" s="83">
        <v>9826</v>
      </c>
      <c r="N21" s="83">
        <v>9056</v>
      </c>
      <c r="O21" s="83">
        <v>10894</v>
      </c>
      <c r="P21" s="83"/>
      <c r="Q21" s="88">
        <v>10082</v>
      </c>
      <c r="R21" s="86">
        <v>11582</v>
      </c>
      <c r="S21" s="83">
        <v>11854</v>
      </c>
      <c r="T21" s="83">
        <v>12584</v>
      </c>
      <c r="U21" s="83"/>
      <c r="V21" s="83"/>
      <c r="W21" s="83"/>
      <c r="X21" s="83"/>
      <c r="Y21" s="83"/>
      <c r="Z21" s="83"/>
      <c r="AA21" s="83">
        <v>8500</v>
      </c>
      <c r="AB21" s="83">
        <v>12092</v>
      </c>
      <c r="AC21" s="83">
        <v>10572</v>
      </c>
      <c r="AD21" s="83">
        <v>10382</v>
      </c>
      <c r="AE21" s="83">
        <v>10530</v>
      </c>
      <c r="AF21" s="83">
        <v>3010</v>
      </c>
      <c r="AG21" s="88">
        <v>3070</v>
      </c>
      <c r="AH21" s="83">
        <v>2846</v>
      </c>
      <c r="AI21" s="83">
        <v>10346</v>
      </c>
      <c r="AJ21" s="83">
        <v>11422</v>
      </c>
      <c r="AK21" s="83">
        <v>11442</v>
      </c>
      <c r="AL21" s="83">
        <v>11284</v>
      </c>
      <c r="AM21" s="83">
        <v>10572</v>
      </c>
      <c r="AN21" s="83">
        <v>11816</v>
      </c>
      <c r="AO21" s="84"/>
      <c r="AP21" s="84"/>
      <c r="AQ21" s="84">
        <v>4826</v>
      </c>
      <c r="AR21" s="84">
        <v>7220</v>
      </c>
      <c r="AS21" s="84">
        <v>3470</v>
      </c>
      <c r="AT21" s="84">
        <v>12490</v>
      </c>
      <c r="AU21" s="84"/>
      <c r="AV21" s="84"/>
      <c r="AW21" s="84">
        <v>10922</v>
      </c>
      <c r="AX21" s="84">
        <v>8334</v>
      </c>
      <c r="AY21" s="84">
        <v>9892</v>
      </c>
      <c r="AZ21" s="84">
        <v>12828</v>
      </c>
      <c r="BA21" s="84">
        <v>10840</v>
      </c>
      <c r="BB21" s="84">
        <v>13226</v>
      </c>
      <c r="BC21" s="84"/>
      <c r="BD21" s="84"/>
      <c r="BE21" s="84"/>
      <c r="BF21" s="84"/>
      <c r="BG21" s="70">
        <v>5108</v>
      </c>
      <c r="BH21" s="39">
        <v>10124</v>
      </c>
      <c r="BI21" s="39">
        <v>6612</v>
      </c>
      <c r="BJ21" s="70">
        <v>10370</v>
      </c>
      <c r="BK21" s="39">
        <v>6278</v>
      </c>
      <c r="BL21" s="55">
        <v>12512</v>
      </c>
      <c r="BM21" s="39">
        <v>12580</v>
      </c>
      <c r="BN21" s="39">
        <v>5418</v>
      </c>
      <c r="BO21" s="39">
        <v>6928</v>
      </c>
      <c r="BP21" s="39">
        <v>5664</v>
      </c>
      <c r="BQ21" s="39">
        <v>8060</v>
      </c>
      <c r="BR21" s="39">
        <v>10150</v>
      </c>
      <c r="BS21" s="39">
        <v>7812</v>
      </c>
      <c r="BT21" s="39">
        <v>10372</v>
      </c>
      <c r="BU21" s="55">
        <v>13704</v>
      </c>
      <c r="BV21" s="39">
        <v>13484</v>
      </c>
      <c r="BW21" s="39"/>
      <c r="BX21" s="39"/>
      <c r="BY21" s="70">
        <v>11026</v>
      </c>
      <c r="BZ21" s="39"/>
      <c r="CA21" s="39"/>
      <c r="CB21" s="39"/>
      <c r="CC21" s="73">
        <v>9544</v>
      </c>
      <c r="CD21" s="73">
        <v>8878</v>
      </c>
      <c r="CE21" s="73">
        <v>9354</v>
      </c>
      <c r="CF21" s="73">
        <v>6050</v>
      </c>
      <c r="CG21" s="73">
        <v>4764</v>
      </c>
      <c r="CH21" s="73">
        <v>4270</v>
      </c>
      <c r="CI21" s="74"/>
      <c r="CJ21" s="75"/>
      <c r="CK21" s="74"/>
      <c r="CL21" s="74"/>
      <c r="CM21" s="74"/>
      <c r="CN21" s="74">
        <v>11256</v>
      </c>
      <c r="CO21" s="40">
        <v>9416</v>
      </c>
      <c r="CP21" s="79">
        <v>6662</v>
      </c>
      <c r="CQ21" s="79">
        <v>8630</v>
      </c>
      <c r="CR21" s="40">
        <v>7128</v>
      </c>
      <c r="CS21" s="85">
        <v>5240</v>
      </c>
      <c r="CT21" s="85">
        <v>4746</v>
      </c>
      <c r="CU21" s="85">
        <v>10440</v>
      </c>
      <c r="CV21" s="85">
        <v>8238</v>
      </c>
      <c r="CW21" s="92">
        <v>11350</v>
      </c>
      <c r="CX21" s="85">
        <v>6226</v>
      </c>
      <c r="CY21" s="85">
        <v>6646</v>
      </c>
      <c r="CZ21" s="85">
        <v>9506</v>
      </c>
      <c r="DA21" s="83">
        <v>9128</v>
      </c>
      <c r="DB21" s="83">
        <v>8794</v>
      </c>
      <c r="DC21" s="83">
        <v>9862</v>
      </c>
      <c r="DD21" s="83">
        <v>9140</v>
      </c>
      <c r="DE21" s="83">
        <v>9980</v>
      </c>
      <c r="DF21" s="83">
        <v>11698</v>
      </c>
      <c r="DG21" s="80"/>
      <c r="DH21" s="80"/>
    </row>
    <row r="22" spans="1:112" ht="12.9" customHeight="1" x14ac:dyDescent="0.25">
      <c r="A22" s="1">
        <v>330</v>
      </c>
      <c r="B22" s="1">
        <v>16</v>
      </c>
      <c r="C22" s="83">
        <v>4698</v>
      </c>
      <c r="D22" s="88">
        <v>5010</v>
      </c>
      <c r="E22" s="83">
        <v>4238</v>
      </c>
      <c r="F22" s="83">
        <v>9056</v>
      </c>
      <c r="G22" s="83">
        <v>3766</v>
      </c>
      <c r="H22" s="83">
        <v>5350</v>
      </c>
      <c r="I22" s="83">
        <v>10300</v>
      </c>
      <c r="J22" s="83">
        <v>7030</v>
      </c>
      <c r="K22" s="83">
        <v>11320</v>
      </c>
      <c r="L22" s="83">
        <v>10898</v>
      </c>
      <c r="M22" s="83">
        <v>10780</v>
      </c>
      <c r="N22" s="83">
        <v>7848</v>
      </c>
      <c r="O22" s="83">
        <v>11220</v>
      </c>
      <c r="P22" s="83"/>
      <c r="Q22" s="83">
        <v>13550</v>
      </c>
      <c r="R22" s="86">
        <v>12208</v>
      </c>
      <c r="S22" s="83">
        <v>12012</v>
      </c>
      <c r="T22" s="83"/>
      <c r="U22" s="83"/>
      <c r="V22" s="83"/>
      <c r="W22" s="83"/>
      <c r="X22" s="83"/>
      <c r="Y22" s="83"/>
      <c r="Z22" s="83"/>
      <c r="AA22" s="83">
        <v>11788</v>
      </c>
      <c r="AB22" s="83">
        <v>10306</v>
      </c>
      <c r="AC22" s="83">
        <v>11826</v>
      </c>
      <c r="AD22" s="83">
        <v>10904</v>
      </c>
      <c r="AE22" s="83">
        <v>10548</v>
      </c>
      <c r="AF22" s="83">
        <v>5212</v>
      </c>
      <c r="AG22" s="88">
        <v>2930</v>
      </c>
      <c r="AH22" s="83">
        <v>2902</v>
      </c>
      <c r="AI22" s="83">
        <v>11060</v>
      </c>
      <c r="AJ22" s="83">
        <v>11798</v>
      </c>
      <c r="AK22" s="83">
        <v>11768</v>
      </c>
      <c r="AL22" s="83">
        <v>12124</v>
      </c>
      <c r="AM22" s="83">
        <v>11624</v>
      </c>
      <c r="AN22" s="83">
        <v>11096</v>
      </c>
      <c r="AO22" s="84"/>
      <c r="AP22" s="84"/>
      <c r="AQ22" s="84">
        <v>5190</v>
      </c>
      <c r="AR22" s="84">
        <v>10734</v>
      </c>
      <c r="AS22" s="84">
        <v>3250</v>
      </c>
      <c r="AT22" s="84">
        <v>13394</v>
      </c>
      <c r="AU22" s="84"/>
      <c r="AV22" s="84"/>
      <c r="AW22" s="84">
        <v>10672</v>
      </c>
      <c r="AX22" s="84">
        <v>10848</v>
      </c>
      <c r="AY22" s="84">
        <v>10510</v>
      </c>
      <c r="AZ22" s="84">
        <v>13028</v>
      </c>
      <c r="BA22" s="84">
        <v>11598</v>
      </c>
      <c r="BB22" s="61">
        <v>12824</v>
      </c>
      <c r="BC22" s="84"/>
      <c r="BD22" s="84"/>
      <c r="BE22" s="84"/>
      <c r="BF22" s="84"/>
      <c r="BG22" s="39">
        <v>3874</v>
      </c>
      <c r="BH22" s="39">
        <v>11872</v>
      </c>
      <c r="BI22" s="39">
        <v>5244</v>
      </c>
      <c r="BJ22" s="70">
        <v>8788</v>
      </c>
      <c r="BK22" s="39">
        <v>6220</v>
      </c>
      <c r="BL22" s="55">
        <v>11162</v>
      </c>
      <c r="BM22" s="39">
        <v>12838</v>
      </c>
      <c r="BN22" s="39">
        <v>7082</v>
      </c>
      <c r="BO22" s="39">
        <v>10674</v>
      </c>
      <c r="BP22" s="39"/>
      <c r="BQ22" s="39">
        <v>6174</v>
      </c>
      <c r="BR22" s="39">
        <v>11130</v>
      </c>
      <c r="BS22" s="39">
        <v>9990</v>
      </c>
      <c r="BT22" s="39"/>
      <c r="BU22" s="55">
        <v>13276</v>
      </c>
      <c r="BV22" s="39">
        <v>14194</v>
      </c>
      <c r="BW22" s="39"/>
      <c r="BX22" s="39"/>
      <c r="BY22" s="70">
        <v>11042</v>
      </c>
      <c r="BZ22" s="39"/>
      <c r="CA22" s="39"/>
      <c r="CB22" s="39"/>
      <c r="CC22" s="73">
        <v>11294</v>
      </c>
      <c r="CD22" s="73">
        <v>10972</v>
      </c>
      <c r="CE22" s="73">
        <v>10412</v>
      </c>
      <c r="CF22" s="73">
        <v>6724</v>
      </c>
      <c r="CG22" s="73">
        <v>5260</v>
      </c>
      <c r="CH22" s="73">
        <v>5028</v>
      </c>
      <c r="CI22" s="74"/>
      <c r="CJ22" s="75"/>
      <c r="CK22" s="74"/>
      <c r="CL22" s="74"/>
      <c r="CM22" s="74"/>
      <c r="CN22" s="74">
        <v>11316</v>
      </c>
      <c r="CO22" s="40">
        <v>7226</v>
      </c>
      <c r="CP22" s="79">
        <v>9348</v>
      </c>
      <c r="CQ22" s="79">
        <v>8178</v>
      </c>
      <c r="CR22" s="40">
        <v>5152</v>
      </c>
      <c r="CS22" s="85">
        <v>6482</v>
      </c>
      <c r="CT22" s="85">
        <v>5236</v>
      </c>
      <c r="CU22" s="85">
        <v>6908</v>
      </c>
      <c r="CV22" s="85">
        <v>5968</v>
      </c>
      <c r="CW22" s="92">
        <v>8692</v>
      </c>
      <c r="CX22" s="85">
        <v>6708</v>
      </c>
      <c r="CY22" s="85">
        <v>6504</v>
      </c>
      <c r="CZ22" s="85">
        <v>8132</v>
      </c>
      <c r="DA22" s="83">
        <v>12372</v>
      </c>
      <c r="DB22" s="85">
        <v>6298</v>
      </c>
      <c r="DC22" s="83">
        <v>9242</v>
      </c>
      <c r="DD22" s="83">
        <v>10338</v>
      </c>
      <c r="DE22" s="85">
        <v>11498</v>
      </c>
      <c r="DF22" s="83">
        <v>12298</v>
      </c>
      <c r="DG22" s="80"/>
      <c r="DH22" s="80"/>
    </row>
    <row r="23" spans="1:112" ht="12.9" customHeight="1" x14ac:dyDescent="0.25">
      <c r="A23" s="1">
        <v>350</v>
      </c>
      <c r="B23" s="1">
        <v>17</v>
      </c>
      <c r="C23" s="83">
        <v>4904</v>
      </c>
      <c r="D23" s="83">
        <v>5248</v>
      </c>
      <c r="E23" s="83">
        <v>5352</v>
      </c>
      <c r="F23" s="83">
        <v>8324</v>
      </c>
      <c r="G23" s="83">
        <v>3168</v>
      </c>
      <c r="H23" s="83">
        <v>4414</v>
      </c>
      <c r="I23" s="83">
        <v>9976</v>
      </c>
      <c r="J23" s="83">
        <v>6758</v>
      </c>
      <c r="K23" s="83">
        <v>11454</v>
      </c>
      <c r="L23" s="83">
        <v>11172</v>
      </c>
      <c r="M23" s="83">
        <v>10798</v>
      </c>
      <c r="N23" s="83">
        <v>10350</v>
      </c>
      <c r="O23" s="83">
        <v>11454</v>
      </c>
      <c r="P23" s="83"/>
      <c r="Q23" s="83">
        <v>12664</v>
      </c>
      <c r="R23" s="82">
        <v>12208</v>
      </c>
      <c r="S23" s="83">
        <v>11622</v>
      </c>
      <c r="T23" s="83"/>
      <c r="U23" s="83"/>
      <c r="V23" s="83"/>
      <c r="W23" s="83"/>
      <c r="X23" s="83"/>
      <c r="Y23" s="83"/>
      <c r="Z23" s="83"/>
      <c r="AA23" s="83">
        <v>11094</v>
      </c>
      <c r="AB23" s="83"/>
      <c r="AC23" s="83">
        <v>12018</v>
      </c>
      <c r="AD23" s="83">
        <v>10776</v>
      </c>
      <c r="AE23" s="83">
        <v>11176</v>
      </c>
      <c r="AF23" s="83">
        <v>4968</v>
      </c>
      <c r="AG23" s="88">
        <v>3112</v>
      </c>
      <c r="AH23" s="83">
        <v>3460</v>
      </c>
      <c r="AI23" s="83">
        <v>11474</v>
      </c>
      <c r="AJ23" s="83">
        <v>12170</v>
      </c>
      <c r="AK23" s="83">
        <v>12122</v>
      </c>
      <c r="AL23" s="83">
        <v>12106</v>
      </c>
      <c r="AM23" s="83">
        <v>11632</v>
      </c>
      <c r="AN23" s="83">
        <v>10638</v>
      </c>
      <c r="AO23" s="84"/>
      <c r="AP23" s="84"/>
      <c r="AQ23" s="84">
        <v>3860</v>
      </c>
      <c r="AR23" s="84">
        <v>8548</v>
      </c>
      <c r="AS23" s="84">
        <v>3674</v>
      </c>
      <c r="AT23" s="84">
        <v>12812</v>
      </c>
      <c r="AU23" s="84"/>
      <c r="AV23" s="84"/>
      <c r="AW23" s="84">
        <v>10628</v>
      </c>
      <c r="AX23" s="84">
        <v>10840</v>
      </c>
      <c r="AY23" s="84">
        <v>12654</v>
      </c>
      <c r="AZ23" s="84">
        <v>12012</v>
      </c>
      <c r="BA23" s="84">
        <v>11658</v>
      </c>
      <c r="BB23" s="84">
        <v>13232</v>
      </c>
      <c r="BC23" s="84"/>
      <c r="BD23" s="84"/>
      <c r="BE23" s="84"/>
      <c r="BF23" s="84"/>
      <c r="BG23" s="39">
        <v>3914</v>
      </c>
      <c r="BH23" s="39">
        <v>12292</v>
      </c>
      <c r="BI23" s="39">
        <v>4256</v>
      </c>
      <c r="BJ23" s="67">
        <v>11134</v>
      </c>
      <c r="BK23" s="39">
        <v>6526</v>
      </c>
      <c r="BL23" s="55">
        <v>11814</v>
      </c>
      <c r="BM23" s="39">
        <v>11880</v>
      </c>
      <c r="BN23" s="39"/>
      <c r="BO23" s="39">
        <v>11102</v>
      </c>
      <c r="BP23" s="39"/>
      <c r="BQ23" s="39">
        <v>7848</v>
      </c>
      <c r="BR23" s="39">
        <v>10948</v>
      </c>
      <c r="BS23" s="39">
        <v>11452</v>
      </c>
      <c r="BT23" s="39"/>
      <c r="BU23" s="55">
        <v>13260</v>
      </c>
      <c r="BV23" s="39">
        <v>13740</v>
      </c>
      <c r="BW23" s="39"/>
      <c r="BX23" s="64"/>
      <c r="BY23" s="70">
        <v>11140</v>
      </c>
      <c r="BZ23" s="39"/>
      <c r="CA23" s="39"/>
      <c r="CB23" s="39"/>
      <c r="CC23" s="73">
        <v>11220</v>
      </c>
      <c r="CD23" s="84">
        <v>10648</v>
      </c>
      <c r="CE23" s="73">
        <v>11236</v>
      </c>
      <c r="CF23" s="73">
        <v>6352</v>
      </c>
      <c r="CG23" s="73">
        <v>5724</v>
      </c>
      <c r="CH23" s="73">
        <v>5170</v>
      </c>
      <c r="CI23" s="74"/>
      <c r="CJ23" s="75"/>
      <c r="CK23" s="74"/>
      <c r="CL23" s="74"/>
      <c r="CM23" s="74"/>
      <c r="CN23" s="74">
        <v>11344</v>
      </c>
      <c r="CO23" s="40">
        <v>5956</v>
      </c>
      <c r="CP23" s="79">
        <v>9014</v>
      </c>
      <c r="CQ23" s="79">
        <v>8082</v>
      </c>
      <c r="CR23" s="40">
        <v>5350</v>
      </c>
      <c r="CS23" s="85">
        <v>7388</v>
      </c>
      <c r="CT23" s="85">
        <v>6980</v>
      </c>
      <c r="CU23" s="85">
        <v>6840</v>
      </c>
      <c r="CV23" s="89">
        <v>5968</v>
      </c>
      <c r="CW23" s="92">
        <v>10726</v>
      </c>
      <c r="CX23" s="85">
        <v>6542</v>
      </c>
      <c r="CY23" s="85">
        <v>6232</v>
      </c>
      <c r="CZ23" s="85">
        <v>6824</v>
      </c>
      <c r="DA23" s="83">
        <v>10626</v>
      </c>
      <c r="DB23" s="83">
        <v>8702</v>
      </c>
      <c r="DC23" s="83">
        <v>11008</v>
      </c>
      <c r="DD23" s="83">
        <v>12132</v>
      </c>
      <c r="DE23" s="83">
        <v>11610</v>
      </c>
      <c r="DF23" s="82">
        <v>12298</v>
      </c>
      <c r="DG23" s="80"/>
      <c r="DH23" s="80"/>
    </row>
    <row r="24" spans="1:112" ht="12.9" customHeight="1" x14ac:dyDescent="0.25">
      <c r="A24" s="1">
        <v>370</v>
      </c>
      <c r="B24" s="1">
        <v>18</v>
      </c>
      <c r="C24" s="83">
        <v>5714</v>
      </c>
      <c r="D24" s="88">
        <v>5812</v>
      </c>
      <c r="E24" s="83">
        <v>5668</v>
      </c>
      <c r="F24" s="83">
        <v>8386</v>
      </c>
      <c r="G24" s="83">
        <v>3392</v>
      </c>
      <c r="H24" s="83">
        <v>4400</v>
      </c>
      <c r="I24" s="83">
        <v>10986</v>
      </c>
      <c r="J24" s="83">
        <v>3798</v>
      </c>
      <c r="K24" s="83">
        <v>11190</v>
      </c>
      <c r="L24" s="83">
        <v>11182</v>
      </c>
      <c r="M24" s="83">
        <v>11090</v>
      </c>
      <c r="N24" s="83">
        <v>11742</v>
      </c>
      <c r="O24" s="83">
        <v>11786</v>
      </c>
      <c r="P24" s="83"/>
      <c r="Q24" s="82">
        <v>12060</v>
      </c>
      <c r="R24" s="82">
        <v>12208</v>
      </c>
      <c r="S24" s="83">
        <v>12192</v>
      </c>
      <c r="T24" s="83"/>
      <c r="U24" s="83"/>
      <c r="V24" s="83"/>
      <c r="W24" s="83"/>
      <c r="X24" s="83"/>
      <c r="Y24" s="83"/>
      <c r="Z24" s="83"/>
      <c r="AA24" s="83">
        <v>10960</v>
      </c>
      <c r="AB24" s="83"/>
      <c r="AC24" s="83">
        <v>11550</v>
      </c>
      <c r="AD24" s="83">
        <v>10190</v>
      </c>
      <c r="AE24" s="83">
        <v>12254</v>
      </c>
      <c r="AF24" s="83">
        <v>4114</v>
      </c>
      <c r="AG24" s="88">
        <v>2988</v>
      </c>
      <c r="AH24" s="83">
        <v>6278</v>
      </c>
      <c r="AI24" s="83">
        <v>12164</v>
      </c>
      <c r="AJ24" s="83">
        <v>12666</v>
      </c>
      <c r="AK24" s="83">
        <v>11916</v>
      </c>
      <c r="AL24" s="83">
        <v>12536</v>
      </c>
      <c r="AM24" s="83">
        <v>12526</v>
      </c>
      <c r="AN24" s="83">
        <v>11122</v>
      </c>
      <c r="AO24" s="84"/>
      <c r="AP24" s="84"/>
      <c r="AQ24" s="84">
        <v>4514</v>
      </c>
      <c r="AR24" s="84">
        <v>9286</v>
      </c>
      <c r="AS24" s="84">
        <v>3440</v>
      </c>
      <c r="AT24" s="84">
        <v>12552</v>
      </c>
      <c r="AU24" s="84"/>
      <c r="AV24" s="84"/>
      <c r="AW24" s="84">
        <v>12118</v>
      </c>
      <c r="AX24" s="84">
        <v>10788</v>
      </c>
      <c r="AY24" s="84">
        <v>12212</v>
      </c>
      <c r="AZ24" s="84">
        <v>13126</v>
      </c>
      <c r="BA24" s="84">
        <v>11084</v>
      </c>
      <c r="BB24" s="84">
        <v>13600</v>
      </c>
      <c r="BC24" s="84"/>
      <c r="BD24" s="61"/>
      <c r="BE24" s="84"/>
      <c r="BF24" s="84"/>
      <c r="BG24" s="55">
        <v>4118</v>
      </c>
      <c r="BH24" s="39">
        <v>11316</v>
      </c>
      <c r="BI24" s="39">
        <v>5220</v>
      </c>
      <c r="BJ24" s="67">
        <v>12168</v>
      </c>
      <c r="BK24" s="39">
        <v>6858</v>
      </c>
      <c r="BL24" s="55">
        <v>12038</v>
      </c>
      <c r="BM24" s="39">
        <v>12092</v>
      </c>
      <c r="BN24" s="39"/>
      <c r="BO24" s="39">
        <v>11840</v>
      </c>
      <c r="BP24" s="39"/>
      <c r="BQ24" s="70">
        <v>11384</v>
      </c>
      <c r="BR24" s="39"/>
      <c r="BS24" s="39">
        <v>11916</v>
      </c>
      <c r="BT24" s="39"/>
      <c r="BU24" s="70">
        <v>14084</v>
      </c>
      <c r="BV24" s="39">
        <v>14648</v>
      </c>
      <c r="BW24" s="39"/>
      <c r="BX24" s="64"/>
      <c r="BY24" s="70">
        <v>12032</v>
      </c>
      <c r="BZ24" s="39"/>
      <c r="CA24" s="39"/>
      <c r="CB24" s="39"/>
      <c r="CC24" s="73">
        <v>10614</v>
      </c>
      <c r="CD24" s="84">
        <v>10680</v>
      </c>
      <c r="CE24" s="73">
        <v>10760</v>
      </c>
      <c r="CF24" s="73">
        <v>5494</v>
      </c>
      <c r="CG24" s="73">
        <v>5024</v>
      </c>
      <c r="CH24" s="73">
        <v>5586</v>
      </c>
      <c r="CI24" s="74"/>
      <c r="CJ24" s="75"/>
      <c r="CK24" s="74"/>
      <c r="CL24" s="74"/>
      <c r="CM24" s="74"/>
      <c r="CN24" s="74">
        <v>12562</v>
      </c>
      <c r="CO24" s="59">
        <v>6036</v>
      </c>
      <c r="CP24" s="79">
        <v>9970</v>
      </c>
      <c r="CQ24" s="79">
        <v>9076</v>
      </c>
      <c r="CR24" s="40">
        <v>5626</v>
      </c>
      <c r="CS24" s="85">
        <v>8242</v>
      </c>
      <c r="CT24" s="85">
        <v>7326</v>
      </c>
      <c r="CU24" s="85">
        <v>11750</v>
      </c>
      <c r="CV24" s="89">
        <v>5968</v>
      </c>
      <c r="CW24" s="92">
        <v>9150</v>
      </c>
      <c r="CX24" s="85">
        <v>7952</v>
      </c>
      <c r="CY24" s="92">
        <v>8644</v>
      </c>
      <c r="CZ24" s="85">
        <v>4564</v>
      </c>
      <c r="DA24" s="83">
        <v>9720</v>
      </c>
      <c r="DB24" s="83">
        <v>8702</v>
      </c>
      <c r="DC24" s="83">
        <v>11138</v>
      </c>
      <c r="DD24" s="83">
        <v>11970</v>
      </c>
      <c r="DE24" s="82">
        <v>11610</v>
      </c>
      <c r="DF24" s="82">
        <v>12298</v>
      </c>
      <c r="DG24" s="80"/>
      <c r="DH24" s="80"/>
    </row>
    <row r="25" spans="1:112" ht="12.9" customHeight="1" x14ac:dyDescent="0.25">
      <c r="A25" s="1">
        <v>390</v>
      </c>
      <c r="B25" s="1">
        <v>19</v>
      </c>
      <c r="C25" s="83">
        <v>6416</v>
      </c>
      <c r="D25" s="104">
        <v>5812</v>
      </c>
      <c r="E25" s="82">
        <v>5668</v>
      </c>
      <c r="F25" s="82">
        <v>10358</v>
      </c>
      <c r="G25" s="82"/>
      <c r="H25" s="83">
        <v>4006</v>
      </c>
      <c r="I25" s="83">
        <v>10050</v>
      </c>
      <c r="J25" s="83">
        <v>3984</v>
      </c>
      <c r="K25" s="88">
        <v>10856</v>
      </c>
      <c r="L25" s="83">
        <v>11128</v>
      </c>
      <c r="M25" s="83">
        <v>12554</v>
      </c>
      <c r="N25" s="83">
        <v>12724</v>
      </c>
      <c r="O25" s="88">
        <v>11076</v>
      </c>
      <c r="P25" s="80"/>
      <c r="Q25" s="82">
        <v>12060</v>
      </c>
      <c r="R25" s="82">
        <v>12208</v>
      </c>
      <c r="S25" s="83">
        <v>12028</v>
      </c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>
        <v>4366</v>
      </c>
      <c r="AG25" s="88">
        <v>3488</v>
      </c>
      <c r="AH25" s="83">
        <v>11720</v>
      </c>
      <c r="AI25" s="83">
        <v>12178</v>
      </c>
      <c r="AJ25" s="83">
        <v>12658</v>
      </c>
      <c r="AK25" s="83">
        <v>11794</v>
      </c>
      <c r="AL25" s="83">
        <v>12462</v>
      </c>
      <c r="AM25" s="82">
        <v>12526</v>
      </c>
      <c r="AN25" s="83">
        <v>11488</v>
      </c>
      <c r="AO25" s="84"/>
      <c r="AP25" s="84"/>
      <c r="AQ25" s="84">
        <v>5690</v>
      </c>
      <c r="AR25" s="84">
        <v>12388</v>
      </c>
      <c r="AS25" s="84">
        <v>3556</v>
      </c>
      <c r="AT25" s="84">
        <v>12780</v>
      </c>
      <c r="AU25" s="84"/>
      <c r="AV25" s="84"/>
      <c r="AW25" s="84">
        <v>11750</v>
      </c>
      <c r="AX25" s="84">
        <v>11308</v>
      </c>
      <c r="AY25" s="66">
        <v>13428</v>
      </c>
      <c r="AZ25" s="84"/>
      <c r="BA25" s="84"/>
      <c r="BB25" s="62">
        <v>12783</v>
      </c>
      <c r="BC25" s="84"/>
      <c r="BD25" s="84"/>
      <c r="BE25" s="84"/>
      <c r="BF25" s="84"/>
      <c r="BG25" s="55">
        <v>4726</v>
      </c>
      <c r="BH25" s="39">
        <v>8462</v>
      </c>
      <c r="BI25" s="39">
        <v>5984</v>
      </c>
      <c r="BJ25" s="67">
        <v>10732</v>
      </c>
      <c r="BK25" s="39">
        <v>6620</v>
      </c>
      <c r="BL25" s="55">
        <v>11902</v>
      </c>
      <c r="BM25" s="39">
        <v>12378</v>
      </c>
      <c r="BN25" s="39"/>
      <c r="BO25" s="39">
        <v>11578</v>
      </c>
      <c r="BP25" s="39"/>
      <c r="BQ25" s="39"/>
      <c r="BR25" s="39"/>
      <c r="BS25" s="39"/>
      <c r="BT25" s="39"/>
      <c r="BU25" s="39"/>
      <c r="BV25" s="39"/>
      <c r="BW25" s="39"/>
      <c r="BX25" s="57"/>
      <c r="BY25" s="70">
        <v>11878</v>
      </c>
      <c r="BZ25" s="39"/>
      <c r="CA25" s="39"/>
      <c r="CB25" s="39"/>
      <c r="CC25" s="73">
        <v>11534</v>
      </c>
      <c r="CE25" s="73">
        <v>11876</v>
      </c>
      <c r="CF25" s="73">
        <v>6110</v>
      </c>
      <c r="CG25" s="73">
        <v>5730</v>
      </c>
      <c r="CH25" s="73">
        <v>5578</v>
      </c>
      <c r="CI25" s="74"/>
      <c r="CJ25" s="75"/>
      <c r="CK25" s="74"/>
      <c r="CL25" s="74"/>
      <c r="CM25" s="74"/>
      <c r="CN25" s="74"/>
      <c r="CO25" s="40">
        <v>6752</v>
      </c>
      <c r="CP25" s="79">
        <v>9518</v>
      </c>
      <c r="CQ25" s="79">
        <v>9730</v>
      </c>
      <c r="CR25" s="40">
        <v>6222</v>
      </c>
      <c r="CS25" s="85">
        <v>7182</v>
      </c>
      <c r="CT25" s="85">
        <v>7280</v>
      </c>
      <c r="CU25" s="85">
        <v>11284</v>
      </c>
      <c r="CV25" s="89">
        <v>5968</v>
      </c>
      <c r="CW25" s="92">
        <v>12350</v>
      </c>
      <c r="CX25" s="85">
        <v>9392</v>
      </c>
      <c r="CY25" s="89">
        <v>8644</v>
      </c>
      <c r="CZ25" s="85">
        <v>7864</v>
      </c>
      <c r="DA25" s="82">
        <v>9720</v>
      </c>
      <c r="DB25" s="83">
        <v>8702</v>
      </c>
      <c r="DC25" s="82">
        <v>11138</v>
      </c>
      <c r="DD25" s="82">
        <v>11970</v>
      </c>
      <c r="DE25" s="82">
        <v>11610</v>
      </c>
      <c r="DF25" s="82">
        <v>12298</v>
      </c>
      <c r="DG25" s="80"/>
      <c r="DH25" s="80"/>
    </row>
    <row r="26" spans="1:112" ht="12.9" customHeight="1" x14ac:dyDescent="0.25">
      <c r="A26" s="1">
        <v>410</v>
      </c>
      <c r="B26" s="1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1"/>
      <c r="AB26" s="81"/>
      <c r="AC26" s="81"/>
      <c r="AD26" s="81"/>
      <c r="AE26" s="81"/>
      <c r="AF26" s="88">
        <v>4006</v>
      </c>
      <c r="AG26" s="80"/>
      <c r="AH26" s="81"/>
      <c r="AI26" s="81"/>
      <c r="AJ26" s="81"/>
      <c r="AK26" s="81"/>
      <c r="AL26" s="81"/>
      <c r="AM26" s="81"/>
      <c r="AN26" s="81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O26" s="55"/>
      <c r="CC26" s="71"/>
      <c r="CD26" s="71"/>
      <c r="CE26" s="71"/>
      <c r="CF26" s="73">
        <v>5496</v>
      </c>
      <c r="CG26" s="71"/>
      <c r="CH26" s="71"/>
      <c r="CI26" s="72"/>
      <c r="CJ26" s="74"/>
      <c r="CK26" s="74"/>
      <c r="CL26" s="74"/>
      <c r="CM26" s="74"/>
      <c r="CN26" s="74"/>
      <c r="CO26" s="40">
        <v>7872</v>
      </c>
      <c r="CP26" s="5"/>
      <c r="CQ26" s="5"/>
      <c r="CR26" s="40">
        <v>7314</v>
      </c>
      <c r="CT26" s="5"/>
      <c r="CU26" s="5"/>
      <c r="CV26" s="5"/>
      <c r="CW26" s="5"/>
      <c r="CX26" s="5"/>
      <c r="CY26" s="5"/>
      <c r="CZ26" s="5"/>
      <c r="DC26" s="82"/>
    </row>
    <row r="27" spans="1:112" ht="12.9" customHeight="1" x14ac:dyDescent="0.25">
      <c r="A27" s="1">
        <v>430</v>
      </c>
      <c r="B27" s="1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1"/>
      <c r="AB27" s="81"/>
      <c r="AC27" s="81"/>
      <c r="AD27" s="81"/>
      <c r="AE27" s="81"/>
      <c r="AF27" s="88">
        <v>4062</v>
      </c>
      <c r="AG27" s="80"/>
      <c r="AH27" s="81"/>
      <c r="AI27" s="81"/>
      <c r="AJ27" s="81"/>
      <c r="AK27" s="81"/>
      <c r="AL27" s="81"/>
      <c r="AM27" s="81"/>
      <c r="AN27" s="81"/>
      <c r="AR27" s="38"/>
      <c r="BO27" s="55"/>
      <c r="CC27" s="71"/>
      <c r="CD27" s="71"/>
      <c r="CE27" s="71"/>
      <c r="CF27" s="73">
        <v>4458</v>
      </c>
      <c r="CG27" s="71"/>
      <c r="CH27" s="71"/>
      <c r="CI27" s="72"/>
      <c r="CJ27" s="74"/>
      <c r="CK27" s="74"/>
      <c r="CL27" s="74"/>
      <c r="CM27" s="74"/>
      <c r="CN27" s="74"/>
      <c r="CO27" s="40">
        <v>12512</v>
      </c>
      <c r="CP27" s="5"/>
      <c r="CQ27" s="5"/>
      <c r="CR27" s="40">
        <v>8510</v>
      </c>
      <c r="CT27" s="5"/>
      <c r="CU27" s="5"/>
      <c r="CV27" s="5"/>
      <c r="CW27" s="5"/>
      <c r="CX27" s="5"/>
      <c r="CY27" s="5"/>
      <c r="CZ27" s="5"/>
    </row>
    <row r="28" spans="1:112" ht="12.9" customHeight="1" x14ac:dyDescent="0.25">
      <c r="A28" s="1">
        <v>450</v>
      </c>
      <c r="B28" s="1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1"/>
      <c r="AB28" s="81"/>
      <c r="AC28" s="81"/>
      <c r="AD28" s="81"/>
      <c r="AE28" s="81"/>
      <c r="AF28" s="88">
        <v>4844</v>
      </c>
      <c r="AG28" s="80"/>
      <c r="AH28" s="81"/>
      <c r="AI28" s="81"/>
      <c r="AJ28" s="81"/>
      <c r="AK28" s="81"/>
      <c r="AL28" s="81"/>
      <c r="AM28" s="81"/>
      <c r="AN28" s="81"/>
      <c r="BO28" s="55"/>
      <c r="CC28" s="71"/>
      <c r="CD28" s="71"/>
      <c r="CE28" s="71"/>
      <c r="CF28" s="73">
        <v>4388</v>
      </c>
      <c r="CG28" s="71"/>
      <c r="CH28" s="71"/>
      <c r="CI28" s="72"/>
      <c r="CJ28" s="74"/>
      <c r="CK28" s="74"/>
      <c r="CL28" s="74"/>
      <c r="CM28" s="74"/>
      <c r="CN28" s="74"/>
      <c r="CO28" s="40">
        <v>12636</v>
      </c>
      <c r="CP28" s="5"/>
      <c r="CQ28" s="5"/>
      <c r="CR28" s="40">
        <v>10494</v>
      </c>
      <c r="CT28" s="5"/>
      <c r="CU28" s="5"/>
      <c r="CV28" s="5"/>
      <c r="CW28" s="5"/>
      <c r="CX28" s="5"/>
      <c r="CY28" s="5"/>
      <c r="CZ28" s="5"/>
    </row>
    <row r="29" spans="1:112" ht="12.9" customHeight="1" x14ac:dyDescent="0.25">
      <c r="A29" s="1">
        <v>470</v>
      </c>
      <c r="B29" s="1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1"/>
      <c r="AB29" s="81"/>
      <c r="AC29" s="81"/>
      <c r="AD29" s="81"/>
      <c r="AE29" s="81"/>
      <c r="AF29" s="83">
        <v>8050</v>
      </c>
      <c r="AG29" s="81"/>
      <c r="AH29" s="81"/>
      <c r="AI29" s="81"/>
      <c r="AJ29" s="81"/>
      <c r="AK29" s="81"/>
      <c r="AL29" s="81"/>
      <c r="AM29" s="81"/>
      <c r="AN29" s="81"/>
      <c r="BO29" s="55"/>
      <c r="CC29" s="71"/>
      <c r="CD29" s="71"/>
      <c r="CE29" s="71"/>
      <c r="CF29" s="73">
        <v>4952</v>
      </c>
      <c r="CG29" s="71"/>
      <c r="CH29" s="71"/>
      <c r="CI29" s="72"/>
      <c r="CJ29" s="74"/>
      <c r="CK29" s="74"/>
      <c r="CL29" s="74"/>
      <c r="CM29" s="74"/>
      <c r="CN29" s="74"/>
      <c r="CO29" s="40">
        <v>11814</v>
      </c>
      <c r="CP29" s="5"/>
      <c r="CQ29" s="5"/>
      <c r="CR29" s="40">
        <v>10652</v>
      </c>
      <c r="CT29" s="5"/>
      <c r="CU29" s="5"/>
      <c r="CV29" s="5"/>
      <c r="CW29" s="5"/>
      <c r="CX29" s="5"/>
      <c r="CY29" s="5"/>
      <c r="CZ29" s="5"/>
    </row>
    <row r="30" spans="1:112" ht="12.9" customHeight="1" x14ac:dyDescent="0.25">
      <c r="A30" s="1">
        <v>490</v>
      </c>
      <c r="B30" s="1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1"/>
      <c r="AB30" s="81"/>
      <c r="AC30" s="81"/>
      <c r="AD30" s="81"/>
      <c r="AE30" s="81"/>
      <c r="AF30" s="83">
        <v>13278</v>
      </c>
      <c r="AG30" s="81"/>
      <c r="AH30" s="81"/>
      <c r="AI30" s="81"/>
      <c r="AJ30" s="81"/>
      <c r="AK30" s="81"/>
      <c r="AL30" s="81"/>
      <c r="AM30" s="81"/>
      <c r="AN30" s="81"/>
      <c r="BO30" s="55"/>
      <c r="CC30" s="71"/>
      <c r="CD30" s="71"/>
      <c r="CE30" s="71"/>
      <c r="CF30" s="73">
        <v>5272</v>
      </c>
      <c r="CG30" s="71"/>
      <c r="CH30" s="71"/>
      <c r="CI30" s="72"/>
      <c r="CJ30" s="74"/>
      <c r="CK30" s="74"/>
      <c r="CL30" s="74"/>
      <c r="CM30" s="74"/>
      <c r="CN30" s="74"/>
      <c r="CO30" s="40">
        <v>12088</v>
      </c>
      <c r="CP30" s="5"/>
      <c r="CQ30" s="5"/>
      <c r="CR30" s="40">
        <v>7714</v>
      </c>
      <c r="CT30" s="5"/>
      <c r="CU30" s="5"/>
      <c r="CV30" s="5"/>
      <c r="CW30" s="5"/>
      <c r="CX30" s="5"/>
      <c r="CY30" s="5"/>
      <c r="CZ30" s="5"/>
    </row>
    <row r="31" spans="1:112" ht="12.9" customHeight="1" x14ac:dyDescent="0.25">
      <c r="A31" s="1">
        <v>510</v>
      </c>
      <c r="B31" s="1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1"/>
      <c r="AB31" s="81"/>
      <c r="AC31" s="81"/>
      <c r="AD31" s="81"/>
      <c r="AE31" s="81"/>
      <c r="AF31" s="83">
        <v>13474</v>
      </c>
      <c r="AG31" s="81"/>
      <c r="AH31" s="81"/>
      <c r="AI31" s="81"/>
      <c r="AJ31" s="81"/>
      <c r="AK31" s="81"/>
      <c r="AL31" s="81"/>
      <c r="AM31" s="81"/>
      <c r="AN31" s="81"/>
      <c r="CC31" s="71"/>
      <c r="CD31" s="71"/>
      <c r="CE31" s="71"/>
      <c r="CF31" s="73">
        <v>6340</v>
      </c>
      <c r="CG31" s="71"/>
      <c r="CH31" s="71"/>
      <c r="CI31" s="71"/>
      <c r="CJ31" s="73"/>
      <c r="CK31" s="73"/>
      <c r="CL31" s="73"/>
      <c r="CM31" s="73"/>
      <c r="CN31" s="73"/>
      <c r="CO31" s="40">
        <v>12058</v>
      </c>
      <c r="CP31" s="5"/>
      <c r="CQ31" s="5"/>
      <c r="CR31" s="40">
        <v>6000</v>
      </c>
      <c r="CT31" s="5"/>
      <c r="CU31" s="5"/>
      <c r="CV31" s="5"/>
      <c r="CW31" s="5"/>
      <c r="CX31" s="5"/>
      <c r="CY31" s="5"/>
      <c r="CZ31" s="5"/>
    </row>
    <row r="32" spans="1:112" ht="12.9" customHeight="1" x14ac:dyDescent="0.25">
      <c r="A32" s="1">
        <v>530</v>
      </c>
      <c r="B32" s="1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1"/>
      <c r="AB32" s="81"/>
      <c r="AC32" s="81"/>
      <c r="AD32" s="81"/>
      <c r="AE32" s="81"/>
      <c r="AF32" s="83">
        <v>13180</v>
      </c>
      <c r="AG32" s="81"/>
      <c r="AH32" s="81"/>
      <c r="AI32" s="81"/>
      <c r="AJ32" s="81"/>
      <c r="AK32" s="81"/>
      <c r="AL32" s="81"/>
      <c r="AM32" s="81"/>
      <c r="AN32" s="81"/>
      <c r="CC32" s="71"/>
      <c r="CD32" s="71"/>
      <c r="CE32" s="71"/>
      <c r="CF32" s="73">
        <v>5686</v>
      </c>
      <c r="CG32" s="71"/>
      <c r="CH32" s="71"/>
      <c r="CI32" s="71"/>
      <c r="CJ32" s="73"/>
      <c r="CK32" s="73"/>
      <c r="CL32" s="73"/>
      <c r="CM32" s="73"/>
      <c r="CN32" s="73"/>
      <c r="CO32" s="40">
        <v>11010</v>
      </c>
      <c r="CP32" s="5"/>
      <c r="CQ32" s="5"/>
      <c r="CR32" s="40">
        <v>6284</v>
      </c>
      <c r="CT32" s="5"/>
      <c r="CU32" s="5"/>
      <c r="CV32" s="7"/>
      <c r="CW32" s="5"/>
      <c r="CX32" s="5"/>
      <c r="CY32" s="5"/>
      <c r="CZ32" s="5"/>
    </row>
    <row r="33" spans="1:111" ht="12.9" customHeight="1" thickBot="1" x14ac:dyDescent="0.3">
      <c r="A33" s="1">
        <v>550</v>
      </c>
      <c r="B33" s="1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"/>
      <c r="AN33" s="81"/>
      <c r="CC33" s="71"/>
      <c r="CD33" s="71"/>
      <c r="CE33" s="71"/>
      <c r="CF33" s="73">
        <v>5976</v>
      </c>
      <c r="CG33" s="71"/>
      <c r="CH33" s="71"/>
      <c r="CI33" s="71"/>
      <c r="CJ33" s="73"/>
      <c r="CK33" s="73"/>
      <c r="CL33" s="73"/>
      <c r="CM33" s="73"/>
      <c r="CN33" s="73"/>
      <c r="CO33" s="40">
        <v>11036</v>
      </c>
      <c r="CP33" s="5"/>
      <c r="CQ33" s="5"/>
      <c r="CR33" s="40">
        <v>7222</v>
      </c>
      <c r="CT33" s="5"/>
      <c r="CU33" s="5"/>
      <c r="CV33" s="7"/>
      <c r="CW33" s="5"/>
      <c r="CX33" s="5"/>
      <c r="CY33" s="5"/>
      <c r="CZ33" s="5"/>
    </row>
    <row r="34" spans="1:111" ht="12.9" customHeight="1" thickTop="1" x14ac:dyDescent="0.25">
      <c r="A34" s="16" t="s">
        <v>45</v>
      </c>
      <c r="B34" s="16"/>
      <c r="C34" s="16"/>
      <c r="D34" s="34" t="s">
        <v>20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34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34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58"/>
      <c r="CY34" s="16"/>
      <c r="CZ34" s="16"/>
      <c r="DA34" s="2"/>
      <c r="DB34" s="4"/>
      <c r="DC34" s="2"/>
      <c r="DD34" s="2"/>
      <c r="DE34" s="2"/>
      <c r="DF34" s="2"/>
    </row>
    <row r="35" spans="1:111" ht="12.9" customHeight="1" x14ac:dyDescent="0.25">
      <c r="A35" s="5" t="s">
        <v>10</v>
      </c>
      <c r="B35" s="5"/>
      <c r="C35" s="5" t="s">
        <v>21</v>
      </c>
      <c r="D35" s="5" t="s">
        <v>22</v>
      </c>
      <c r="E35" s="5" t="s">
        <v>23</v>
      </c>
      <c r="F35" s="5" t="s">
        <v>24</v>
      </c>
      <c r="G35" s="5" t="s">
        <v>25</v>
      </c>
      <c r="H35" s="5" t="s">
        <v>26</v>
      </c>
      <c r="I35" s="5" t="s">
        <v>27</v>
      </c>
      <c r="J35" s="5" t="s">
        <v>28</v>
      </c>
      <c r="K35" s="5" t="s">
        <v>29</v>
      </c>
      <c r="L35" s="5" t="s">
        <v>30</v>
      </c>
      <c r="M35" s="5" t="s">
        <v>31</v>
      </c>
      <c r="N35" s="5" t="s">
        <v>32</v>
      </c>
      <c r="O35" s="5" t="s">
        <v>33</v>
      </c>
      <c r="P35" s="5" t="s">
        <v>34</v>
      </c>
      <c r="Q35" s="5" t="s">
        <v>50</v>
      </c>
      <c r="R35" s="5" t="s">
        <v>51</v>
      </c>
      <c r="S35" s="5" t="s">
        <v>52</v>
      </c>
      <c r="T35" s="5" t="s">
        <v>53</v>
      </c>
      <c r="U35" s="5" t="s">
        <v>54</v>
      </c>
      <c r="V35" s="5" t="s">
        <v>55</v>
      </c>
      <c r="W35" s="5" t="s">
        <v>56</v>
      </c>
      <c r="X35" s="5" t="s">
        <v>57</v>
      </c>
      <c r="Y35" s="5" t="s">
        <v>58</v>
      </c>
      <c r="Z35" s="5" t="s">
        <v>59</v>
      </c>
      <c r="AA35" s="5" t="s">
        <v>61</v>
      </c>
      <c r="AB35" s="5" t="s">
        <v>62</v>
      </c>
      <c r="AC35" s="5" t="s">
        <v>63</v>
      </c>
      <c r="AD35" s="5" t="s">
        <v>64</v>
      </c>
      <c r="AE35" s="5" t="s">
        <v>65</v>
      </c>
      <c r="AF35" s="5" t="s">
        <v>66</v>
      </c>
      <c r="AG35" s="5" t="s">
        <v>67</v>
      </c>
      <c r="AH35" s="5" t="s">
        <v>68</v>
      </c>
      <c r="AI35" s="5" t="s">
        <v>69</v>
      </c>
      <c r="AJ35" s="5" t="s">
        <v>70</v>
      </c>
      <c r="AK35" s="5" t="s">
        <v>71</v>
      </c>
      <c r="AL35" s="5" t="s">
        <v>72</v>
      </c>
      <c r="AM35" s="5" t="s">
        <v>73</v>
      </c>
      <c r="AN35" s="5" t="s">
        <v>74</v>
      </c>
      <c r="AO35" s="5" t="s">
        <v>76</v>
      </c>
      <c r="AP35" s="5" t="s">
        <v>77</v>
      </c>
      <c r="AQ35" s="5" t="s">
        <v>78</v>
      </c>
      <c r="AR35" s="5" t="s">
        <v>79</v>
      </c>
      <c r="AS35" s="5" t="s">
        <v>80</v>
      </c>
      <c r="AT35" s="5" t="s">
        <v>81</v>
      </c>
      <c r="AU35" s="5" t="s">
        <v>82</v>
      </c>
      <c r="AV35" s="5" t="s">
        <v>83</v>
      </c>
      <c r="AW35" s="5" t="s">
        <v>84</v>
      </c>
      <c r="AX35" s="5" t="s">
        <v>85</v>
      </c>
      <c r="AY35" s="5" t="s">
        <v>86</v>
      </c>
      <c r="AZ35" s="5" t="s">
        <v>87</v>
      </c>
      <c r="BA35" s="5" t="s">
        <v>88</v>
      </c>
      <c r="BB35" s="5" t="s">
        <v>89</v>
      </c>
      <c r="BC35" s="5" t="s">
        <v>90</v>
      </c>
      <c r="BD35" s="5" t="s">
        <v>91</v>
      </c>
      <c r="BE35" s="5" t="s">
        <v>92</v>
      </c>
      <c r="BF35" s="23" t="s">
        <v>93</v>
      </c>
      <c r="BG35" s="5" t="s">
        <v>94</v>
      </c>
      <c r="BH35" s="5" t="s">
        <v>95</v>
      </c>
      <c r="BI35" s="5" t="s">
        <v>96</v>
      </c>
      <c r="BJ35" s="5" t="s">
        <v>97</v>
      </c>
      <c r="BK35" s="5" t="s">
        <v>98</v>
      </c>
      <c r="BL35" s="5" t="s">
        <v>99</v>
      </c>
      <c r="BM35" s="5" t="s">
        <v>100</v>
      </c>
      <c r="BN35" s="5" t="s">
        <v>101</v>
      </c>
      <c r="BO35" s="5" t="s">
        <v>102</v>
      </c>
      <c r="BP35" s="5" t="s">
        <v>103</v>
      </c>
      <c r="BQ35" s="5" t="s">
        <v>104</v>
      </c>
      <c r="BR35" s="5" t="s">
        <v>105</v>
      </c>
      <c r="BS35" s="5" t="s">
        <v>106</v>
      </c>
      <c r="BT35" s="5" t="s">
        <v>107</v>
      </c>
      <c r="BU35" s="5" t="s">
        <v>108</v>
      </c>
      <c r="BV35" s="5" t="s">
        <v>109</v>
      </c>
      <c r="BW35" s="5" t="s">
        <v>110</v>
      </c>
      <c r="BX35" s="5" t="s">
        <v>111</v>
      </c>
      <c r="BY35" s="5" t="s">
        <v>112</v>
      </c>
      <c r="BZ35" s="5" t="s">
        <v>113</v>
      </c>
      <c r="CA35" s="5" t="s">
        <v>114</v>
      </c>
      <c r="CB35" s="5" t="s">
        <v>115</v>
      </c>
      <c r="CC35" s="5" t="s">
        <v>116</v>
      </c>
      <c r="CD35" s="5" t="s">
        <v>117</v>
      </c>
      <c r="CE35" s="5" t="s">
        <v>118</v>
      </c>
      <c r="CF35" s="5" t="s">
        <v>119</v>
      </c>
      <c r="CG35" s="5" t="s">
        <v>120</v>
      </c>
      <c r="CH35" s="5" t="s">
        <v>121</v>
      </c>
      <c r="CI35" s="5" t="s">
        <v>122</v>
      </c>
      <c r="CJ35" s="5" t="s">
        <v>123</v>
      </c>
      <c r="CK35" s="5" t="s">
        <v>124</v>
      </c>
      <c r="CL35" s="5" t="s">
        <v>125</v>
      </c>
      <c r="CM35" s="5" t="s">
        <v>126</v>
      </c>
      <c r="CN35" s="5" t="s">
        <v>127</v>
      </c>
      <c r="CO35" s="5" t="s">
        <v>128</v>
      </c>
      <c r="CP35" s="5" t="s">
        <v>129</v>
      </c>
      <c r="CQ35" s="5" t="s">
        <v>130</v>
      </c>
      <c r="CR35" s="5" t="s">
        <v>131</v>
      </c>
      <c r="CS35" s="5" t="s">
        <v>132</v>
      </c>
      <c r="CT35" s="5" t="s">
        <v>133</v>
      </c>
      <c r="CU35" s="5" t="s">
        <v>134</v>
      </c>
      <c r="CV35" s="5" t="s">
        <v>135</v>
      </c>
      <c r="CW35" s="5" t="s">
        <v>136</v>
      </c>
      <c r="CX35" s="5" t="s">
        <v>137</v>
      </c>
      <c r="CY35" s="5" t="s">
        <v>138</v>
      </c>
      <c r="CZ35" s="5" t="s">
        <v>139</v>
      </c>
      <c r="DA35" t="s">
        <v>2</v>
      </c>
      <c r="DB35" t="s">
        <v>3</v>
      </c>
      <c r="DC35" t="s">
        <v>4</v>
      </c>
      <c r="DD35" t="s">
        <v>5</v>
      </c>
      <c r="DE35" t="s">
        <v>6</v>
      </c>
      <c r="DF35" t="s">
        <v>7</v>
      </c>
    </row>
    <row r="36" spans="1:111" ht="12.9" customHeight="1" x14ac:dyDescent="0.25">
      <c r="A36" s="1">
        <v>30</v>
      </c>
      <c r="B36" s="1"/>
      <c r="C36" s="17">
        <f t="shared" ref="C36:D53" si="0">38.11*(C7/C$4)-6.63</f>
        <v>10.476872255906336</v>
      </c>
      <c r="D36" s="17">
        <f t="shared" si="0"/>
        <v>5.712126280577043</v>
      </c>
      <c r="E36" s="17">
        <f t="shared" ref="E36" si="1">38.11*(E7/E$4)-6.63</f>
        <v>5.4571565962784865</v>
      </c>
      <c r="F36" s="17">
        <f t="shared" ref="F36:I45" si="2">46.02*(F7/F$4)-8.53</f>
        <v>16.47173748819641</v>
      </c>
      <c r="G36" s="17">
        <f t="shared" si="2"/>
        <v>25.249867799811142</v>
      </c>
      <c r="H36" s="17">
        <f t="shared" si="2"/>
        <v>13.603635505193582</v>
      </c>
      <c r="I36" s="17">
        <f t="shared" si="2"/>
        <v>8.2633648095687793</v>
      </c>
      <c r="J36" s="17">
        <f t="shared" ref="J36" si="3">46.02*(J7/J$4)-8.53</f>
        <v>19.223956562795095</v>
      </c>
      <c r="K36" s="17">
        <f t="shared" ref="K36:P48" si="4">44.3*(K7/K$4)-9.47</f>
        <v>7.9451877491084542</v>
      </c>
      <c r="L36" s="17">
        <f t="shared" si="4"/>
        <v>0.23195091252359923</v>
      </c>
      <c r="M36" s="17">
        <f t="shared" si="4"/>
        <v>5.3895972309628686</v>
      </c>
      <c r="N36" s="17">
        <f t="shared" si="4"/>
        <v>7.2296224040276886</v>
      </c>
      <c r="O36" s="17">
        <f t="shared" si="4"/>
        <v>2.1463205370253817</v>
      </c>
      <c r="P36" s="17">
        <f t="shared" si="4"/>
        <v>9.0510614642332694</v>
      </c>
      <c r="Q36" s="17">
        <f t="shared" ref="Q36:S50" si="5">35.73*(Q7/Q$4)-6.91</f>
        <v>9.2214741205229025</v>
      </c>
      <c r="R36" s="17">
        <f t="shared" si="5"/>
        <v>-0.36323413752789957</v>
      </c>
      <c r="S36" s="17">
        <f t="shared" si="5"/>
        <v>5.2113901583590163</v>
      </c>
      <c r="T36" s="17">
        <f t="shared" ref="T36:W47" si="6">36.92*(T7/T$4)-7.01</f>
        <v>15.535330970499322</v>
      </c>
      <c r="U36" s="17">
        <f t="shared" si="6"/>
        <v>25.680345043260715</v>
      </c>
      <c r="V36" s="17">
        <f t="shared" si="6"/>
        <v>10.940055248618785</v>
      </c>
      <c r="W36" s="17">
        <f t="shared" si="6"/>
        <v>19.537916188887735</v>
      </c>
      <c r="X36" s="17">
        <f t="shared" ref="X36:Z44" si="7">37.41*(X7/X$4)-9.18</f>
        <v>11.047662434652725</v>
      </c>
      <c r="Y36" s="17">
        <f t="shared" si="7"/>
        <v>13.777678438066786</v>
      </c>
      <c r="Z36" s="17">
        <f t="shared" si="7"/>
        <v>11.7181926811053</v>
      </c>
      <c r="AA36" s="17">
        <f t="shared" ref="AA36:AF45" si="8">29.28*(AA7/AA$4)-5.86</f>
        <v>6.5930601792573631</v>
      </c>
      <c r="AB36" s="17">
        <f t="shared" si="8"/>
        <v>10.004686299615877</v>
      </c>
      <c r="AC36" s="17">
        <f t="shared" si="8"/>
        <v>9.7922407170294505</v>
      </c>
      <c r="AD36" s="17">
        <f t="shared" si="8"/>
        <v>8.6925224071702942</v>
      </c>
      <c r="AE36" s="17">
        <f t="shared" si="8"/>
        <v>8.6300384122919347</v>
      </c>
      <c r="AF36" s="17">
        <f t="shared" si="8"/>
        <v>1.7853682628301479</v>
      </c>
      <c r="AG36" s="17">
        <f t="shared" ref="AG36:AH36" si="9">29.28*(AG7/AG$4)-5.86</f>
        <v>2.2129053038436757</v>
      </c>
      <c r="AH36" s="17">
        <f t="shared" si="9"/>
        <v>-0.23914537255744062</v>
      </c>
      <c r="AI36" s="17">
        <f t="shared" ref="AI36:AK42" si="10">37.72*(AI7/AI$4)-8.93</f>
        <v>11.886497270054598</v>
      </c>
      <c r="AJ36" s="17">
        <f t="shared" si="10"/>
        <v>10.135947081058379</v>
      </c>
      <c r="AK36" s="17">
        <f t="shared" si="10"/>
        <v>11.268656026879459</v>
      </c>
      <c r="AL36" s="17">
        <f t="shared" ref="AL36:AN54" si="11">36.01*(AL7/AL$4)-6.64</f>
        <v>14.404563758389262</v>
      </c>
      <c r="AM36" s="17">
        <f t="shared" si="11"/>
        <v>9.8461476510067101</v>
      </c>
      <c r="AN36" s="17">
        <f t="shared" si="11"/>
        <v>16.129771812080534</v>
      </c>
      <c r="AO36" s="17">
        <f t="shared" ref="AO36:AO45" si="12">46.85*(AO7/AO$4)-11.16</f>
        <v>39.424526414504527</v>
      </c>
      <c r="AP36" s="17">
        <f>25.67*(AP7/AP$4)-4.52</f>
        <v>22.553702074167195</v>
      </c>
      <c r="AQ36" s="17">
        <f t="shared" ref="AQ36" si="13">35.44*(AQ7/AQ$4)-7.43</f>
        <v>13.870417322009015</v>
      </c>
      <c r="AR36" s="17">
        <f t="shared" ref="AR36:AS53" si="14">35.44*(AR7/AR$4)-7.43</f>
        <v>12.911675579322637</v>
      </c>
      <c r="AS36" s="17">
        <f t="shared" si="14"/>
        <v>13.70691097829506</v>
      </c>
      <c r="AT36" s="17">
        <f t="shared" ref="AT36:AV45" si="15">27.75*(AT7/AT$4)-2.77</f>
        <v>9.3175486381322958</v>
      </c>
      <c r="AU36" s="17">
        <f t="shared" si="15"/>
        <v>12.626887159533075</v>
      </c>
      <c r="AV36" s="17">
        <f t="shared" si="15"/>
        <v>11.173579766536966</v>
      </c>
      <c r="AW36" s="17">
        <f t="shared" ref="AW36:AY54" si="16">40.41*(AW7/AW$4)-5.5</f>
        <v>11.825340582027501</v>
      </c>
      <c r="AX36" s="17">
        <f t="shared" si="16"/>
        <v>6.0272529581068106</v>
      </c>
      <c r="AY36" s="17">
        <f t="shared" si="16"/>
        <v>10.412433642468818</v>
      </c>
      <c r="AZ36" s="17">
        <f t="shared" ref="AZ36:BB53" si="17">46.56*(AZ7/AZ$4)-12.42</f>
        <v>13.618293838862561</v>
      </c>
      <c r="BA36" s="17">
        <f t="shared" si="17"/>
        <v>13.392726698262246</v>
      </c>
      <c r="BB36" s="17">
        <f t="shared" si="17"/>
        <v>22.729244865718805</v>
      </c>
      <c r="BC36" s="17">
        <f t="shared" ref="BC36:BF44" si="18">34.26*(BC7/BC$4)+0.81</f>
        <v>29.429435338902397</v>
      </c>
      <c r="BD36" s="17">
        <f t="shared" si="18"/>
        <v>24.821343978005707</v>
      </c>
      <c r="BE36" s="17">
        <f t="shared" si="18"/>
        <v>25.299542138098762</v>
      </c>
      <c r="BF36" s="30">
        <f t="shared" si="18"/>
        <v>21.473956857354338</v>
      </c>
      <c r="BG36" s="17">
        <f t="shared" ref="BG36:BK45" si="19">36.8*(BG7/BG$4)-6.94</f>
        <v>6.0993398098819585</v>
      </c>
      <c r="BH36" s="17">
        <f t="shared" si="19"/>
        <v>3.3699968661861464</v>
      </c>
      <c r="BI36" s="17">
        <f t="shared" si="19"/>
        <v>4.7462007730074136</v>
      </c>
      <c r="BJ36" s="17">
        <f t="shared" si="19"/>
        <v>6.7220912984435381</v>
      </c>
      <c r="BK36" s="17">
        <f t="shared" si="19"/>
        <v>6.1531578397576512</v>
      </c>
      <c r="BL36" s="17">
        <f t="shared" ref="BL36:BN51" si="20">34.17*(BL7/BL$4)-7.47</f>
        <v>16.70839058524173</v>
      </c>
      <c r="BM36" s="17">
        <f t="shared" si="20"/>
        <v>18.541513994910943</v>
      </c>
      <c r="BN36" s="17">
        <f t="shared" si="20"/>
        <v>9.368651399491096</v>
      </c>
      <c r="BO36" s="17">
        <f t="shared" ref="BO36:BT50" si="21">49.27*(BO7/BO$4)-10.87</f>
        <v>27.373275408109535</v>
      </c>
      <c r="BP36" s="17">
        <f t="shared" si="21"/>
        <v>19.46516798314903</v>
      </c>
      <c r="BQ36" s="17">
        <f t="shared" si="21"/>
        <v>6.9491869404949984</v>
      </c>
      <c r="BR36" s="17">
        <f t="shared" si="21"/>
        <v>3.3583665086887855</v>
      </c>
      <c r="BS36" s="17">
        <f t="shared" si="21"/>
        <v>12.376929963138496</v>
      </c>
      <c r="BT36" s="17">
        <f t="shared" si="21"/>
        <v>11.141936808846763</v>
      </c>
      <c r="BU36" s="17">
        <f t="shared" ref="BU36:BX48" si="22">43.97*(BU7/BU$4)-10.3</f>
        <v>19.86335485236533</v>
      </c>
      <c r="BV36" s="17">
        <f t="shared" si="22"/>
        <v>16.503598264366598</v>
      </c>
      <c r="BW36" s="17">
        <f t="shared" si="22"/>
        <v>16.708347973330511</v>
      </c>
      <c r="BX36" s="17">
        <f t="shared" si="22"/>
        <v>23.567463223621548</v>
      </c>
      <c r="BY36" s="17">
        <f t="shared" ref="BY36:BY53" si="23">29.36*(BY7/BY$4)-4.7</f>
        <v>9.6685254291502289</v>
      </c>
      <c r="BZ36" s="17">
        <f t="shared" ref="BZ36:CB48" si="24">36.87*(BZ7/BZ$4)-5.14</f>
        <v>29.46101684143629</v>
      </c>
      <c r="CA36" s="17">
        <f t="shared" si="24"/>
        <v>34.241112170320932</v>
      </c>
      <c r="CB36" s="17">
        <f t="shared" si="24"/>
        <v>5.5214871306005717</v>
      </c>
      <c r="CC36" s="17">
        <f t="shared" ref="CC36:CE53" si="25">38.75*(CC7/CC$4)-9.23</f>
        <v>16.288491279680606</v>
      </c>
      <c r="CD36" s="17">
        <f t="shared" si="25"/>
        <v>18.389247741122084</v>
      </c>
      <c r="CE36" s="17">
        <f t="shared" si="25"/>
        <v>17.151592771590671</v>
      </c>
      <c r="CF36" s="17">
        <f t="shared" ref="CF36:CH53" si="26">37.79*(CF7/CF$4)-8.99</f>
        <v>2.3989862433862417</v>
      </c>
      <c r="CG36" s="17">
        <f t="shared" si="26"/>
        <v>2.8788592592592579</v>
      </c>
      <c r="CH36" s="17">
        <f t="shared" si="26"/>
        <v>1.7911470899470903</v>
      </c>
      <c r="CI36" s="17">
        <f t="shared" ref="CI36:CK45" si="27">33.67*(CI7/CI$4)-5.76</f>
        <v>6.8399703672346295</v>
      </c>
      <c r="CJ36" s="17">
        <f t="shared" si="27"/>
        <v>15.755447137263202</v>
      </c>
      <c r="CK36" s="17">
        <f t="shared" si="27"/>
        <v>17.123769711080541</v>
      </c>
      <c r="CL36" s="17">
        <f t="shared" ref="CL36:CN46" si="28">42.12*(CL7/CL$4)-10.09</f>
        <v>10.23610104861773</v>
      </c>
      <c r="CM36" s="17">
        <f t="shared" si="28"/>
        <v>11.645900857959962</v>
      </c>
      <c r="CN36" s="17">
        <f t="shared" si="28"/>
        <v>4.7039752144899882</v>
      </c>
      <c r="CO36" s="17">
        <f t="shared" ref="CO36:CQ53" si="29">39.89*(CO7/CO$4)-10.18</f>
        <v>10.66822568671121</v>
      </c>
      <c r="CP36" s="17">
        <f t="shared" si="29"/>
        <v>2.9770580125145827</v>
      </c>
      <c r="CQ36" s="17">
        <f t="shared" si="29"/>
        <v>8.0537363453176383</v>
      </c>
      <c r="CR36" s="17">
        <f t="shared" ref="CR36:CS42" si="30">29.45*(CR7/CR$4)-4.22</f>
        <v>3.0841723882961869</v>
      </c>
      <c r="CS36" s="17">
        <f>29.45*(CS7/CS$4)-4.22</f>
        <v>0.72618147248336395</v>
      </c>
      <c r="CT36" s="17">
        <f t="shared" ref="CT36:CT53" si="31">29.45*(CT7/CT$4)-4.22</f>
        <v>0.45243054822013384</v>
      </c>
      <c r="CU36" s="17">
        <f t="shared" ref="CU36:CW53" si="32">33.63*(CU7/CU$4)-6.06</f>
        <v>3.724698029243485</v>
      </c>
      <c r="CV36" s="17">
        <f t="shared" si="32"/>
        <v>10.095797838525115</v>
      </c>
      <c r="CW36" s="17">
        <f t="shared" si="32"/>
        <v>9.9746471710108082</v>
      </c>
      <c r="CX36" s="17">
        <f t="shared" ref="CX36:CY54" si="33">29.06*(CX7/CY$4)-5.48</f>
        <v>2.1797386976358357</v>
      </c>
      <c r="CY36" s="17">
        <f t="shared" si="33"/>
        <v>2.4629863127333049</v>
      </c>
      <c r="CZ36" s="17">
        <f t="shared" ref="CZ36:CZ53" si="34">29.06*(CZ7/CZ$4)-5.48</f>
        <v>3.9575694732476148</v>
      </c>
      <c r="DA36" s="3">
        <f>33.13*(DA7/DA$4)-6.01</f>
        <v>5.234453642384107</v>
      </c>
      <c r="DB36" s="3">
        <f>33.13*(DB7/DB$4)-6.01</f>
        <v>4.0345881622516568</v>
      </c>
      <c r="DC36" s="3">
        <f>33.13*(DC7/DC$4)-6.01</f>
        <v>4.3568377483443719</v>
      </c>
      <c r="DD36" s="3">
        <f>28.46*(DD7/DD$4)-4.62</f>
        <v>1.3243664635427619</v>
      </c>
      <c r="DE36" s="3">
        <f>28.46*(DE7/DE$4)-4.62</f>
        <v>-9.8932548854801183E-2</v>
      </c>
      <c r="DF36" s="3">
        <f>28.46*(DF7/DF$4)-4.62</f>
        <v>2.4725740701828123</v>
      </c>
      <c r="DG36" s="8"/>
    </row>
    <row r="37" spans="1:111" ht="12.9" customHeight="1" x14ac:dyDescent="0.25">
      <c r="A37" s="1">
        <v>50</v>
      </c>
      <c r="B37" s="1"/>
      <c r="C37" s="17">
        <f t="shared" si="0"/>
        <v>10.245805979510767</v>
      </c>
      <c r="D37" s="17">
        <f t="shared" si="0"/>
        <v>8.1184026761446795</v>
      </c>
      <c r="E37" s="17">
        <f t="shared" ref="E37" si="35">38.11*(E8/E$4)-6.63</f>
        <v>7.4570750574952962</v>
      </c>
      <c r="F37" s="17">
        <f t="shared" si="2"/>
        <v>14.318246773685869</v>
      </c>
      <c r="G37" s="17">
        <f t="shared" si="2"/>
        <v>25.723056342461447</v>
      </c>
      <c r="H37" s="17">
        <f t="shared" si="2"/>
        <v>15.380506767390623</v>
      </c>
      <c r="I37" s="17">
        <f t="shared" si="2"/>
        <v>17.167034938621342</v>
      </c>
      <c r="J37" s="17">
        <f t="shared" ref="J37" si="36">46.02*(J8/J$4)-8.53</f>
        <v>20.469697828139758</v>
      </c>
      <c r="K37" s="17">
        <f t="shared" si="4"/>
        <v>7.1645710090203441</v>
      </c>
      <c r="L37" s="17">
        <f t="shared" si="4"/>
        <v>0.71518984686385423</v>
      </c>
      <c r="M37" s="17">
        <f t="shared" si="4"/>
        <v>5.0736333123557777</v>
      </c>
      <c r="N37" s="17">
        <f t="shared" si="4"/>
        <v>11.197757499475559</v>
      </c>
      <c r="O37" s="17">
        <f t="shared" si="4"/>
        <v>3.2336081392909577</v>
      </c>
      <c r="P37" s="17">
        <f t="shared" si="4"/>
        <v>9.4227837214180798</v>
      </c>
      <c r="Q37" s="17">
        <f t="shared" si="5"/>
        <v>15.502420023381866</v>
      </c>
      <c r="R37" s="17">
        <f t="shared" si="5"/>
        <v>3.0164767775534056</v>
      </c>
      <c r="S37" s="17">
        <f t="shared" si="5"/>
        <v>9.2138792645339542</v>
      </c>
      <c r="T37" s="17">
        <f t="shared" si="6"/>
        <v>18.860555613468151</v>
      </c>
      <c r="U37" s="17">
        <f t="shared" si="6"/>
        <v>30.860613989367252</v>
      </c>
      <c r="V37" s="17">
        <f t="shared" si="6"/>
        <v>22.455185030751586</v>
      </c>
      <c r="W37" s="17">
        <f t="shared" si="6"/>
        <v>31.72270926717399</v>
      </c>
      <c r="X37" s="17">
        <f t="shared" si="7"/>
        <v>9.3873018243892012</v>
      </c>
      <c r="Y37" s="17">
        <f t="shared" si="7"/>
        <v>15.454004054198229</v>
      </c>
      <c r="Z37" s="17">
        <f t="shared" si="7"/>
        <v>4.5020100288061435</v>
      </c>
      <c r="AA37" s="17">
        <f t="shared" si="8"/>
        <v>10.991933418693986</v>
      </c>
      <c r="AB37" s="17">
        <f t="shared" si="8"/>
        <v>10.085915492957746</v>
      </c>
      <c r="AC37" s="17">
        <f t="shared" si="8"/>
        <v>9.3735979513444292</v>
      </c>
      <c r="AD37" s="17">
        <f t="shared" si="8"/>
        <v>9.7797439180537751</v>
      </c>
      <c r="AE37" s="17">
        <f t="shared" si="8"/>
        <v>11.485556978233035</v>
      </c>
      <c r="AF37" s="17">
        <f t="shared" ref="AF37:AH37" si="37">29.28*(AF8/AF$4)-5.86</f>
        <v>4.4763366974447072</v>
      </c>
      <c r="AG37" s="17">
        <f t="shared" si="37"/>
        <v>3.2377367403908108</v>
      </c>
      <c r="AH37" s="17">
        <f t="shared" si="37"/>
        <v>1.1377753918831868</v>
      </c>
      <c r="AI37" s="17">
        <f t="shared" si="10"/>
        <v>13.082574548509033</v>
      </c>
      <c r="AJ37" s="17">
        <f t="shared" si="10"/>
        <v>7.8705291894162102</v>
      </c>
      <c r="AK37" s="17">
        <f t="shared" si="10"/>
        <v>11.751839563208733</v>
      </c>
      <c r="AL37" s="17">
        <f t="shared" si="11"/>
        <v>16.657744966442952</v>
      </c>
      <c r="AM37" s="17">
        <f t="shared" si="11"/>
        <v>17.498040268456375</v>
      </c>
      <c r="AN37" s="17">
        <f t="shared" si="11"/>
        <v>14.768939597315434</v>
      </c>
      <c r="AO37" s="17">
        <f t="shared" si="12"/>
        <v>44.208625612170479</v>
      </c>
      <c r="AP37" s="17">
        <f>25.67*(AP8/AP$4)-4.52</f>
        <v>29.980953278860259</v>
      </c>
      <c r="AQ37" s="17">
        <f t="shared" ref="AQ37" si="38">35.44*(AQ8/AQ$4)-7.43</f>
        <v>13.803528363216945</v>
      </c>
      <c r="AR37" s="17">
        <f t="shared" si="14"/>
        <v>15.587233931005553</v>
      </c>
      <c r="AS37" s="17">
        <f t="shared" si="14"/>
        <v>11.477279018559297</v>
      </c>
      <c r="AT37" s="17">
        <f t="shared" si="15"/>
        <v>14.383696498054476</v>
      </c>
      <c r="AU37" s="17">
        <f t="shared" si="15"/>
        <v>11.903151750972762</v>
      </c>
      <c r="AV37" s="17">
        <f t="shared" si="15"/>
        <v>13.467354085603112</v>
      </c>
      <c r="AW37" s="17">
        <f t="shared" si="16"/>
        <v>13.737934122161814</v>
      </c>
      <c r="AX37" s="17">
        <f t="shared" si="16"/>
        <v>12.152721458266708</v>
      </c>
      <c r="AY37" s="17">
        <f t="shared" si="16"/>
        <v>13.048711224816117</v>
      </c>
      <c r="AZ37" s="17">
        <f t="shared" si="17"/>
        <v>10.47016113744076</v>
      </c>
      <c r="BA37" s="17">
        <f t="shared" ref="BA37" si="39">46.56*(BA8/BA$4)-12.42</f>
        <v>14.353838862559241</v>
      </c>
      <c r="BB37" s="17">
        <f t="shared" si="17"/>
        <v>26.397162717219594</v>
      </c>
      <c r="BC37" s="17">
        <f t="shared" si="18"/>
        <v>30.400322512424658</v>
      </c>
      <c r="BD37" s="17">
        <f t="shared" si="18"/>
        <v>24.415600084593422</v>
      </c>
      <c r="BE37" s="17">
        <f t="shared" si="18"/>
        <v>27.55286983187057</v>
      </c>
      <c r="BF37" s="30">
        <f t="shared" si="18"/>
        <v>24.719908004652638</v>
      </c>
      <c r="BG37" s="17">
        <f t="shared" si="19"/>
        <v>10.166445210487829</v>
      </c>
      <c r="BH37" s="17">
        <f t="shared" si="19"/>
        <v>10.827638148960617</v>
      </c>
      <c r="BI37" s="17">
        <f t="shared" si="19"/>
        <v>11.87324558654549</v>
      </c>
      <c r="BJ37" s="17">
        <f t="shared" si="19"/>
        <v>14.172044291235764</v>
      </c>
      <c r="BK37" s="17">
        <f t="shared" si="19"/>
        <v>9.7512775514467762</v>
      </c>
      <c r="BL37" s="17">
        <f t="shared" si="20"/>
        <v>13.034898218829518</v>
      </c>
      <c r="BM37" s="17">
        <f t="shared" si="20"/>
        <v>18.52702290076336</v>
      </c>
      <c r="BN37" s="17">
        <f t="shared" si="20"/>
        <v>6.8544465648854969</v>
      </c>
      <c r="BO37" s="17">
        <f t="shared" si="21"/>
        <v>26.574162190626652</v>
      </c>
      <c r="BP37" s="17">
        <f t="shared" si="21"/>
        <v>15.915859926276992</v>
      </c>
      <c r="BQ37" s="17">
        <f t="shared" si="21"/>
        <v>20.596380200105322</v>
      </c>
      <c r="BR37" s="17">
        <f t="shared" si="21"/>
        <v>1.7082496050552933</v>
      </c>
      <c r="BS37" s="17">
        <f t="shared" si="21"/>
        <v>14.76389152185361</v>
      </c>
      <c r="BT37" s="17">
        <f t="shared" si="21"/>
        <v>12.200502369668248</v>
      </c>
      <c r="BU37" s="17">
        <f t="shared" si="22"/>
        <v>30.240442374854478</v>
      </c>
      <c r="BV37" s="17">
        <f t="shared" si="22"/>
        <v>31.682997142554765</v>
      </c>
      <c r="BW37" s="17">
        <f t="shared" si="22"/>
        <v>30.240442374854478</v>
      </c>
      <c r="BX37" s="17">
        <f t="shared" si="22"/>
        <v>30.407964864006775</v>
      </c>
      <c r="BY37" s="17">
        <f t="shared" si="23"/>
        <v>9.7436549738778133</v>
      </c>
      <c r="BZ37" s="17">
        <f t="shared" si="24"/>
        <v>37.701213854464569</v>
      </c>
      <c r="CA37" s="17">
        <f t="shared" si="24"/>
        <v>36.34216714331108</v>
      </c>
      <c r="CB37" s="17">
        <f t="shared" si="24"/>
        <v>1.4990212901175726</v>
      </c>
      <c r="CC37" s="17">
        <f t="shared" si="25"/>
        <v>18.446245009455765</v>
      </c>
      <c r="CD37" s="17">
        <f t="shared" si="25"/>
        <v>20.791275478041605</v>
      </c>
      <c r="CE37" s="17">
        <f t="shared" si="25"/>
        <v>22.737325068291661</v>
      </c>
      <c r="CF37" s="17">
        <f t="shared" si="26"/>
        <v>8.9492529100529072</v>
      </c>
      <c r="CG37" s="17">
        <f t="shared" si="26"/>
        <v>8.1414666666666644</v>
      </c>
      <c r="CH37" s="17">
        <f t="shared" si="26"/>
        <v>9.2531724867724865</v>
      </c>
      <c r="CI37" s="17">
        <f t="shared" si="27"/>
        <v>18.876933008784</v>
      </c>
      <c r="CJ37" s="17">
        <f t="shared" si="27"/>
        <v>18.506345645041804</v>
      </c>
      <c r="CK37" s="17">
        <f t="shared" si="27"/>
        <v>23.502148375489476</v>
      </c>
      <c r="CL37" s="17">
        <f t="shared" si="28"/>
        <v>9.6293517635843671</v>
      </c>
      <c r="CM37" s="17">
        <f t="shared" si="28"/>
        <v>15.910991420400382</v>
      </c>
      <c r="CN37" s="17">
        <f t="shared" si="28"/>
        <v>12.493565300285983</v>
      </c>
      <c r="CO37" s="17">
        <f t="shared" si="29"/>
        <v>19.019361544172234</v>
      </c>
      <c r="CP37" s="17">
        <f t="shared" si="29"/>
        <v>6.9453282426556378</v>
      </c>
      <c r="CQ37" s="17">
        <f t="shared" si="29"/>
        <v>14.154211475235975</v>
      </c>
      <c r="CR37" s="17">
        <f t="shared" si="30"/>
        <v>5.0315369177141642</v>
      </c>
      <c r="CS37" s="17">
        <f t="shared" si="30"/>
        <v>2.7668701806274427</v>
      </c>
      <c r="CT37" s="17">
        <f t="shared" si="31"/>
        <v>1.771412274215697</v>
      </c>
      <c r="CU37" s="17">
        <f t="shared" si="32"/>
        <v>9.0054418308963768</v>
      </c>
      <c r="CV37" s="17">
        <f t="shared" si="32"/>
        <v>14.257679593134142</v>
      </c>
      <c r="CW37" s="17">
        <f t="shared" si="32"/>
        <v>17.208054672600131</v>
      </c>
      <c r="CX37" s="17">
        <f t="shared" si="33"/>
        <v>4.505985068436333</v>
      </c>
      <c r="CY37" s="17">
        <f t="shared" si="33"/>
        <v>2.5594110327664854</v>
      </c>
      <c r="CZ37" s="17">
        <f t="shared" si="34"/>
        <v>7.6156822895064273</v>
      </c>
      <c r="DA37" s="3">
        <f t="shared" ref="DA37:DC54" si="40">33.13*(DA8/DA$4)-6.01</f>
        <v>8.3746730132450331</v>
      </c>
      <c r="DB37" s="3">
        <f t="shared" si="40"/>
        <v>5.7761072019867559</v>
      </c>
      <c r="DC37" s="3">
        <f t="shared" si="40"/>
        <v>6.4000372516556308</v>
      </c>
      <c r="DD37" s="3">
        <f t="shared" ref="DD37:DF37" si="41">28.46*(DD8/DD$4)-4.62</f>
        <v>5.4208363101491903</v>
      </c>
      <c r="DE37" s="3">
        <f t="shared" si="41"/>
        <v>0.74428241227148551</v>
      </c>
      <c r="DF37" s="3">
        <f t="shared" si="41"/>
        <v>4.0752805211178815</v>
      </c>
      <c r="DG37" s="8"/>
    </row>
    <row r="38" spans="1:111" ht="12.9" customHeight="1" x14ac:dyDescent="0.25">
      <c r="A38" s="1">
        <v>70</v>
      </c>
      <c r="B38" s="1"/>
      <c r="C38" s="17">
        <f t="shared" si="0"/>
        <v>7.3534936232490073</v>
      </c>
      <c r="D38" s="17">
        <f t="shared" si="0"/>
        <v>7.0586849257787998</v>
      </c>
      <c r="E38" s="17">
        <f t="shared" ref="E38" si="42">38.11*(E9/E$4)-6.63</f>
        <v>5.8316433200919908</v>
      </c>
      <c r="F38" s="17">
        <f t="shared" si="2"/>
        <v>16.58762039660057</v>
      </c>
      <c r="G38" s="17">
        <f t="shared" si="2"/>
        <v>28.707041233868431</v>
      </c>
      <c r="H38" s="17">
        <f t="shared" si="2"/>
        <v>24.081381806735912</v>
      </c>
      <c r="I38" s="17">
        <f t="shared" si="2"/>
        <v>21.483673276676114</v>
      </c>
      <c r="J38" s="17">
        <f t="shared" ref="J38" si="43">46.02*(J9/J$4)-8.53</f>
        <v>21.078083097261569</v>
      </c>
      <c r="K38" s="17">
        <f t="shared" si="4"/>
        <v>10.287037969372767</v>
      </c>
      <c r="L38" s="17">
        <f t="shared" si="4"/>
        <v>1.9604594084329765</v>
      </c>
      <c r="M38" s="17">
        <f t="shared" ref="M38:N38" si="44">44.3*(M9/M$4)-9.47</f>
        <v>6.7277973568281926</v>
      </c>
      <c r="N38" s="17">
        <f t="shared" si="44"/>
        <v>10.454312985105934</v>
      </c>
      <c r="O38" s="17">
        <f t="shared" si="4"/>
        <v>4.7297902244598262</v>
      </c>
      <c r="P38" s="17">
        <f t="shared" si="4"/>
        <v>9.896729599328717</v>
      </c>
      <c r="Q38" s="17">
        <f t="shared" si="5"/>
        <v>16.808735253480709</v>
      </c>
      <c r="R38" s="17">
        <f t="shared" si="5"/>
        <v>3.2898915931554882</v>
      </c>
      <c r="S38" s="17">
        <f t="shared" si="5"/>
        <v>11.120188117759589</v>
      </c>
      <c r="T38" s="17">
        <f t="shared" si="6"/>
        <v>15.881708537475243</v>
      </c>
      <c r="U38" s="17">
        <f t="shared" si="6"/>
        <v>32.600199103512978</v>
      </c>
      <c r="V38" s="17">
        <f t="shared" si="6"/>
        <v>28.074198895027628</v>
      </c>
      <c r="W38" s="17">
        <f t="shared" si="6"/>
        <v>33.631634525174611</v>
      </c>
      <c r="X38" s="17">
        <f t="shared" si="7"/>
        <v>16.779099541235464</v>
      </c>
      <c r="Y38" s="17">
        <f t="shared" si="7"/>
        <v>14.488121199189159</v>
      </c>
      <c r="Z38" s="17">
        <f t="shared" si="7"/>
        <v>6.6093908033713848</v>
      </c>
      <c r="AA38" s="17">
        <f t="shared" si="8"/>
        <v>10.966939820742638</v>
      </c>
      <c r="AB38" s="17">
        <f t="shared" si="8"/>
        <v>9.4548271446862984</v>
      </c>
      <c r="AC38" s="17">
        <f t="shared" si="8"/>
        <v>7.3178745198463515</v>
      </c>
      <c r="AD38" s="17">
        <f t="shared" si="8"/>
        <v>10.573290653008964</v>
      </c>
      <c r="AE38" s="17">
        <f t="shared" si="8"/>
        <v>9.3923431498079388</v>
      </c>
      <c r="AF38" s="17">
        <f t="shared" ref="AF38:AH38" si="45">29.28*(AF9/AF$4)-5.86</f>
        <v>6.7837792570324238</v>
      </c>
      <c r="AG38" s="17">
        <f t="shared" si="45"/>
        <v>2.6404423448572034</v>
      </c>
      <c r="AH38" s="17">
        <f t="shared" si="45"/>
        <v>2.3700880395104145</v>
      </c>
      <c r="AI38" s="17">
        <f t="shared" si="10"/>
        <v>14.151915161696767</v>
      </c>
      <c r="AJ38" s="17">
        <f t="shared" si="10"/>
        <v>5.3278748425031495</v>
      </c>
      <c r="AK38" s="17">
        <f t="shared" si="10"/>
        <v>14.080625787484252</v>
      </c>
      <c r="AL38" s="17">
        <f t="shared" si="11"/>
        <v>22.971114093959727</v>
      </c>
      <c r="AM38" s="17">
        <f t="shared" si="11"/>
        <v>21.937476510067114</v>
      </c>
      <c r="AN38" s="17">
        <f t="shared" si="11"/>
        <v>18.806818791946306</v>
      </c>
      <c r="AO38" s="17">
        <f t="shared" si="12"/>
        <v>41.260058351568205</v>
      </c>
      <c r="AP38" s="17">
        <f>25.67*(AP9/AP$4)-4.52</f>
        <v>31.045830714435365</v>
      </c>
      <c r="AQ38" s="17">
        <f t="shared" ref="AQ38" si="46">35.44*(AQ9/AQ$4)-7.43</f>
        <v>11.08337737233931</v>
      </c>
      <c r="AR38" s="17">
        <f t="shared" si="14"/>
        <v>13.104910349166403</v>
      </c>
      <c r="AS38" s="17">
        <f t="shared" si="14"/>
        <v>11.127970011534021</v>
      </c>
      <c r="AT38" s="17">
        <f t="shared" si="15"/>
        <v>16.765019455252919</v>
      </c>
      <c r="AU38" s="17">
        <f t="shared" si="15"/>
        <v>7.0821400778210126</v>
      </c>
      <c r="AV38" s="17">
        <f t="shared" si="15"/>
        <v>16.257237354085603</v>
      </c>
      <c r="AW38" s="17">
        <f t="shared" si="16"/>
        <v>16.55513271506236</v>
      </c>
      <c r="AX38" s="17">
        <f t="shared" si="16"/>
        <v>11.342884553885511</v>
      </c>
      <c r="AY38" s="17">
        <f t="shared" si="16"/>
        <v>14.806229613047645</v>
      </c>
      <c r="AZ38" s="17">
        <f t="shared" si="17"/>
        <v>9.6561579778830993</v>
      </c>
      <c r="BA38" s="17">
        <f t="shared" ref="BA38" si="47">46.56*(BA9/BA$4)-12.42</f>
        <v>15.158034755134279</v>
      </c>
      <c r="BB38" s="17">
        <f t="shared" si="17"/>
        <v>23.278451816745651</v>
      </c>
      <c r="BC38" s="17">
        <f t="shared" si="18"/>
        <v>30.407567939092733</v>
      </c>
      <c r="BD38" s="17">
        <f t="shared" si="18"/>
        <v>26.357374431637936</v>
      </c>
      <c r="BE38" s="17">
        <f t="shared" si="18"/>
        <v>26.321147298297557</v>
      </c>
      <c r="BF38" s="30">
        <f t="shared" si="18"/>
        <v>30.088769165697364</v>
      </c>
      <c r="BG38" s="17">
        <f t="shared" si="19"/>
        <v>13.441656742922799</v>
      </c>
      <c r="BH38" s="17">
        <f t="shared" si="19"/>
        <v>12.173088895852917</v>
      </c>
      <c r="BI38" s="17">
        <f t="shared" si="19"/>
        <v>17.085906194505377</v>
      </c>
      <c r="BJ38" s="17">
        <f t="shared" si="19"/>
        <v>13.295579233260206</v>
      </c>
      <c r="BK38" s="17">
        <f t="shared" si="19"/>
        <v>8.4058268045544757</v>
      </c>
      <c r="BL38" s="17">
        <f t="shared" si="20"/>
        <v>10.506202290076338</v>
      </c>
      <c r="BM38" s="17">
        <f t="shared" si="20"/>
        <v>17.389472010178118</v>
      </c>
      <c r="BN38" s="17">
        <f t="shared" si="20"/>
        <v>7.1297773536895681</v>
      </c>
      <c r="BO38" s="17">
        <f t="shared" si="21"/>
        <v>21.146419167983154</v>
      </c>
      <c r="BP38" s="17">
        <f t="shared" si="21"/>
        <v>10.540007372301213</v>
      </c>
      <c r="BQ38" s="17">
        <f t="shared" si="21"/>
        <v>12.231636650868881</v>
      </c>
      <c r="BR38" s="17">
        <f t="shared" si="21"/>
        <v>0.5355250131648237</v>
      </c>
      <c r="BS38" s="17">
        <f t="shared" si="21"/>
        <v>9.0974523433386008</v>
      </c>
      <c r="BT38" s="17">
        <f t="shared" si="21"/>
        <v>13.995912585571356</v>
      </c>
      <c r="BU38" s="17">
        <f t="shared" si="22"/>
        <v>37.68588633717853</v>
      </c>
      <c r="BV38" s="17">
        <f t="shared" si="22"/>
        <v>38.523498782939996</v>
      </c>
      <c r="BW38" s="17">
        <f t="shared" si="22"/>
        <v>28.230172505026982</v>
      </c>
      <c r="BX38" s="17">
        <f t="shared" si="22"/>
        <v>27.988195576251453</v>
      </c>
      <c r="BY38" s="17">
        <f t="shared" si="23"/>
        <v>7.0139481821089662</v>
      </c>
      <c r="BZ38" s="17">
        <f t="shared" si="24"/>
        <v>40.278716237686687</v>
      </c>
      <c r="CA38" s="17">
        <f t="shared" si="24"/>
        <v>30.98408643152208</v>
      </c>
      <c r="CB38" s="17">
        <f t="shared" si="24"/>
        <v>31.179351763584364</v>
      </c>
      <c r="CC38" s="17">
        <f t="shared" si="25"/>
        <v>18.796371086362679</v>
      </c>
      <c r="CD38" s="17">
        <f t="shared" si="25"/>
        <v>17.786705190166</v>
      </c>
      <c r="CE38" s="17">
        <f t="shared" si="25"/>
        <v>21.369390628283252</v>
      </c>
      <c r="CF38" s="17">
        <f t="shared" si="26"/>
        <v>10.924730158730158</v>
      </c>
      <c r="CG38" s="17">
        <f t="shared" si="26"/>
        <v>13.044169312169311</v>
      </c>
      <c r="CH38" s="17">
        <f t="shared" si="26"/>
        <v>11.764507936507938</v>
      </c>
      <c r="CI38" s="17">
        <f t="shared" si="27"/>
        <v>20.345029103608852</v>
      </c>
      <c r="CJ38" s="17">
        <f t="shared" si="27"/>
        <v>17.145149751296437</v>
      </c>
      <c r="CK38" s="17">
        <f t="shared" si="27"/>
        <v>27.208022012911421</v>
      </c>
      <c r="CL38" s="17">
        <f t="shared" si="28"/>
        <v>10.967769304099143</v>
      </c>
      <c r="CM38" s="17">
        <f t="shared" si="28"/>
        <v>31.061877979027638</v>
      </c>
      <c r="CN38" s="17">
        <f t="shared" si="28"/>
        <v>10.369942802669208</v>
      </c>
      <c r="CO38" s="17">
        <f t="shared" si="29"/>
        <v>19.47626259412451</v>
      </c>
      <c r="CP38" s="17">
        <f t="shared" si="29"/>
        <v>10.89667621168735</v>
      </c>
      <c r="CQ38" s="17">
        <f t="shared" si="29"/>
        <v>11.463571958850356</v>
      </c>
      <c r="CR38" s="17">
        <f t="shared" si="30"/>
        <v>4.6084673074891738</v>
      </c>
      <c r="CS38" s="17">
        <f t="shared" si="30"/>
        <v>3.6192310129925005</v>
      </c>
      <c r="CT38" s="17">
        <f t="shared" si="31"/>
        <v>2.897524030843984</v>
      </c>
      <c r="CU38" s="17">
        <f t="shared" si="32"/>
        <v>14.785041322314054</v>
      </c>
      <c r="CV38" s="17">
        <f t="shared" si="32"/>
        <v>11.513973299427846</v>
      </c>
      <c r="CW38" s="17">
        <f t="shared" si="32"/>
        <v>16.573795295613479</v>
      </c>
      <c r="CX38" s="17">
        <f t="shared" si="33"/>
        <v>3.999755288262131</v>
      </c>
      <c r="CY38" s="17">
        <f t="shared" si="33"/>
        <v>1.3299958523434254</v>
      </c>
      <c r="CZ38" s="17">
        <f t="shared" si="34"/>
        <v>7.1998506843633336</v>
      </c>
      <c r="DA38" s="3">
        <f t="shared" si="40"/>
        <v>8.4500931291390735</v>
      </c>
      <c r="DB38" s="3">
        <f t="shared" si="40"/>
        <v>5.3852938741721861</v>
      </c>
      <c r="DC38" s="3">
        <f t="shared" si="40"/>
        <v>4.5419598509933792</v>
      </c>
      <c r="DD38" s="3">
        <f t="shared" ref="DD38:DF38" si="48">28.46*(DD9/DD$4)-4.62</f>
        <v>8.2076318554318135</v>
      </c>
      <c r="DE38" s="3">
        <f t="shared" si="48"/>
        <v>0.72634166841773506</v>
      </c>
      <c r="DF38" s="3">
        <f t="shared" si="48"/>
        <v>6.0069006093717165</v>
      </c>
      <c r="DG38" s="8"/>
    </row>
    <row r="39" spans="1:111" ht="12.9" customHeight="1" x14ac:dyDescent="0.25">
      <c r="A39" s="1">
        <v>90</v>
      </c>
      <c r="B39" s="1"/>
      <c r="C39" s="17">
        <f t="shared" si="0"/>
        <v>17.361053731967385</v>
      </c>
      <c r="D39" s="17">
        <f t="shared" si="0"/>
        <v>16.054334099937279</v>
      </c>
      <c r="E39" s="17">
        <f t="shared" ref="E39" si="49">38.11*(E10/E$4)-6.63</f>
        <v>11.600332427346853</v>
      </c>
      <c r="F39" s="17">
        <f t="shared" si="2"/>
        <v>23.067406358199563</v>
      </c>
      <c r="G39" s="17">
        <f t="shared" si="2"/>
        <v>32.917453572552724</v>
      </c>
      <c r="H39" s="17">
        <f t="shared" si="2"/>
        <v>23.386084356310988</v>
      </c>
      <c r="I39" s="17">
        <f t="shared" si="2"/>
        <v>29.556849228832235</v>
      </c>
      <c r="J39" s="17">
        <f t="shared" ref="J39" si="50">46.02*(J10/J$4)-8.53</f>
        <v>20.276559647466165</v>
      </c>
      <c r="K39" s="17">
        <f t="shared" si="4"/>
        <v>11.114119991608979</v>
      </c>
      <c r="L39" s="17">
        <f t="shared" si="4"/>
        <v>2.4622844556324726</v>
      </c>
      <c r="M39" s="17">
        <f t="shared" ref="M39:N39" si="51">44.3*(M10/M$4)-9.47</f>
        <v>7.6292238305013615</v>
      </c>
      <c r="N39" s="17">
        <f t="shared" si="51"/>
        <v>15.035789804908747</v>
      </c>
      <c r="O39" s="17">
        <f t="shared" si="4"/>
        <v>6.9880029368575602</v>
      </c>
      <c r="P39" s="17">
        <f t="shared" si="4"/>
        <v>14.766291168449756</v>
      </c>
      <c r="Q39" s="17">
        <f t="shared" si="5"/>
        <v>16.307474758210223</v>
      </c>
      <c r="R39" s="17">
        <f t="shared" si="5"/>
        <v>2.0063609310234867</v>
      </c>
      <c r="S39" s="17">
        <f t="shared" si="5"/>
        <v>17.849230523966416</v>
      </c>
      <c r="T39" s="17">
        <f t="shared" si="6"/>
        <v>21.231317627436674</v>
      </c>
      <c r="U39" s="17">
        <f t="shared" si="6"/>
        <v>31.414818096528727</v>
      </c>
      <c r="V39" s="17">
        <f t="shared" si="6"/>
        <v>36.471930574377154</v>
      </c>
      <c r="W39" s="17">
        <f t="shared" si="6"/>
        <v>32.731052851037219</v>
      </c>
      <c r="X39" s="17">
        <f t="shared" si="7"/>
        <v>22.726064227035099</v>
      </c>
      <c r="Y39" s="17">
        <f t="shared" si="7"/>
        <v>19.956135708951241</v>
      </c>
      <c r="Z39" s="17">
        <f t="shared" si="7"/>
        <v>11.167399978662115</v>
      </c>
      <c r="AA39" s="17">
        <f t="shared" si="8"/>
        <v>7.8052496798975666</v>
      </c>
      <c r="AB39" s="17">
        <f t="shared" si="8"/>
        <v>8.6175416133162628</v>
      </c>
      <c r="AC39" s="17">
        <f t="shared" si="8"/>
        <v>8.6550320102432785</v>
      </c>
      <c r="AD39" s="17">
        <f t="shared" si="8"/>
        <v>8.0739308578745188</v>
      </c>
      <c r="AE39" s="17">
        <f t="shared" si="8"/>
        <v>8.7425096030729854</v>
      </c>
      <c r="AF39" s="17">
        <f t="shared" ref="AF39:AH39" si="52">29.28*(AF10/AF$4)-5.86</f>
        <v>11.25405625939446</v>
      </c>
      <c r="AG39" s="17">
        <f t="shared" si="52"/>
        <v>8.0978269272063557</v>
      </c>
      <c r="AH39" s="17">
        <f t="shared" si="52"/>
        <v>4.0047884904444908</v>
      </c>
      <c r="AI39" s="17">
        <f t="shared" si="10"/>
        <v>12.433049139017221</v>
      </c>
      <c r="AJ39" s="17">
        <f t="shared" si="10"/>
        <v>6.9912935741285178</v>
      </c>
      <c r="AK39" s="17">
        <f t="shared" si="10"/>
        <v>26.437450650986982</v>
      </c>
      <c r="AL39" s="17">
        <f t="shared" si="11"/>
        <v>20.487409395973152</v>
      </c>
      <c r="AM39" s="17">
        <f t="shared" si="11"/>
        <v>20.160214765100672</v>
      </c>
      <c r="AN39" s="17">
        <f t="shared" si="11"/>
        <v>19.751221476510064</v>
      </c>
      <c r="AO39" s="17">
        <f t="shared" si="12"/>
        <v>36.251399395644469</v>
      </c>
      <c r="AP39" s="17">
        <f>25.67*(AP10/AP$4)-4.52</f>
        <v>30.997427194636497</v>
      </c>
      <c r="AQ39" s="17">
        <f t="shared" ref="AQ39" si="53">35.44*(AQ10/AQ$4)-7.43</f>
        <v>10.919871028625352</v>
      </c>
      <c r="AR39" s="17">
        <f t="shared" si="14"/>
        <v>13.543404634581105</v>
      </c>
      <c r="AS39" s="17">
        <f t="shared" si="14"/>
        <v>11.945501730103807</v>
      </c>
      <c r="AT39" s="17">
        <f t="shared" si="15"/>
        <v>13.479027237354085</v>
      </c>
      <c r="AU39" s="17">
        <f t="shared" si="15"/>
        <v>7.4498443579766551</v>
      </c>
      <c r="AV39" s="17">
        <f t="shared" si="15"/>
        <v>17.325330739299613</v>
      </c>
      <c r="AW39" s="17">
        <f t="shared" si="16"/>
        <v>17.795733930284616</v>
      </c>
      <c r="AX39" s="17">
        <f t="shared" si="16"/>
        <v>15.486837224176522</v>
      </c>
      <c r="AY39" s="17">
        <f t="shared" si="16"/>
        <v>17.2615861848417</v>
      </c>
      <c r="AZ39" s="17">
        <f t="shared" si="17"/>
        <v>9.6463507109004762</v>
      </c>
      <c r="BA39" s="17">
        <f t="shared" ref="BA39" si="54">46.56*(BA10/BA$4)-12.42</f>
        <v>15.305143759873621</v>
      </c>
      <c r="BB39" s="17">
        <f t="shared" si="17"/>
        <v>19.090748815165881</v>
      </c>
      <c r="BC39" s="17">
        <f t="shared" si="18"/>
        <v>26.741382045045995</v>
      </c>
      <c r="BD39" s="17">
        <f t="shared" si="18"/>
        <v>27.255807338479428</v>
      </c>
      <c r="BE39" s="17">
        <f t="shared" si="18"/>
        <v>26.161747911599871</v>
      </c>
      <c r="BF39" s="30">
        <f t="shared" si="18"/>
        <v>35.899601353494766</v>
      </c>
      <c r="BG39" s="17">
        <f t="shared" si="19"/>
        <v>13.787629792123678</v>
      </c>
      <c r="BH39" s="17">
        <f t="shared" si="19"/>
        <v>11.212052648072703</v>
      </c>
      <c r="BI39" s="17">
        <f t="shared" si="19"/>
        <v>15.225340018802882</v>
      </c>
      <c r="BJ39" s="17">
        <f t="shared" si="19"/>
        <v>11.435013057557711</v>
      </c>
      <c r="BK39" s="17">
        <f t="shared" si="19"/>
        <v>8.6749169539329358</v>
      </c>
      <c r="BL39" s="17">
        <f t="shared" si="20"/>
        <v>6.5646246819338439</v>
      </c>
      <c r="BM39" s="17">
        <f t="shared" si="20"/>
        <v>13.056634860050892</v>
      </c>
      <c r="BN39" s="17">
        <f t="shared" si="20"/>
        <v>10.730814249363871</v>
      </c>
      <c r="BO39" s="17">
        <f t="shared" si="21"/>
        <v>20.181256450763563</v>
      </c>
      <c r="BP39" s="17">
        <f t="shared" si="21"/>
        <v>14.05818114797262</v>
      </c>
      <c r="BQ39" s="17">
        <f t="shared" si="21"/>
        <v>11.608951026856245</v>
      </c>
      <c r="BR39" s="17">
        <f t="shared" si="21"/>
        <v>1.812030542390735</v>
      </c>
      <c r="BS39" s="17">
        <f t="shared" si="21"/>
        <v>6.6378441284886787</v>
      </c>
      <c r="BT39" s="17">
        <f t="shared" si="21"/>
        <v>15.479979989468143</v>
      </c>
      <c r="BU39" s="17">
        <f t="shared" si="22"/>
        <v>33.73980103714679</v>
      </c>
      <c r="BV39" s="17">
        <f t="shared" si="22"/>
        <v>37.769647581754683</v>
      </c>
      <c r="BW39" s="17">
        <f t="shared" si="22"/>
        <v>22.822918827389142</v>
      </c>
      <c r="BX39" s="17">
        <f t="shared" si="22"/>
        <v>17.778630542914595</v>
      </c>
      <c r="BY39" s="17">
        <f t="shared" si="23"/>
        <v>7.6963748800511764</v>
      </c>
      <c r="BZ39" s="17">
        <f t="shared" si="24"/>
        <v>32.491534795042895</v>
      </c>
      <c r="CA39" s="17">
        <f t="shared" si="24"/>
        <v>29.609418493803616</v>
      </c>
      <c r="CB39" s="17">
        <f t="shared" si="24"/>
        <v>29.664092786781055</v>
      </c>
      <c r="CC39" s="17">
        <f t="shared" si="25"/>
        <v>14.733280100861524</v>
      </c>
      <c r="CD39" s="17">
        <f t="shared" si="25"/>
        <v>11.476293338936753</v>
      </c>
      <c r="CE39" s="17">
        <f t="shared" si="25"/>
        <v>19.309346501365834</v>
      </c>
      <c r="CF39" s="17">
        <f t="shared" si="26"/>
        <v>7.6216042328042324</v>
      </c>
      <c r="CG39" s="17">
        <f t="shared" si="26"/>
        <v>14.443798941798944</v>
      </c>
      <c r="CH39" s="17">
        <f t="shared" si="26"/>
        <v>11.524571428571425</v>
      </c>
      <c r="CI39" s="17">
        <f t="shared" si="27"/>
        <v>16.061894380357714</v>
      </c>
      <c r="CJ39" s="17">
        <f t="shared" si="27"/>
        <v>19.69650121706001</v>
      </c>
      <c r="CK39" s="17">
        <f t="shared" si="27"/>
        <v>24.029522700814901</v>
      </c>
      <c r="CL39" s="17">
        <f t="shared" si="28"/>
        <v>17.410019065776925</v>
      </c>
      <c r="CM39" s="17">
        <f t="shared" si="28"/>
        <v>34.64883698760724</v>
      </c>
      <c r="CN39" s="17">
        <f t="shared" si="28"/>
        <v>25.378064823641562</v>
      </c>
      <c r="CO39" s="17">
        <f t="shared" si="29"/>
        <v>13.925760950259836</v>
      </c>
      <c r="CP39" s="17">
        <f t="shared" si="29"/>
        <v>12.39429631986425</v>
      </c>
      <c r="CQ39" s="17">
        <f t="shared" si="29"/>
        <v>2.6724573125464008</v>
      </c>
      <c r="CR39" s="17">
        <f t="shared" si="30"/>
        <v>3.836987430020069</v>
      </c>
      <c r="CS39" s="17">
        <f t="shared" si="30"/>
        <v>4.3844892785465293</v>
      </c>
      <c r="CT39" s="17">
        <f t="shared" si="31"/>
        <v>3.6441174606527937</v>
      </c>
      <c r="CU39" s="17">
        <f t="shared" si="32"/>
        <v>11.599491417673239</v>
      </c>
      <c r="CV39" s="17">
        <f t="shared" si="32"/>
        <v>10.637412587412591</v>
      </c>
      <c r="CW39" s="17">
        <f t="shared" si="32"/>
        <v>16.110572155117612</v>
      </c>
      <c r="CX39" s="17">
        <f t="shared" si="33"/>
        <v>3.4814724180837828</v>
      </c>
      <c r="CY39" s="17">
        <f t="shared" si="33"/>
        <v>0.60078390709249252</v>
      </c>
      <c r="CZ39" s="17">
        <f t="shared" si="34"/>
        <v>5.2593031936955619</v>
      </c>
      <c r="DA39" s="3">
        <f t="shared" si="40"/>
        <v>7.4902007450331141</v>
      </c>
      <c r="DB39" s="3">
        <f t="shared" si="40"/>
        <v>2.1148033940397362</v>
      </c>
      <c r="DC39" s="3">
        <f t="shared" si="40"/>
        <v>5.4812831125827834</v>
      </c>
      <c r="DD39" s="3">
        <f t="shared" ref="DD39:DF39" si="55">28.46*(DD10/DD$4)-4.62</f>
        <v>9.4634839251943674</v>
      </c>
      <c r="DE39" s="3">
        <f t="shared" si="55"/>
        <v>1.3961294389577645</v>
      </c>
      <c r="DF39" s="3">
        <f t="shared" si="55"/>
        <v>6.8560958184492558</v>
      </c>
      <c r="DG39" s="8"/>
    </row>
    <row r="40" spans="1:111" ht="12.9" customHeight="1" x14ac:dyDescent="0.25">
      <c r="A40" s="1">
        <v>110</v>
      </c>
      <c r="B40" s="1"/>
      <c r="C40" s="17">
        <f t="shared" si="0"/>
        <v>22.460447417938532</v>
      </c>
      <c r="D40" s="17">
        <f t="shared" si="0"/>
        <v>16.484595442191097</v>
      </c>
      <c r="E40" s="17">
        <f t="shared" ref="E40" si="56">38.11*(E11/E$4)-6.63</f>
        <v>21.82302320719214</v>
      </c>
      <c r="F40" s="17">
        <f t="shared" si="2"/>
        <v>29.93346868114574</v>
      </c>
      <c r="G40" s="17">
        <f t="shared" si="2"/>
        <v>36.442225369845772</v>
      </c>
      <c r="H40" s="17">
        <f t="shared" si="2"/>
        <v>29.305769593956562</v>
      </c>
      <c r="I40" s="17">
        <f t="shared" si="2"/>
        <v>37.504485363550522</v>
      </c>
      <c r="J40" s="17">
        <f t="shared" ref="J40" si="57">46.02*(J11/J$4)-8.53</f>
        <v>24.158637079005352</v>
      </c>
      <c r="K40" s="17">
        <f t="shared" si="4"/>
        <v>9.896729599328717</v>
      </c>
      <c r="L40" s="17">
        <f t="shared" si="4"/>
        <v>5.7148542059995791</v>
      </c>
      <c r="M40" s="17">
        <f t="shared" ref="M40:N40" si="58">44.3*(M11/M$4)-9.47</f>
        <v>9.9246087686175759</v>
      </c>
      <c r="N40" s="17">
        <f t="shared" si="58"/>
        <v>19.998281938325988</v>
      </c>
      <c r="O40" s="17">
        <f t="shared" si="4"/>
        <v>8.0659974826935166</v>
      </c>
      <c r="P40" s="17">
        <f t="shared" si="4"/>
        <v>16.262473253618623</v>
      </c>
      <c r="Q40" s="17">
        <f t="shared" si="5"/>
        <v>10.732850462323306</v>
      </c>
      <c r="R40" s="17">
        <f t="shared" si="5"/>
        <v>3.8443160803486016</v>
      </c>
      <c r="S40" s="17">
        <f t="shared" si="5"/>
        <v>5.9329014773089597</v>
      </c>
      <c r="T40" s="17">
        <f t="shared" si="6"/>
        <v>27.843280517043681</v>
      </c>
      <c r="U40" s="17">
        <f t="shared" si="6"/>
        <v>30.983770457625354</v>
      </c>
      <c r="V40" s="17">
        <f t="shared" si="6"/>
        <v>35.32503596372355</v>
      </c>
      <c r="W40" s="17">
        <f t="shared" si="6"/>
        <v>33.008154904617953</v>
      </c>
      <c r="X40" s="17">
        <f t="shared" si="7"/>
        <v>23.09325936199722</v>
      </c>
      <c r="Y40" s="17">
        <f t="shared" si="7"/>
        <v>25.982925424090467</v>
      </c>
      <c r="Z40" s="17">
        <f t="shared" si="7"/>
        <v>22.566414168355912</v>
      </c>
      <c r="AA40" s="17">
        <f t="shared" si="8"/>
        <v>9.5672983354673526</v>
      </c>
      <c r="AB40" s="17">
        <f t="shared" si="8"/>
        <v>17.665224071702948</v>
      </c>
      <c r="AC40" s="17">
        <f t="shared" si="8"/>
        <v>9.4610755441741361</v>
      </c>
      <c r="AD40" s="17">
        <f t="shared" si="8"/>
        <v>10.023431498079386</v>
      </c>
      <c r="AE40" s="17">
        <f t="shared" si="8"/>
        <v>12.254110115236877</v>
      </c>
      <c r="AF40" s="17">
        <f t="shared" ref="AF40:AH40" si="59">29.28*(AF11/AF$4)-5.86</f>
        <v>5.7715224393386295</v>
      </c>
      <c r="AG40" s="17">
        <f t="shared" si="59"/>
        <v>7.9972299763796437</v>
      </c>
      <c r="AH40" s="17">
        <f t="shared" si="59"/>
        <v>4.5706463388447487</v>
      </c>
      <c r="AI40" s="17">
        <f t="shared" si="10"/>
        <v>7.9655816883662318</v>
      </c>
      <c r="AJ40" s="17">
        <f t="shared" si="10"/>
        <v>4.4090340193196145</v>
      </c>
      <c r="AK40" s="17">
        <f t="shared" si="10"/>
        <v>16.464859302813945</v>
      </c>
      <c r="AL40" s="17">
        <f t="shared" si="11"/>
        <v>20.933583892617449</v>
      </c>
      <c r="AM40" s="17">
        <f t="shared" si="11"/>
        <v>23.313181208053692</v>
      </c>
      <c r="AN40" s="17">
        <f t="shared" si="11"/>
        <v>19.104268456375838</v>
      </c>
      <c r="AO40" s="17">
        <f t="shared" si="12"/>
        <v>36.593120766906324</v>
      </c>
      <c r="AP40" s="17">
        <f>46.85*(AP11/AP$4)-11.16</f>
        <v>38.546348208673791</v>
      </c>
      <c r="AQ40" s="17">
        <f t="shared" ref="AQ40" si="60">35.44*(AQ11/AQ$4)-7.43</f>
        <v>11.700242214532874</v>
      </c>
      <c r="AR40" s="17">
        <f t="shared" si="14"/>
        <v>13.156935094893573</v>
      </c>
      <c r="AS40" s="17">
        <f t="shared" si="14"/>
        <v>6.9065335011009736</v>
      </c>
      <c r="AT40" s="17">
        <f t="shared" si="15"/>
        <v>15.568521400778209</v>
      </c>
      <c r="AU40" s="17">
        <f t="shared" si="15"/>
        <v>8.8622957198443579</v>
      </c>
      <c r="AV40" s="17">
        <f t="shared" si="15"/>
        <v>16.811712062256809</v>
      </c>
      <c r="AW40" s="17">
        <f t="shared" si="16"/>
        <v>20.130476495043169</v>
      </c>
      <c r="AX40" s="17">
        <f t="shared" si="16"/>
        <v>18.683108410617201</v>
      </c>
      <c r="AY40" s="17">
        <f t="shared" si="16"/>
        <v>19.441253597697472</v>
      </c>
      <c r="AZ40" s="17">
        <f t="shared" si="17"/>
        <v>7.6750900473933665</v>
      </c>
      <c r="BA40" s="17">
        <f t="shared" ref="BA40" si="61">46.56*(BA11/BA$4)-12.42</f>
        <v>16.491823064770934</v>
      </c>
      <c r="BB40" s="17">
        <f t="shared" si="17"/>
        <v>17.433320695102687</v>
      </c>
      <c r="BC40" s="17">
        <f t="shared" si="18"/>
        <v>31.327737125938455</v>
      </c>
      <c r="BD40" s="17">
        <f t="shared" si="18"/>
        <v>25.176369884741462</v>
      </c>
      <c r="BE40" s="17">
        <f t="shared" si="18"/>
        <v>39.333933594163057</v>
      </c>
      <c r="BF40" s="30">
        <f t="shared" si="18"/>
        <v>36.645880300306651</v>
      </c>
      <c r="BG40" s="17">
        <f t="shared" si="19"/>
        <v>16.801439465162431</v>
      </c>
      <c r="BH40" s="17">
        <f t="shared" si="19"/>
        <v>12.580568264911729</v>
      </c>
      <c r="BI40" s="17">
        <f t="shared" si="19"/>
        <v>14.302745220933875</v>
      </c>
      <c r="BJ40" s="17">
        <f t="shared" si="19"/>
        <v>12.595944844876215</v>
      </c>
      <c r="BK40" s="17">
        <f t="shared" si="19"/>
        <v>11.450389637522196</v>
      </c>
      <c r="BL40" s="17">
        <f t="shared" si="20"/>
        <v>13.78118956743003</v>
      </c>
      <c r="BM40" s="17">
        <f t="shared" si="20"/>
        <v>17.585101781170486</v>
      </c>
      <c r="BN40" s="17">
        <f t="shared" si="20"/>
        <v>11.752436386768451</v>
      </c>
      <c r="BO40" s="17">
        <f t="shared" si="21"/>
        <v>24.031529225908372</v>
      </c>
      <c r="BP40" s="17">
        <f t="shared" si="21"/>
        <v>7.1671269088994247</v>
      </c>
      <c r="BQ40" s="17">
        <f t="shared" si="21"/>
        <v>12.262770932069513</v>
      </c>
      <c r="BR40" s="17">
        <f t="shared" si="21"/>
        <v>1.1478325434439203</v>
      </c>
      <c r="BS40" s="17">
        <f t="shared" si="21"/>
        <v>7.9869963138493976</v>
      </c>
      <c r="BT40" s="17">
        <f t="shared" si="21"/>
        <v>18.583030015797789</v>
      </c>
      <c r="BU40" s="17">
        <f t="shared" si="22"/>
        <v>29.281841464705256</v>
      </c>
      <c r="BV40" s="17">
        <f t="shared" si="22"/>
        <v>33.376835643983497</v>
      </c>
      <c r="BW40" s="17">
        <f t="shared" si="22"/>
        <v>16.605973118848556</v>
      </c>
      <c r="BX40" s="17">
        <f t="shared" si="22"/>
        <v>16.224394115779447</v>
      </c>
      <c r="BY40" s="17">
        <f t="shared" si="23"/>
        <v>9.9753044034545262</v>
      </c>
      <c r="BZ40" s="17">
        <f t="shared" si="24"/>
        <v>15.690905624404195</v>
      </c>
      <c r="CA40" s="17">
        <f t="shared" si="24"/>
        <v>42.262612011439465</v>
      </c>
      <c r="CB40" s="17">
        <f t="shared" si="24"/>
        <v>32.655557673975217</v>
      </c>
      <c r="CC40" s="17">
        <f t="shared" si="25"/>
        <v>10.88189325488548</v>
      </c>
      <c r="CD40" s="17">
        <f t="shared" si="25"/>
        <v>9.1231204034461015</v>
      </c>
      <c r="CE40" s="17">
        <f t="shared" si="25"/>
        <v>14.318014288716117</v>
      </c>
      <c r="CF40" s="17">
        <f t="shared" si="26"/>
        <v>3.0788063492063475</v>
      </c>
      <c r="CG40" s="17">
        <f t="shared" si="26"/>
        <v>14.211860317460316</v>
      </c>
      <c r="CH40" s="17">
        <f t="shared" si="26"/>
        <v>11.788501587301583</v>
      </c>
      <c r="CI40" s="17">
        <f t="shared" si="27"/>
        <v>19.062226690655095</v>
      </c>
      <c r="CJ40" s="17">
        <f t="shared" si="27"/>
        <v>12.755114826965817</v>
      </c>
      <c r="CK40" s="17">
        <f t="shared" si="27"/>
        <v>26.381327124563448</v>
      </c>
      <c r="CL40" s="17">
        <f t="shared" si="28"/>
        <v>16.482049571020017</v>
      </c>
      <c r="CM40" s="17">
        <f t="shared" si="28"/>
        <v>26.689714013346045</v>
      </c>
      <c r="CN40" s="17">
        <f t="shared" si="28"/>
        <v>18.186301239275501</v>
      </c>
      <c r="CO40" s="17">
        <f t="shared" si="29"/>
        <v>12.00508431434935</v>
      </c>
      <c r="CP40" s="17">
        <f t="shared" si="29"/>
        <v>11.725867006045181</v>
      </c>
      <c r="CQ40" s="17">
        <f t="shared" si="29"/>
        <v>9.424439495174461</v>
      </c>
      <c r="CR40" s="17">
        <f t="shared" si="30"/>
        <v>5.2119636632512938</v>
      </c>
      <c r="CS40" s="17">
        <f t="shared" si="30"/>
        <v>4.882218231752403</v>
      </c>
      <c r="CT40" s="17">
        <f t="shared" si="31"/>
        <v>3.171274955107215</v>
      </c>
      <c r="CU40" s="17">
        <f t="shared" si="32"/>
        <v>14.05813731722823</v>
      </c>
      <c r="CV40" s="17">
        <f t="shared" si="32"/>
        <v>12.625708836617928</v>
      </c>
      <c r="CW40" s="17">
        <f t="shared" si="32"/>
        <v>16.438391608391612</v>
      </c>
      <c r="CX40" s="17">
        <f t="shared" si="33"/>
        <v>7.3565408544172541</v>
      </c>
      <c r="CY40" s="17">
        <f t="shared" si="33"/>
        <v>0.55859809207797539</v>
      </c>
      <c r="CZ40" s="17">
        <f t="shared" si="34"/>
        <v>4.4216134384072987</v>
      </c>
      <c r="DA40" s="3">
        <f t="shared" si="40"/>
        <v>5.2961610099337761</v>
      </c>
      <c r="DB40" s="3">
        <f t="shared" si="40"/>
        <v>6.7839942052980149</v>
      </c>
      <c r="DC40" s="3">
        <f t="shared" si="40"/>
        <v>8.1004180463576176</v>
      </c>
      <c r="DD40" s="3">
        <f t="shared" ref="DD40:DF40" si="62">28.46*(DD11/DD$4)-4.62</f>
        <v>11.084131119983191</v>
      </c>
      <c r="DE40" s="3">
        <f t="shared" si="62"/>
        <v>4.2427274637528898</v>
      </c>
      <c r="DF40" s="3">
        <f t="shared" si="62"/>
        <v>7.3225551586467743</v>
      </c>
      <c r="DG40" s="8"/>
    </row>
    <row r="41" spans="1:111" ht="12.9" customHeight="1" x14ac:dyDescent="0.25">
      <c r="A41" s="1">
        <v>130</v>
      </c>
      <c r="B41" s="1"/>
      <c r="C41" s="17">
        <f t="shared" si="0"/>
        <v>13.743671335981603</v>
      </c>
      <c r="D41" s="17">
        <f t="shared" si="0"/>
        <v>11.624235835249845</v>
      </c>
      <c r="E41" s="17">
        <f t="shared" ref="E41" si="63">38.11*(E12/E$4)-6.63</f>
        <v>22.261252352080284</v>
      </c>
      <c r="F41" s="17">
        <f t="shared" si="2"/>
        <v>33.265102297765189</v>
      </c>
      <c r="G41" s="17">
        <f t="shared" si="2"/>
        <v>36.625706641485678</v>
      </c>
      <c r="H41" s="17">
        <f t="shared" si="2"/>
        <v>35.109571923197983</v>
      </c>
      <c r="I41" s="17">
        <f t="shared" si="2"/>
        <v>42.342596789423986</v>
      </c>
      <c r="J41" s="17">
        <f t="shared" ref="J41" si="64">46.02*(J12/J$4)-8.53</f>
        <v>28.890522505508343</v>
      </c>
      <c r="K41" s="17">
        <f t="shared" si="4"/>
        <v>13.809106356198866</v>
      </c>
      <c r="L41" s="17">
        <f t="shared" si="4"/>
        <v>8.6142878120411144</v>
      </c>
      <c r="M41" s="17">
        <f t="shared" ref="M41:N41" si="65">44.3*(M12/M$4)-9.47</f>
        <v>10.212693517935806</v>
      </c>
      <c r="N41" s="17">
        <f t="shared" si="65"/>
        <v>24.830671281728549</v>
      </c>
      <c r="O41" s="17">
        <f t="shared" si="4"/>
        <v>14.496792531990769</v>
      </c>
      <c r="P41" s="17">
        <f t="shared" si="4"/>
        <v>18.669374868890287</v>
      </c>
      <c r="Q41" s="17">
        <f t="shared" si="5"/>
        <v>20.112497608672545</v>
      </c>
      <c r="R41" s="17">
        <f t="shared" si="5"/>
        <v>6.0620140291210536</v>
      </c>
      <c r="S41" s="17">
        <f t="shared" si="5"/>
        <v>4.3683611435859255</v>
      </c>
      <c r="T41" s="17">
        <f t="shared" si="6"/>
        <v>33.377624309392274</v>
      </c>
      <c r="U41" s="17">
        <f t="shared" si="6"/>
        <v>35.802267278223709</v>
      </c>
      <c r="V41" s="17">
        <f t="shared" si="6"/>
        <v>36.741335348691756</v>
      </c>
      <c r="W41" s="17">
        <f t="shared" si="6"/>
        <v>31.199294277077037</v>
      </c>
      <c r="X41" s="17">
        <f t="shared" si="7"/>
        <v>26.789158220420354</v>
      </c>
      <c r="Y41" s="17">
        <f t="shared" si="7"/>
        <v>29.527156726768375</v>
      </c>
      <c r="Z41" s="17">
        <f t="shared" si="7"/>
        <v>34.540168569294778</v>
      </c>
      <c r="AA41" s="17">
        <f t="shared" si="8"/>
        <v>12.079154929577467</v>
      </c>
      <c r="AB41" s="17">
        <f t="shared" si="8"/>
        <v>17.708962868117801</v>
      </c>
      <c r="AC41" s="17">
        <f t="shared" si="8"/>
        <v>15.703226632522409</v>
      </c>
      <c r="AD41" s="17">
        <f t="shared" si="8"/>
        <v>13.666248399487838</v>
      </c>
      <c r="AE41" s="17">
        <f t="shared" si="8"/>
        <v>13.891190781049939</v>
      </c>
      <c r="AF41" s="17">
        <f t="shared" ref="AF41:AH41" si="66">29.28*(AF12/AF$4)-5.86</f>
        <v>3.9670646338844753</v>
      </c>
      <c r="AG41" s="17">
        <f t="shared" si="66"/>
        <v>4.57693364827142</v>
      </c>
      <c r="AH41" s="17">
        <f t="shared" si="66"/>
        <v>3.011393601030707</v>
      </c>
      <c r="AI41" s="17">
        <f t="shared" ref="AI41:AI53" si="67">37.72*(AI12/AI$4)-8.93</f>
        <v>4.2268500629987411</v>
      </c>
      <c r="AJ41" s="17">
        <f t="shared" si="10"/>
        <v>0.46435531289374232</v>
      </c>
      <c r="AK41" s="17">
        <f t="shared" si="10"/>
        <v>3.9416925661486761</v>
      </c>
      <c r="AL41" s="17">
        <f t="shared" si="11"/>
        <v>24.041932885906039</v>
      </c>
      <c r="AM41" s="17">
        <f t="shared" si="11"/>
        <v>14.270711409395972</v>
      </c>
      <c r="AN41" s="17">
        <f t="shared" si="11"/>
        <v>13.965825503355703</v>
      </c>
      <c r="AO41" s="17">
        <f t="shared" si="12"/>
        <v>19.887827446076901</v>
      </c>
      <c r="AP41" s="17">
        <f>46.85*(AP12/AP$4)-11.16</f>
        <v>55.09549968573225</v>
      </c>
      <c r="AQ41" s="17">
        <f t="shared" ref="AQ41" si="68">35.44*(AQ12/AQ$4)-7.43</f>
        <v>10.927303135157807</v>
      </c>
      <c r="AR41" s="17">
        <f t="shared" si="14"/>
        <v>14.606195868721819</v>
      </c>
      <c r="AS41" s="17">
        <f t="shared" si="14"/>
        <v>15.587233931005553</v>
      </c>
      <c r="AT41" s="17">
        <f t="shared" si="15"/>
        <v>16.852568093385216</v>
      </c>
      <c r="AU41" s="17">
        <f t="shared" si="15"/>
        <v>9.7144357976653701</v>
      </c>
      <c r="AV41" s="17">
        <f t="shared" si="15"/>
        <v>10.980972762645916</v>
      </c>
      <c r="AW41" s="17">
        <f t="shared" si="16"/>
        <v>28.969760153501753</v>
      </c>
      <c r="AX41" s="17">
        <f t="shared" si="16"/>
        <v>24.153815158298684</v>
      </c>
      <c r="AY41" s="17">
        <f t="shared" si="16"/>
        <v>26.221483850335783</v>
      </c>
      <c r="AZ41" s="17">
        <f t="shared" si="17"/>
        <v>14.471526066350714</v>
      </c>
      <c r="BA41" s="17">
        <f t="shared" ref="BA41" si="69">46.56*(BA12/BA$4)-12.42</f>
        <v>7.1356903633491324</v>
      </c>
      <c r="BB41" s="17">
        <f t="shared" si="17"/>
        <v>11.911829383886259</v>
      </c>
      <c r="BC41" s="17">
        <f t="shared" si="18"/>
        <v>35.957564766839383</v>
      </c>
      <c r="BD41" s="17">
        <f t="shared" si="18"/>
        <v>33.979563286454479</v>
      </c>
      <c r="BE41" s="17">
        <f t="shared" si="18"/>
        <v>45.941762715448874</v>
      </c>
      <c r="BF41" s="30">
        <f t="shared" si="18"/>
        <v>36.290854393570903</v>
      </c>
      <c r="BG41" s="17">
        <f t="shared" si="19"/>
        <v>16.547725895748457</v>
      </c>
      <c r="BH41" s="17">
        <f t="shared" si="19"/>
        <v>15.463677008252372</v>
      </c>
      <c r="BI41" s="17">
        <f t="shared" si="19"/>
        <v>6.7528444583725049</v>
      </c>
      <c r="BJ41" s="17">
        <f t="shared" si="19"/>
        <v>13.910642431839545</v>
      </c>
      <c r="BK41" s="17">
        <f t="shared" si="19"/>
        <v>10.766131829102683</v>
      </c>
      <c r="BL41" s="17">
        <f t="shared" si="20"/>
        <v>15.3969465648855</v>
      </c>
      <c r="BM41" s="17">
        <f t="shared" si="20"/>
        <v>15.99108142493639</v>
      </c>
      <c r="BN41" s="17">
        <f t="shared" si="20"/>
        <v>13.172563613231556</v>
      </c>
      <c r="BO41" s="17">
        <f t="shared" si="21"/>
        <v>23.014476040021066</v>
      </c>
      <c r="BP41" s="17">
        <f t="shared" si="21"/>
        <v>3.1300484465508163</v>
      </c>
      <c r="BQ41" s="17">
        <f t="shared" si="21"/>
        <v>8.8172438125329133</v>
      </c>
      <c r="BR41" s="17">
        <f t="shared" si="21"/>
        <v>5.2368014744602416</v>
      </c>
      <c r="BS41" s="17">
        <f t="shared" si="21"/>
        <v>12.179746182201159</v>
      </c>
      <c r="BT41" s="17">
        <f t="shared" si="21"/>
        <v>19.818023170089525</v>
      </c>
      <c r="BU41" s="17">
        <f t="shared" si="22"/>
        <v>27.420480474124243</v>
      </c>
      <c r="BV41" s="17">
        <f t="shared" si="22"/>
        <v>29.700647687585988</v>
      </c>
      <c r="BW41" s="17">
        <f t="shared" si="22"/>
        <v>20.151865805905388</v>
      </c>
      <c r="BX41" s="17">
        <f t="shared" si="22"/>
        <v>21.799170282569587</v>
      </c>
      <c r="BY41" s="17">
        <f t="shared" si="23"/>
        <v>12.335624266979423</v>
      </c>
      <c r="BZ41" s="17">
        <f t="shared" si="24"/>
        <v>12.88689545598983</v>
      </c>
      <c r="CA41" s="17">
        <f t="shared" si="24"/>
        <v>45.550880203368287</v>
      </c>
      <c r="CB41" s="17">
        <f t="shared" si="24"/>
        <v>38.630676835081026</v>
      </c>
      <c r="CC41" s="17">
        <f t="shared" si="25"/>
        <v>12.233542761084262</v>
      </c>
      <c r="CD41" s="17">
        <f t="shared" si="25"/>
        <v>12.81980037823072</v>
      </c>
      <c r="CE41" s="17">
        <f t="shared" si="25"/>
        <v>18.690519016600124</v>
      </c>
      <c r="CF41" s="17">
        <f t="shared" si="26"/>
        <v>7.66159365079365</v>
      </c>
      <c r="CG41" s="17">
        <f t="shared" si="26"/>
        <v>16.003386243386245</v>
      </c>
      <c r="CH41" s="17">
        <f t="shared" si="26"/>
        <v>10.676795767195769</v>
      </c>
      <c r="CI41" s="17">
        <f t="shared" si="27"/>
        <v>29.346026034501008</v>
      </c>
      <c r="CJ41" s="17">
        <f t="shared" si="27"/>
        <v>13.738596676897027</v>
      </c>
      <c r="CK41" s="17">
        <f t="shared" si="27"/>
        <v>25.305198433696688</v>
      </c>
      <c r="CL41" s="17">
        <f t="shared" si="28"/>
        <v>9.4152049571020022</v>
      </c>
      <c r="CM41" s="17">
        <f t="shared" si="28"/>
        <v>12.547102001906577</v>
      </c>
      <c r="CN41" s="17">
        <f t="shared" si="28"/>
        <v>30.89234509056244</v>
      </c>
      <c r="CO41" s="17">
        <f t="shared" si="29"/>
        <v>9.3990561035104463</v>
      </c>
      <c r="CP41" s="17">
        <f t="shared" si="29"/>
        <v>9.8728794145720649</v>
      </c>
      <c r="CQ41" s="17">
        <f t="shared" si="29"/>
        <v>8.899849400784813</v>
      </c>
      <c r="CR41" s="17">
        <f t="shared" si="30"/>
        <v>7.1904362522446386</v>
      </c>
      <c r="CS41" s="17">
        <f t="shared" si="30"/>
        <v>5.0626449772895326</v>
      </c>
      <c r="CT41" s="17">
        <f t="shared" si="31"/>
        <v>3.5570148938417656</v>
      </c>
      <c r="CU41" s="17">
        <f t="shared" si="32"/>
        <v>13.651926255562621</v>
      </c>
      <c r="CV41" s="17">
        <f t="shared" si="32"/>
        <v>14.279059122695489</v>
      </c>
      <c r="CW41" s="17">
        <f t="shared" si="32"/>
        <v>15.469186268277177</v>
      </c>
      <c r="CX41" s="17">
        <f t="shared" si="33"/>
        <v>8.0134342596433008</v>
      </c>
      <c r="CY41" s="17">
        <f t="shared" si="33"/>
        <v>1.0045624222314382</v>
      </c>
      <c r="CZ41" s="17">
        <f t="shared" si="34"/>
        <v>4.3553214433844865</v>
      </c>
      <c r="DA41" s="3">
        <f t="shared" si="40"/>
        <v>9.7048096026490089</v>
      </c>
      <c r="DB41" s="3">
        <f t="shared" si="40"/>
        <v>5.7692508278145702</v>
      </c>
      <c r="DC41" s="3">
        <f t="shared" si="40"/>
        <v>5.7761072019867559</v>
      </c>
      <c r="DD41" s="3">
        <f t="shared" ref="DD41:DF41" si="70">28.46*(DD12/DD$4)-4.62</f>
        <v>11.963227568816976</v>
      </c>
      <c r="DE41" s="3">
        <f t="shared" si="70"/>
        <v>8.9073208657280958</v>
      </c>
      <c r="DF41" s="3">
        <f t="shared" si="70"/>
        <v>6.4255179659592363</v>
      </c>
      <c r="DG41" s="8"/>
    </row>
    <row r="42" spans="1:111" ht="12.9" customHeight="1" x14ac:dyDescent="0.25">
      <c r="A42" s="1">
        <v>150</v>
      </c>
      <c r="B42" s="1"/>
      <c r="C42" s="17">
        <f t="shared" si="0"/>
        <v>9.8633514530629327</v>
      </c>
      <c r="D42" s="17">
        <f t="shared" si="0"/>
        <v>10.660131716495926</v>
      </c>
      <c r="E42" s="17">
        <f t="shared" ref="E42" si="71">38.11*(E13/E$4)-6.63</f>
        <v>17.560248797825636</v>
      </c>
      <c r="F42" s="17">
        <f t="shared" si="2"/>
        <v>32.685687755744411</v>
      </c>
      <c r="G42" s="17">
        <f t="shared" si="2"/>
        <v>31.980733396285807</v>
      </c>
      <c r="H42" s="17">
        <f t="shared" si="2"/>
        <v>36.268401007239532</v>
      </c>
      <c r="I42" s="17">
        <f t="shared" si="2"/>
        <v>44.25466477809254</v>
      </c>
      <c r="J42" s="17">
        <f t="shared" ref="J42" si="72">46.02*(J13/J$4)-8.53</f>
        <v>30.715678312873784</v>
      </c>
      <c r="K42" s="17">
        <f t="shared" si="4"/>
        <v>18.037447031676102</v>
      </c>
      <c r="L42" s="17">
        <f t="shared" si="4"/>
        <v>15.268116215649252</v>
      </c>
      <c r="M42" s="17">
        <f t="shared" ref="M42:N42" si="73">44.3*(M13/M$4)-9.47</f>
        <v>13.641831340465698</v>
      </c>
      <c r="N42" s="17">
        <f t="shared" si="73"/>
        <v>26.354732536186283</v>
      </c>
      <c r="O42" s="17">
        <f t="shared" si="4"/>
        <v>27.730104887770082</v>
      </c>
      <c r="P42" s="17">
        <f t="shared" si="4"/>
        <v>25.2674449339207</v>
      </c>
      <c r="Q42" s="17">
        <f t="shared" si="5"/>
        <v>9.9429854394728423</v>
      </c>
      <c r="R42" s="17">
        <f t="shared" si="5"/>
        <v>17.21885747688383</v>
      </c>
      <c r="S42" s="17">
        <f t="shared" si="5"/>
        <v>6.3809979806568169</v>
      </c>
      <c r="T42" s="17">
        <f t="shared" si="6"/>
        <v>37.588036067966229</v>
      </c>
      <c r="U42" s="17">
        <f t="shared" si="6"/>
        <v>36.75672990722402</v>
      </c>
      <c r="V42" s="17">
        <f t="shared" si="6"/>
        <v>34.316692379860321</v>
      </c>
      <c r="W42" s="17">
        <f t="shared" si="6"/>
        <v>36.094763890336708</v>
      </c>
      <c r="X42" s="17">
        <f t="shared" si="7"/>
        <v>32.201295209644719</v>
      </c>
      <c r="Y42" s="17">
        <f t="shared" si="7"/>
        <v>32.017697642163654</v>
      </c>
      <c r="Z42" s="17">
        <f t="shared" si="7"/>
        <v>35.969036594473486</v>
      </c>
      <c r="AA42" s="17">
        <f t="shared" si="8"/>
        <v>12.566530089628682</v>
      </c>
      <c r="AB42" s="17">
        <f t="shared" si="8"/>
        <v>17.152855313700385</v>
      </c>
      <c r="AC42" s="17">
        <f t="shared" si="8"/>
        <v>14.503533930857877</v>
      </c>
      <c r="AD42" s="17">
        <f t="shared" si="8"/>
        <v>12.910192061459668</v>
      </c>
      <c r="AE42" s="17">
        <f t="shared" si="8"/>
        <v>18.190089628681179</v>
      </c>
      <c r="AF42" s="17">
        <f t="shared" ref="AF42:AH42" si="74">29.28*(AF13/AF$4)-5.86</f>
        <v>3.1622890272707744</v>
      </c>
      <c r="AG42" s="17">
        <f t="shared" si="74"/>
        <v>5.6457762508052385</v>
      </c>
      <c r="AH42" s="17">
        <f t="shared" si="74"/>
        <v>2.4078118960704318</v>
      </c>
      <c r="AI42" s="17">
        <f t="shared" si="67"/>
        <v>13.740020999580008</v>
      </c>
      <c r="AJ42" s="105">
        <v>0</v>
      </c>
      <c r="AK42" s="17">
        <f t="shared" ref="AK42:AK53" si="75">37.72*(AK13/AK$4)-8.93</f>
        <v>23.530428391432167</v>
      </c>
      <c r="AL42" s="17">
        <f t="shared" si="11"/>
        <v>20.31637583892617</v>
      </c>
      <c r="AM42" s="17">
        <f t="shared" si="11"/>
        <v>7.4665503355704699</v>
      </c>
      <c r="AN42" s="17">
        <f t="shared" si="11"/>
        <v>9.7643489932885892</v>
      </c>
      <c r="AO42" s="17">
        <f t="shared" si="12"/>
        <v>12.643334375325622</v>
      </c>
      <c r="AP42" s="17">
        <f>46.85*(AP13/AP$4)-11.16</f>
        <v>53.819467839932969</v>
      </c>
      <c r="AQ42" s="17">
        <f t="shared" ref="AQ42" si="76">35.44*(AQ13/AQ$4)-7.43</f>
        <v>17.356075285729261</v>
      </c>
      <c r="AR42" s="17">
        <f t="shared" si="14"/>
        <v>16.724346230470797</v>
      </c>
      <c r="AS42" s="17">
        <f t="shared" si="14"/>
        <v>14.353504246618431</v>
      </c>
      <c r="AT42" s="17">
        <f t="shared" si="15"/>
        <v>16.951789883268482</v>
      </c>
      <c r="AU42" s="17">
        <f t="shared" si="15"/>
        <v>9.5159922178988321</v>
      </c>
      <c r="AV42" s="17">
        <f t="shared" si="15"/>
        <v>11.185252918287938</v>
      </c>
      <c r="AW42" s="17">
        <f t="shared" si="16"/>
        <v>22.404912056283976</v>
      </c>
      <c r="AX42" s="17">
        <f t="shared" si="16"/>
        <v>22.353220338983046</v>
      </c>
      <c r="AY42" s="17">
        <f t="shared" si="16"/>
        <v>21.379692996482248</v>
      </c>
      <c r="AZ42" s="17">
        <f t="shared" si="17"/>
        <v>8.1164170616113775</v>
      </c>
      <c r="BA42" s="17">
        <f t="shared" ref="BA42" si="77">46.56*(BA13/BA$4)-12.42</f>
        <v>19.6693775671406</v>
      </c>
      <c r="BB42" s="17">
        <f t="shared" si="17"/>
        <v>11.735298578199052</v>
      </c>
      <c r="BC42" s="17">
        <f t="shared" si="18"/>
        <v>43.869570688378978</v>
      </c>
      <c r="BD42" s="17">
        <f t="shared" si="18"/>
        <v>46.137389235486943</v>
      </c>
      <c r="BE42" s="17">
        <f t="shared" si="18"/>
        <v>52.737972930104682</v>
      </c>
      <c r="BF42" s="30">
        <f t="shared" si="18"/>
        <v>45.847572168763882</v>
      </c>
      <c r="BG42" s="17">
        <f t="shared" si="19"/>
        <v>14.617965110205784</v>
      </c>
      <c r="BH42" s="17">
        <f t="shared" si="19"/>
        <v>15.440612138305649</v>
      </c>
      <c r="BI42" s="17">
        <f t="shared" si="19"/>
        <v>18.66200564086493</v>
      </c>
      <c r="BJ42" s="17">
        <f t="shared" si="19"/>
        <v>15.348352658518749</v>
      </c>
      <c r="BK42" s="17">
        <f t="shared" si="19"/>
        <v>9.8281604512691914</v>
      </c>
      <c r="BL42" s="17">
        <f t="shared" si="20"/>
        <v>7.6007379134860065</v>
      </c>
      <c r="BM42" s="17">
        <f t="shared" si="20"/>
        <v>10.940935114503819</v>
      </c>
      <c r="BN42" s="17">
        <f t="shared" si="20"/>
        <v>4.6445547073791351</v>
      </c>
      <c r="BO42" s="17">
        <f t="shared" si="21"/>
        <v>22.142716166403375</v>
      </c>
      <c r="BP42" s="17">
        <f t="shared" si="21"/>
        <v>5.0811300684570835</v>
      </c>
      <c r="BQ42" s="17">
        <f t="shared" si="21"/>
        <v>6.6067098472880499</v>
      </c>
      <c r="BR42" s="17">
        <f t="shared" si="21"/>
        <v>14.421414428646655</v>
      </c>
      <c r="BS42" s="17">
        <f t="shared" si="21"/>
        <v>14.047803054239074</v>
      </c>
      <c r="BT42" s="17">
        <f t="shared" si="21"/>
        <v>19.153825171142707</v>
      </c>
      <c r="BU42" s="17">
        <f t="shared" si="22"/>
        <v>33.553664938088687</v>
      </c>
      <c r="BV42" s="17">
        <f t="shared" si="22"/>
        <v>30.743009842311356</v>
      </c>
      <c r="BW42" s="17">
        <f t="shared" si="22"/>
        <v>35.470866758387132</v>
      </c>
      <c r="BX42" s="17">
        <f t="shared" si="22"/>
        <v>30.398658059053869</v>
      </c>
      <c r="BY42" s="17">
        <f t="shared" si="23"/>
        <v>13.312308348438002</v>
      </c>
      <c r="BZ42" s="17">
        <f t="shared" si="24"/>
        <v>18.697991738163328</v>
      </c>
      <c r="CA42" s="17">
        <f t="shared" si="24"/>
        <v>42.411013663806791</v>
      </c>
      <c r="CB42" s="17">
        <f t="shared" si="24"/>
        <v>42.02048299968223</v>
      </c>
      <c r="CC42" s="17">
        <f t="shared" si="25"/>
        <v>17.4447215801639</v>
      </c>
      <c r="CD42" s="17">
        <f t="shared" si="25"/>
        <v>21.458957764236182</v>
      </c>
      <c r="CE42" s="17">
        <f t="shared" si="25"/>
        <v>22.525620928766546</v>
      </c>
      <c r="CF42" s="17">
        <f t="shared" si="26"/>
        <v>5.878065608465608</v>
      </c>
      <c r="CG42" s="17">
        <f t="shared" si="26"/>
        <v>15.187602116402116</v>
      </c>
      <c r="CH42" s="17">
        <f t="shared" si="26"/>
        <v>7.3096867724867725</v>
      </c>
      <c r="CI42" s="17">
        <f t="shared" si="27"/>
        <v>26.281553603555935</v>
      </c>
      <c r="CJ42" s="17">
        <f t="shared" si="27"/>
        <v>25.73992591808657</v>
      </c>
      <c r="CK42" s="17">
        <f t="shared" si="27"/>
        <v>34.192168483437399</v>
      </c>
      <c r="CL42" s="17">
        <f t="shared" si="28"/>
        <v>6.7026787416587226</v>
      </c>
      <c r="CM42" s="17">
        <f t="shared" si="28"/>
        <v>4.0169208770257381</v>
      </c>
      <c r="CN42" s="17">
        <f t="shared" si="28"/>
        <v>10.075490943755959</v>
      </c>
      <c r="CO42" s="17">
        <f t="shared" si="29"/>
        <v>13.282715028104786</v>
      </c>
      <c r="CP42" s="17">
        <f t="shared" si="29"/>
        <v>9.4413617562838041</v>
      </c>
      <c r="CQ42" s="17">
        <f t="shared" si="29"/>
        <v>12.665052497613743</v>
      </c>
      <c r="CR42" s="17">
        <f t="shared" si="30"/>
        <v>5.2368501109115888</v>
      </c>
      <c r="CS42" s="17">
        <f t="shared" si="30"/>
        <v>5.2181852751663671</v>
      </c>
      <c r="CT42" s="17">
        <f t="shared" si="31"/>
        <v>4.2787218759902812</v>
      </c>
      <c r="CU42" s="17">
        <f t="shared" si="32"/>
        <v>17.828061029879215</v>
      </c>
      <c r="CV42" s="17">
        <f t="shared" si="32"/>
        <v>11.015117609663069</v>
      </c>
      <c r="CW42" s="17">
        <f t="shared" si="32"/>
        <v>14.051010807374446</v>
      </c>
      <c r="CX42" s="17">
        <f t="shared" si="33"/>
        <v>5.7293737038573198</v>
      </c>
      <c r="CY42" s="17">
        <f t="shared" si="33"/>
        <v>0.46819991704686803</v>
      </c>
      <c r="CZ42" s="17">
        <f t="shared" si="34"/>
        <v>4.8193654085441722</v>
      </c>
      <c r="DA42" s="3">
        <f t="shared" si="40"/>
        <v>8.4569495033112609</v>
      </c>
      <c r="DB42" s="3">
        <f t="shared" si="40"/>
        <v>7.215945778145695</v>
      </c>
      <c r="DC42" s="3">
        <f t="shared" si="40"/>
        <v>5.1521771523178828</v>
      </c>
      <c r="DD42" s="3">
        <f t="shared" ref="DD42:DF42" si="78">28.46*(DD13/DD$4)-4.62</f>
        <v>14.277583525950828</v>
      </c>
      <c r="DE42" s="3">
        <f t="shared" si="78"/>
        <v>11.203736079008195</v>
      </c>
      <c r="DF42" s="3">
        <f t="shared" si="78"/>
        <v>6.939819289766759</v>
      </c>
      <c r="DG42" s="8"/>
    </row>
    <row r="43" spans="1:111" ht="12.9" customHeight="1" x14ac:dyDescent="0.25">
      <c r="A43" s="1">
        <v>170</v>
      </c>
      <c r="B43" s="1"/>
      <c r="C43" s="17">
        <f t="shared" si="0"/>
        <v>6.6204557808906541</v>
      </c>
      <c r="D43" s="17">
        <f t="shared" si="0"/>
        <v>12.556468743466443</v>
      </c>
      <c r="E43" s="17">
        <f t="shared" ref="E43" si="79">38.11*(E14/E$4)-6.63</f>
        <v>14.548419402048921</v>
      </c>
      <c r="F43" s="17">
        <f t="shared" si="2"/>
        <v>36.21045955303746</v>
      </c>
      <c r="G43" s="17">
        <f t="shared" si="2"/>
        <v>35.534475920679888</v>
      </c>
      <c r="H43" s="17">
        <f t="shared" si="2"/>
        <v>35.679329556185081</v>
      </c>
      <c r="I43" s="17">
        <f t="shared" si="2"/>
        <v>42.03357570034624</v>
      </c>
      <c r="J43" s="17">
        <f t="shared" ref="J43" si="80">46.02*(J14/J$4)-8.53</f>
        <v>34.713638652817124</v>
      </c>
      <c r="K43" s="17">
        <f t="shared" si="4"/>
        <v>19.236251311097121</v>
      </c>
      <c r="L43" s="17">
        <f t="shared" si="4"/>
        <v>26.010889448290328</v>
      </c>
      <c r="M43" s="17">
        <f t="shared" ref="M43:N43" si="81">44.3*(M14/M$4)-9.47</f>
        <v>17.842292846654082</v>
      </c>
      <c r="N43" s="17">
        <f t="shared" si="81"/>
        <v>30.034782882315923</v>
      </c>
      <c r="O43" s="17">
        <f t="shared" si="4"/>
        <v>30.852571848122508</v>
      </c>
      <c r="P43" s="17">
        <f t="shared" si="4"/>
        <v>24.524000419551079</v>
      </c>
      <c r="Q43" s="17">
        <f t="shared" si="5"/>
        <v>20.598568391965138</v>
      </c>
      <c r="R43" s="17">
        <f t="shared" si="5"/>
        <v>28.163044956956103</v>
      </c>
      <c r="S43" s="17">
        <f t="shared" si="5"/>
        <v>4.6189913912211704</v>
      </c>
      <c r="T43" s="17">
        <f t="shared" si="6"/>
        <v>35.155695819868654</v>
      </c>
      <c r="U43" s="17">
        <f t="shared" si="6"/>
        <v>39.112097362660279</v>
      </c>
      <c r="V43" s="17">
        <f t="shared" si="6"/>
        <v>36.995345564474093</v>
      </c>
      <c r="W43" s="17">
        <f t="shared" si="6"/>
        <v>36.287195871990001</v>
      </c>
      <c r="X43" s="17">
        <f t="shared" si="7"/>
        <v>30.732514669796224</v>
      </c>
      <c r="Y43" s="17">
        <f t="shared" si="7"/>
        <v>32.201295209644719</v>
      </c>
      <c r="Z43" s="17">
        <f t="shared" si="7"/>
        <v>40.335465699349193</v>
      </c>
      <c r="AA43" s="17">
        <f t="shared" si="8"/>
        <v>14.903431498079389</v>
      </c>
      <c r="AB43" s="17">
        <f t="shared" si="8"/>
        <v>19.645966709346993</v>
      </c>
      <c r="AC43" s="17">
        <f t="shared" si="8"/>
        <v>18.546248399487837</v>
      </c>
      <c r="AD43" s="17">
        <f t="shared" si="8"/>
        <v>15.340819462227916</v>
      </c>
      <c r="AE43" s="17">
        <f t="shared" si="8"/>
        <v>23.782407170294498</v>
      </c>
      <c r="AF43" s="17">
        <f t="shared" ref="AF43:AH43" si="82">29.28*(AF14/AF$4)-5.86</f>
        <v>4.1808331543912383</v>
      </c>
      <c r="AG43" s="17">
        <f t="shared" si="82"/>
        <v>4.0047884904444908</v>
      </c>
      <c r="AH43" s="17">
        <f t="shared" si="82"/>
        <v>1.5024393386300199</v>
      </c>
      <c r="AI43" s="17">
        <f t="shared" si="67"/>
        <v>30.928681226375467</v>
      </c>
      <c r="AJ43" s="17">
        <f t="shared" ref="AJ43:AJ53" si="83">37.72*(AJ14/AJ$4)-8.93</f>
        <v>2.5634313313733728</v>
      </c>
      <c r="AK43" s="17">
        <f t="shared" si="75"/>
        <v>34.017887442251151</v>
      </c>
      <c r="AL43" s="17">
        <f t="shared" si="11"/>
        <v>9.9130738255033535</v>
      </c>
      <c r="AM43" s="17">
        <f t="shared" si="11"/>
        <v>12.865261744966443</v>
      </c>
      <c r="AN43" s="17">
        <f t="shared" si="11"/>
        <v>9.883328859060402</v>
      </c>
      <c r="AO43" s="17">
        <f t="shared" si="12"/>
        <v>22.035790351151402</v>
      </c>
      <c r="AP43" s="17">
        <f>46.85*(AP14/AP$4)-11.16</f>
        <v>56.420609679446898</v>
      </c>
      <c r="AQ43" s="17">
        <f t="shared" ref="AQ43" si="84">35.44*(AQ14/AQ$4)-7.43</f>
        <v>25.888133584984793</v>
      </c>
      <c r="AR43" s="17">
        <f t="shared" si="14"/>
        <v>13.030589283841877</v>
      </c>
      <c r="AS43" s="17">
        <f t="shared" si="14"/>
        <v>14.710245360176152</v>
      </c>
      <c r="AT43" s="17">
        <f t="shared" si="15"/>
        <v>20.856459143968873</v>
      </c>
      <c r="AU43" s="17">
        <f t="shared" si="15"/>
        <v>12.895369649805449</v>
      </c>
      <c r="AV43" s="17">
        <f t="shared" si="15"/>
        <v>8.1619066147859929</v>
      </c>
      <c r="AW43" s="17">
        <f t="shared" si="16"/>
        <v>27.022705468500156</v>
      </c>
      <c r="AX43" s="17">
        <f t="shared" si="16"/>
        <v>19.27756315957787</v>
      </c>
      <c r="AY43" s="17">
        <f t="shared" si="16"/>
        <v>21.086773265110327</v>
      </c>
      <c r="AZ43" s="17">
        <f t="shared" si="17"/>
        <v>31.761737756714062</v>
      </c>
      <c r="BA43" s="17">
        <f t="shared" ref="BA43" si="85">46.56*(BA14/BA$4)-12.42</f>
        <v>25.171254344391784</v>
      </c>
      <c r="BB43" s="17">
        <f t="shared" si="17"/>
        <v>23.513826224328596</v>
      </c>
      <c r="BC43" s="17">
        <f t="shared" si="18"/>
        <v>50.448418102992491</v>
      </c>
      <c r="BD43" s="17">
        <f t="shared" si="18"/>
        <v>48.890651369356029</v>
      </c>
      <c r="BE43" s="17">
        <f t="shared" si="18"/>
        <v>56.491103944168344</v>
      </c>
      <c r="BF43" s="30">
        <f t="shared" si="18"/>
        <v>47.274921222374957</v>
      </c>
      <c r="BG43" s="17">
        <f t="shared" si="19"/>
        <v>12.419114175284651</v>
      </c>
      <c r="BH43" s="17">
        <f t="shared" si="19"/>
        <v>11.850180716598764</v>
      </c>
      <c r="BI43" s="17">
        <f t="shared" si="19"/>
        <v>27.442032800584972</v>
      </c>
      <c r="BJ43" s="17">
        <f t="shared" si="19"/>
        <v>15.225340018802882</v>
      </c>
      <c r="BK43" s="17">
        <f t="shared" si="19"/>
        <v>9.9973028308785103</v>
      </c>
      <c r="BL43" s="17">
        <f t="shared" si="20"/>
        <v>14.288377862595421</v>
      </c>
      <c r="BM43" s="17">
        <f t="shared" si="20"/>
        <v>12.448008905852419</v>
      </c>
      <c r="BN43" s="17">
        <f t="shared" si="20"/>
        <v>8.0789440203562357</v>
      </c>
      <c r="BO43" s="17">
        <f t="shared" si="21"/>
        <v>27.508190626645607</v>
      </c>
      <c r="BP43" s="17">
        <f t="shared" si="21"/>
        <v>17.84618536071617</v>
      </c>
      <c r="BQ43" s="17">
        <f t="shared" si="21"/>
        <v>4.4584444444444458</v>
      </c>
      <c r="BR43" s="17">
        <f t="shared" si="21"/>
        <v>6.0151585044760427</v>
      </c>
      <c r="BS43" s="17">
        <f t="shared" si="21"/>
        <v>18.188662453923122</v>
      </c>
      <c r="BT43" s="17">
        <f t="shared" si="21"/>
        <v>15.770566614007373</v>
      </c>
      <c r="BU43" s="17">
        <f t="shared" si="22"/>
        <v>40.422086993332627</v>
      </c>
      <c r="BV43" s="17">
        <f t="shared" si="22"/>
        <v>37.965090485765685</v>
      </c>
      <c r="BW43" s="17">
        <f t="shared" si="22"/>
        <v>30.361430839242242</v>
      </c>
      <c r="BX43" s="17">
        <f t="shared" si="22"/>
        <v>37.025103185522269</v>
      </c>
      <c r="BY43" s="17">
        <f t="shared" si="23"/>
        <v>13.700477662863847</v>
      </c>
      <c r="BZ43" s="17">
        <f t="shared" si="24"/>
        <v>31.070003177629481</v>
      </c>
      <c r="CA43" s="17">
        <f t="shared" si="24"/>
        <v>39.153987925007939</v>
      </c>
      <c r="CB43" s="17">
        <f t="shared" si="24"/>
        <v>39.474223069590082</v>
      </c>
      <c r="CC43" s="17">
        <f t="shared" si="25"/>
        <v>18.723088884219372</v>
      </c>
      <c r="CD43" s="17">
        <f t="shared" si="25"/>
        <v>26.092021433074176</v>
      </c>
      <c r="CE43" s="17">
        <f t="shared" si="25"/>
        <v>28.770893044757305</v>
      </c>
      <c r="CF43" s="17">
        <f t="shared" si="26"/>
        <v>7.4376529100529094</v>
      </c>
      <c r="CG43" s="17">
        <f t="shared" si="26"/>
        <v>10.97271746031746</v>
      </c>
      <c r="CH43" s="17">
        <f t="shared" si="26"/>
        <v>7.7095809523809518</v>
      </c>
      <c r="CI43" s="17">
        <f t="shared" si="27"/>
        <v>29.31751931421315</v>
      </c>
      <c r="CJ43" s="17">
        <f t="shared" si="27"/>
        <v>31.291609694147532</v>
      </c>
      <c r="CK43" s="17">
        <f t="shared" si="27"/>
        <v>37.620101598052706</v>
      </c>
      <c r="CL43" s="17">
        <f t="shared" si="28"/>
        <v>5.6408674928503331</v>
      </c>
      <c r="CM43" s="17">
        <f t="shared" si="28"/>
        <v>5.8907054337464242</v>
      </c>
      <c r="CN43" s="17">
        <f t="shared" si="28"/>
        <v>31.088646329837939</v>
      </c>
      <c r="CO43" s="17">
        <f t="shared" si="29"/>
        <v>17.081762647152406</v>
      </c>
      <c r="CP43" s="17">
        <f t="shared" si="29"/>
        <v>10.575153250609819</v>
      </c>
      <c r="CQ43" s="17">
        <f t="shared" si="29"/>
        <v>19.146278502492311</v>
      </c>
      <c r="CR43" s="17">
        <f t="shared" ref="CR43:CS62" si="86">29.45*(CR14/CR$4)-4.22</f>
        <v>13.729350374986797</v>
      </c>
      <c r="CS43" s="17">
        <f t="shared" si="86"/>
        <v>4.2040625330094015</v>
      </c>
      <c r="CT43" s="17">
        <f t="shared" si="31"/>
        <v>4.0982951304531534</v>
      </c>
      <c r="CU43" s="17">
        <f t="shared" si="32"/>
        <v>14.948951048951052</v>
      </c>
      <c r="CV43" s="17">
        <f t="shared" si="32"/>
        <v>9.0909599491417694</v>
      </c>
      <c r="CW43" s="17">
        <f t="shared" si="32"/>
        <v>15.198378893833443</v>
      </c>
      <c r="CX43" s="17">
        <f t="shared" si="33"/>
        <v>6.048780588967233</v>
      </c>
      <c r="CY43" s="17">
        <f t="shared" si="33"/>
        <v>1.8663583575279956</v>
      </c>
      <c r="CZ43" s="17">
        <f t="shared" si="34"/>
        <v>7.3384612194110321</v>
      </c>
      <c r="DA43" s="3">
        <f t="shared" si="40"/>
        <v>10.97323882450331</v>
      </c>
      <c r="DB43" s="3">
        <f t="shared" si="40"/>
        <v>5.5909850993377486</v>
      </c>
      <c r="DC43" s="3">
        <f t="shared" si="40"/>
        <v>3.1432595198675504</v>
      </c>
      <c r="DD43" s="3">
        <f t="shared" ref="DD43:DF43" si="87">28.46*(DD14/DD$4)-4.62</f>
        <v>15.712843034250891</v>
      </c>
      <c r="DE43" s="3">
        <f t="shared" si="87"/>
        <v>15.581277579323388</v>
      </c>
      <c r="DF43" s="3">
        <f t="shared" si="87"/>
        <v>8.7757554108005884</v>
      </c>
      <c r="DG43" s="8"/>
    </row>
    <row r="44" spans="1:111" ht="12.9" customHeight="1" x14ac:dyDescent="0.25">
      <c r="A44" s="1">
        <v>190</v>
      </c>
      <c r="B44" s="1"/>
      <c r="C44" s="17">
        <f t="shared" si="0"/>
        <v>8.9311185448463313</v>
      </c>
      <c r="D44" s="17">
        <f t="shared" si="0"/>
        <v>14.875099310056449</v>
      </c>
      <c r="E44" s="17">
        <f t="shared" ref="E44" si="88">38.11*(E15/E$4)-6.63</f>
        <v>12.77956721722768</v>
      </c>
      <c r="F44" s="17">
        <f t="shared" si="2"/>
        <v>38.248067359143846</v>
      </c>
      <c r="G44" s="17">
        <f t="shared" si="2"/>
        <v>31.922791942083727</v>
      </c>
      <c r="H44" s="17">
        <f t="shared" si="2"/>
        <v>33.284416115832549</v>
      </c>
      <c r="I44" s="17">
        <f t="shared" si="2"/>
        <v>40.140821529745047</v>
      </c>
      <c r="J44" s="17">
        <f t="shared" ref="J44" si="89">46.02*(J15/J$4)-8.53</f>
        <v>33.612751022977655</v>
      </c>
      <c r="K44" s="17">
        <f t="shared" si="4"/>
        <v>25.248858821061468</v>
      </c>
      <c r="L44" s="17">
        <f t="shared" si="4"/>
        <v>33.705540172015944</v>
      </c>
      <c r="M44" s="17">
        <f t="shared" ref="M44:N44" si="90">44.3*(M15/M$4)-9.47</f>
        <v>17.451984476610022</v>
      </c>
      <c r="N44" s="17">
        <f t="shared" si="90"/>
        <v>30.508728760226553</v>
      </c>
      <c r="O44" s="17">
        <f t="shared" si="4"/>
        <v>32.051376127543527</v>
      </c>
      <c r="P44" s="17">
        <f t="shared" si="4"/>
        <v>28.938202223620721</v>
      </c>
      <c r="Q44" s="17">
        <f t="shared" si="5"/>
        <v>36.016126049527045</v>
      </c>
      <c r="R44" s="17">
        <f t="shared" si="5"/>
        <v>24.259288978637471</v>
      </c>
      <c r="S44" s="17">
        <f t="shared" si="5"/>
        <v>9.0012232968434471</v>
      </c>
      <c r="T44" s="17">
        <f t="shared" si="6"/>
        <v>37.842046283748573</v>
      </c>
      <c r="U44" s="17">
        <f t="shared" si="6"/>
        <v>37.765073491087257</v>
      </c>
      <c r="V44" s="17">
        <f t="shared" si="6"/>
        <v>38.157634733659968</v>
      </c>
      <c r="W44" s="17">
        <f t="shared" si="6"/>
        <v>35.679110809965607</v>
      </c>
      <c r="X44" s="17">
        <f t="shared" si="7"/>
        <v>36.392109249973323</v>
      </c>
      <c r="Y44" s="17">
        <f t="shared" si="7"/>
        <v>34.99517123653046</v>
      </c>
      <c r="Z44" s="17">
        <f t="shared" si="7"/>
        <v>38.65914008321775</v>
      </c>
      <c r="AA44" s="17">
        <f t="shared" si="8"/>
        <v>18.502509603072983</v>
      </c>
      <c r="AB44" s="17">
        <f t="shared" si="8"/>
        <v>21.564225352112675</v>
      </c>
      <c r="AC44" s="17">
        <f t="shared" si="8"/>
        <v>24.001101152368761</v>
      </c>
      <c r="AD44" s="17">
        <f t="shared" si="8"/>
        <v>17.583994878361079</v>
      </c>
      <c r="AE44" s="17">
        <f t="shared" si="8"/>
        <v>26.21928297055058</v>
      </c>
      <c r="AF44" s="17">
        <f t="shared" ref="AF44:AH44" si="91">29.28*(AF15/AF$4)-5.86</f>
        <v>3.9167661584711189</v>
      </c>
      <c r="AG44" s="17">
        <f t="shared" si="91"/>
        <v>5.5954777753918838</v>
      </c>
      <c r="AH44" s="17">
        <f t="shared" si="91"/>
        <v>5.4885935151385015</v>
      </c>
      <c r="AI44" s="17">
        <f t="shared" si="67"/>
        <v>26.849344813103741</v>
      </c>
      <c r="AJ44" s="17">
        <f t="shared" si="83"/>
        <v>25.233452330953384</v>
      </c>
      <c r="AK44" s="17">
        <f t="shared" si="75"/>
        <v>22.83337673246535</v>
      </c>
      <c r="AL44" s="17">
        <f t="shared" si="11"/>
        <v>13.244510067114092</v>
      </c>
      <c r="AM44" s="17">
        <f t="shared" si="11"/>
        <v>15.029208053691271</v>
      </c>
      <c r="AN44" s="17">
        <f t="shared" si="11"/>
        <v>21.35001342281879</v>
      </c>
      <c r="AO44" s="17">
        <f t="shared" si="12"/>
        <v>32.43388350526206</v>
      </c>
      <c r="AP44" s="17">
        <f>46.85*(AP15/AP$4)-11.16</f>
        <v>57.20586004609261</v>
      </c>
      <c r="AQ44" s="17">
        <f t="shared" ref="AQ44" si="92">35.44*(AQ15/AQ$4)-7.43</f>
        <v>17.110815770158329</v>
      </c>
      <c r="AR44" s="17">
        <f t="shared" si="14"/>
        <v>20.529584775086501</v>
      </c>
      <c r="AS44" s="17">
        <f t="shared" si="14"/>
        <v>18.337113348012998</v>
      </c>
      <c r="AT44" s="17">
        <f t="shared" si="15"/>
        <v>27.002373540856031</v>
      </c>
      <c r="AU44" s="17">
        <f t="shared" si="15"/>
        <v>19.286420233463033</v>
      </c>
      <c r="AV44" s="17">
        <f t="shared" si="15"/>
        <v>11.284474708171206</v>
      </c>
      <c r="AW44" s="17">
        <f t="shared" si="16"/>
        <v>32.191877198592898</v>
      </c>
      <c r="AX44" s="17">
        <f t="shared" si="16"/>
        <v>22.947675087943715</v>
      </c>
      <c r="AY44" s="17">
        <f t="shared" si="16"/>
        <v>30.83927726255196</v>
      </c>
      <c r="AZ44" s="17">
        <f t="shared" si="17"/>
        <v>31.967690363349128</v>
      </c>
      <c r="BA44" s="17">
        <f t="shared" ref="BA44" si="93">46.56*(BA15/BA$4)-12.42</f>
        <v>21.679867298578202</v>
      </c>
      <c r="BB44" s="17">
        <f t="shared" si="17"/>
        <v>28.378230647709323</v>
      </c>
      <c r="BC44" s="17">
        <f t="shared" si="18"/>
        <v>48.412453209262985</v>
      </c>
      <c r="BD44" s="17">
        <f t="shared" si="18"/>
        <v>49.180468436079096</v>
      </c>
      <c r="BE44" s="17">
        <f t="shared" si="18"/>
        <v>50.861407423072855</v>
      </c>
      <c r="BF44" s="30">
        <f t="shared" si="18"/>
        <v>50.289018716294805</v>
      </c>
      <c r="BG44" s="17">
        <f t="shared" si="19"/>
        <v>12.042387966154809</v>
      </c>
      <c r="BH44" s="17">
        <f t="shared" si="19"/>
        <v>15.971104147080325</v>
      </c>
      <c r="BI44" s="17">
        <f t="shared" si="19"/>
        <v>20.883921445732785</v>
      </c>
      <c r="BJ44" s="17">
        <f t="shared" si="19"/>
        <v>14.01827849159093</v>
      </c>
      <c r="BK44" s="17">
        <f t="shared" si="19"/>
        <v>15.525183328110305</v>
      </c>
      <c r="BL44" s="17">
        <f t="shared" si="20"/>
        <v>23.780044529262089</v>
      </c>
      <c r="BM44" s="17">
        <f t="shared" si="20"/>
        <v>9.8685941475827015</v>
      </c>
      <c r="BN44" s="17">
        <f t="shared" si="20"/>
        <v>16.766354961832061</v>
      </c>
      <c r="BO44" s="17">
        <f t="shared" si="21"/>
        <v>33.330301211163771</v>
      </c>
      <c r="BP44" s="17">
        <f t="shared" si="21"/>
        <v>12.657138493944183</v>
      </c>
      <c r="BQ44" s="17">
        <f t="shared" si="21"/>
        <v>21.167175355450247</v>
      </c>
      <c r="BR44" s="17">
        <f t="shared" si="21"/>
        <v>26.439246972090579</v>
      </c>
      <c r="BS44" s="17">
        <f t="shared" si="21"/>
        <v>13.051506055818853</v>
      </c>
      <c r="BT44" s="17">
        <f t="shared" si="21"/>
        <v>17.721648235913641</v>
      </c>
      <c r="BU44" s="17">
        <f t="shared" si="22"/>
        <v>34.251675309556575</v>
      </c>
      <c r="BV44" s="17">
        <f t="shared" si="22"/>
        <v>31.636463117790239</v>
      </c>
      <c r="BW44" s="17">
        <f t="shared" si="22"/>
        <v>12.157320351359928</v>
      </c>
      <c r="BX44" s="17">
        <f t="shared" si="22"/>
        <v>41.557517197587046</v>
      </c>
      <c r="BY44" s="17">
        <f t="shared" si="23"/>
        <v>19.541799765433417</v>
      </c>
      <c r="BZ44" s="17">
        <f t="shared" si="24"/>
        <v>40.708299968223706</v>
      </c>
      <c r="CA44" s="17">
        <f t="shared" si="24"/>
        <v>46.121054972990144</v>
      </c>
      <c r="CB44" s="17">
        <f t="shared" si="24"/>
        <v>39.427359389895138</v>
      </c>
      <c r="CC44" s="17">
        <f t="shared" si="25"/>
        <v>23.543429291868041</v>
      </c>
      <c r="CD44" s="17">
        <f t="shared" si="25"/>
        <v>14.896129438957765</v>
      </c>
      <c r="CE44" s="17">
        <f t="shared" si="25"/>
        <v>30.570378230720745</v>
      </c>
      <c r="CF44" s="17">
        <f t="shared" si="26"/>
        <v>12.580292063492061</v>
      </c>
      <c r="CG44" s="17">
        <f t="shared" si="26"/>
        <v>11.028702645502646</v>
      </c>
      <c r="CH44" s="17">
        <f t="shared" si="26"/>
        <v>3.8146116402116395</v>
      </c>
      <c r="CI44" s="17">
        <f t="shared" si="27"/>
        <v>34.669656048259085</v>
      </c>
      <c r="CJ44" s="17">
        <f t="shared" si="27"/>
        <v>37.876662080643463</v>
      </c>
      <c r="CK44" s="17">
        <f t="shared" si="27"/>
        <v>37.24951423431051</v>
      </c>
      <c r="CL44" s="17">
        <f t="shared" si="28"/>
        <v>5.1590371782650131</v>
      </c>
      <c r="CM44" s="17">
        <f t="shared" si="28"/>
        <v>4.9181220209723531</v>
      </c>
      <c r="CN44" s="17">
        <f t="shared" si="28"/>
        <v>31.579399428026687</v>
      </c>
      <c r="CO44" s="17">
        <f t="shared" si="29"/>
        <v>18.477849188673243</v>
      </c>
      <c r="CP44" s="17">
        <f t="shared" si="29"/>
        <v>7.3430013787252086</v>
      </c>
      <c r="CQ44" s="17">
        <f t="shared" si="29"/>
        <v>9.128299925760949</v>
      </c>
      <c r="CR44" s="17">
        <f t="shared" si="86"/>
        <v>16.149557409950354</v>
      </c>
      <c r="CS44" s="17">
        <f t="shared" si="86"/>
        <v>6.1016541671067932</v>
      </c>
      <c r="CT44" s="17">
        <f t="shared" si="31"/>
        <v>3.4325826555402976</v>
      </c>
      <c r="CU44" s="17">
        <f t="shared" si="32"/>
        <v>7.7511760966306431</v>
      </c>
      <c r="CV44" s="17">
        <f t="shared" si="32"/>
        <v>12.084094087730456</v>
      </c>
      <c r="CW44" s="17">
        <f t="shared" si="32"/>
        <v>24.398703115066755</v>
      </c>
      <c r="CX44" s="17">
        <f t="shared" si="33"/>
        <v>3.1801451679800916</v>
      </c>
      <c r="CY44" s="17">
        <f t="shared" si="33"/>
        <v>2.5594110327664854</v>
      </c>
      <c r="CZ44" s="17">
        <f t="shared" si="34"/>
        <v>6.7056739941932797</v>
      </c>
      <c r="DA44" s="3">
        <f t="shared" si="40"/>
        <v>9.8762189569536449</v>
      </c>
      <c r="DB44" s="3">
        <f t="shared" si="40"/>
        <v>6.4754573675496694</v>
      </c>
      <c r="DC44" s="3">
        <f t="shared" si="40"/>
        <v>4.6996564569536439</v>
      </c>
      <c r="DD44" s="3">
        <f t="shared" ref="DD44:DF44" si="94">28.46*(DD15/DD$4)-4.62</f>
        <v>20.640567346081109</v>
      </c>
      <c r="DE44" s="3">
        <f t="shared" si="94"/>
        <v>14.995213280100863</v>
      </c>
      <c r="DF44" s="3">
        <f t="shared" si="94"/>
        <v>16.10155915108216</v>
      </c>
      <c r="DG44" s="8"/>
    </row>
    <row r="45" spans="1:111" ht="12.9" customHeight="1" x14ac:dyDescent="0.25">
      <c r="A45" s="1">
        <v>210</v>
      </c>
      <c r="B45" s="1"/>
      <c r="C45" s="17">
        <f t="shared" si="0"/>
        <v>11.759688480033454</v>
      </c>
      <c r="D45" s="17">
        <f t="shared" si="0"/>
        <v>13.831317164959231</v>
      </c>
      <c r="E45" s="17">
        <f t="shared" ref="E45" si="95">38.11*(E16/E$4)-6.63</f>
        <v>16.580209073803051</v>
      </c>
      <c r="F45" s="17">
        <f t="shared" si="2"/>
        <v>37.253405728674849</v>
      </c>
      <c r="G45" s="17">
        <f t="shared" si="2"/>
        <v>31.333720491029275</v>
      </c>
      <c r="H45" s="17">
        <f t="shared" si="2"/>
        <v>35.727614101353481</v>
      </c>
      <c r="I45" s="17">
        <f t="shared" si="2"/>
        <v>36.0945766446333</v>
      </c>
      <c r="J45" s="17">
        <f t="shared" ref="J45" si="96">46.02*(J16/J$4)-8.53</f>
        <v>32.386323575700352</v>
      </c>
      <c r="K45" s="17">
        <f t="shared" si="4"/>
        <v>33.649781833438219</v>
      </c>
      <c r="L45" s="17">
        <f t="shared" si="4"/>
        <v>34.077262429200751</v>
      </c>
      <c r="M45" s="17">
        <f t="shared" ref="M45:N45" si="97">44.3*(M16/M$4)-9.47</f>
        <v>28.213343822110339</v>
      </c>
      <c r="N45" s="17">
        <f t="shared" si="97"/>
        <v>29.003253618628065</v>
      </c>
      <c r="O45" s="17">
        <f t="shared" si="4"/>
        <v>31.326517726033146</v>
      </c>
      <c r="P45" s="17">
        <f t="shared" si="4"/>
        <v>30.183471785189845</v>
      </c>
      <c r="Q45" s="17">
        <f t="shared" si="5"/>
        <v>29.82631841853544</v>
      </c>
      <c r="R45" s="17">
        <f t="shared" si="5"/>
        <v>24.456755234350087</v>
      </c>
      <c r="S45" s="17">
        <f t="shared" si="5"/>
        <v>10.140451695185458</v>
      </c>
      <c r="T45" s="17">
        <f t="shared" si="6"/>
        <v>38.665655165224649</v>
      </c>
      <c r="U45" s="17">
        <f t="shared" si="6"/>
        <v>35.517467945376843</v>
      </c>
      <c r="V45" s="17">
        <f t="shared" si="6"/>
        <v>39.381502136974881</v>
      </c>
      <c r="W45" s="17">
        <f t="shared" si="6"/>
        <v>38.704141561555311</v>
      </c>
      <c r="X45" s="17">
        <f>37.41*(X16/X$4)-9.18</f>
        <v>38.156242398378318</v>
      </c>
      <c r="Y45" s="17">
        <f>37.41*(Y16/Y$4)-9.18</f>
        <v>36.136669156086633</v>
      </c>
      <c r="Z45" s="17"/>
      <c r="AA45" s="17">
        <f t="shared" si="8"/>
        <v>16.421792573623563</v>
      </c>
      <c r="AB45" s="17">
        <f t="shared" si="8"/>
        <v>25.431984635083225</v>
      </c>
      <c r="AC45" s="17">
        <f t="shared" si="8"/>
        <v>25.369500640204866</v>
      </c>
      <c r="AD45" s="17">
        <f t="shared" si="8"/>
        <v>19.439769526248398</v>
      </c>
      <c r="AE45" s="17">
        <f t="shared" si="8"/>
        <v>23.457490396927017</v>
      </c>
      <c r="AF45" s="17">
        <f t="shared" ref="AF45:AH45" si="98">29.28*(AF16/AF$4)-5.86</f>
        <v>6.4882757139789566</v>
      </c>
      <c r="AG45" s="17">
        <f t="shared" si="98"/>
        <v>5.6394889413785707</v>
      </c>
      <c r="AH45" s="17">
        <f t="shared" si="98"/>
        <v>4.4637620785913681</v>
      </c>
      <c r="AI45" s="17">
        <f t="shared" si="67"/>
        <v>18.991671566568666</v>
      </c>
      <c r="AJ45" s="17">
        <f t="shared" si="83"/>
        <v>29.993998320033597</v>
      </c>
      <c r="AK45" s="17">
        <f t="shared" si="75"/>
        <v>15.656913061738763</v>
      </c>
      <c r="AL45" s="17">
        <f t="shared" si="11"/>
        <v>21.268214765100669</v>
      </c>
      <c r="AM45" s="17">
        <f t="shared" si="11"/>
        <v>15.958738255033555</v>
      </c>
      <c r="AN45" s="17">
        <f t="shared" si="11"/>
        <v>33.523140939597312</v>
      </c>
      <c r="AO45" s="17">
        <f t="shared" si="12"/>
        <v>49.275865374596236</v>
      </c>
      <c r="AP45" s="17"/>
      <c r="AQ45" s="17">
        <f t="shared" ref="AQ45" si="99">35.44*(AQ16/AQ$4)-7.43</f>
        <v>25.434775086505191</v>
      </c>
      <c r="AR45" s="17">
        <f t="shared" si="14"/>
        <v>16.835827828457585</v>
      </c>
      <c r="AS45" s="17">
        <f t="shared" si="14"/>
        <v>10.548265702002727</v>
      </c>
      <c r="AT45" s="17">
        <f>27.75*(AT16/AT$4)-2.77</f>
        <v>26.056848249027237</v>
      </c>
      <c r="AU45" s="17">
        <f>27.75*(AU16/AU$4)-2.77</f>
        <v>29.21443579766537</v>
      </c>
      <c r="AV45" s="18"/>
      <c r="AW45" s="17">
        <f t="shared" si="16"/>
        <v>27.212241765270221</v>
      </c>
      <c r="AX45" s="17">
        <f t="shared" si="16"/>
        <v>29.908826351135268</v>
      </c>
      <c r="AY45" s="17">
        <f t="shared" si="16"/>
        <v>31.028813559322032</v>
      </c>
      <c r="AZ45" s="17">
        <f t="shared" si="17"/>
        <v>25.014338072669823</v>
      </c>
      <c r="BA45" s="17">
        <f t="shared" ref="BA45" si="100">46.56*(BA16/BA$4)-12.42</f>
        <v>32.683620853080569</v>
      </c>
      <c r="BB45" s="17">
        <f t="shared" si="17"/>
        <v>44.344461295418647</v>
      </c>
      <c r="BC45" s="17">
        <f>34.26*(BC16/BC$4)+0.81</f>
        <v>47.999463889182614</v>
      </c>
      <c r="BD45" s="17">
        <f>34.26*(BD16/BD$4)+0.81</f>
        <v>50.883143703077089</v>
      </c>
      <c r="BE45" s="17"/>
      <c r="BF45" s="30">
        <f>34.26*(BF16/BF$4)+0.81</f>
        <v>49.593457756159459</v>
      </c>
      <c r="BG45" s="17">
        <f t="shared" si="19"/>
        <v>9.067019743027263</v>
      </c>
      <c r="BH45" s="17">
        <f t="shared" si="19"/>
        <v>22.436956022145612</v>
      </c>
      <c r="BI45" s="17">
        <f t="shared" si="19"/>
        <v>27.257513841011171</v>
      </c>
      <c r="BJ45" s="17">
        <f t="shared" si="19"/>
        <v>16.84756920505588</v>
      </c>
      <c r="BK45" s="17">
        <f t="shared" si="19"/>
        <v>27.388214770709279</v>
      </c>
      <c r="BL45" s="17">
        <f t="shared" si="20"/>
        <v>25.989936386768449</v>
      </c>
      <c r="BM45" s="17">
        <f t="shared" si="20"/>
        <v>8.5281679389313005</v>
      </c>
      <c r="BN45" s="17">
        <f t="shared" si="20"/>
        <v>14.469516539440207</v>
      </c>
      <c r="BO45" s="17">
        <f t="shared" si="21"/>
        <v>34.606806740389686</v>
      </c>
      <c r="BP45" s="17">
        <f t="shared" si="21"/>
        <v>13.238311743022647</v>
      </c>
      <c r="BQ45" s="17">
        <f t="shared" si="21"/>
        <v>29.241332280147454</v>
      </c>
      <c r="BR45" s="17">
        <f t="shared" si="21"/>
        <v>15.832835176408642</v>
      </c>
      <c r="BS45" s="17">
        <f t="shared" si="21"/>
        <v>22.267253291205904</v>
      </c>
      <c r="BT45" s="17">
        <f t="shared" si="21"/>
        <v>17.482952080042132</v>
      </c>
      <c r="BU45" s="17">
        <f t="shared" si="22"/>
        <v>46.462203407768015</v>
      </c>
      <c r="BV45" s="17">
        <f t="shared" si="22"/>
        <v>32.62298444279817</v>
      </c>
      <c r="BW45" s="17">
        <f t="shared" si="22"/>
        <v>7.0944184569795716</v>
      </c>
      <c r="BX45" s="17">
        <f t="shared" si="22"/>
        <v>32.483382368504607</v>
      </c>
      <c r="BY45" s="17">
        <f t="shared" si="23"/>
        <v>24.25617869708924</v>
      </c>
      <c r="BZ45" s="17">
        <f t="shared" si="24"/>
        <v>45.550880203368287</v>
      </c>
      <c r="CA45" s="17">
        <f t="shared" si="24"/>
        <v>39.708541468064823</v>
      </c>
      <c r="CB45" s="17">
        <f t="shared" si="24"/>
        <v>43.645090562440416</v>
      </c>
      <c r="CC45" s="17">
        <f t="shared" si="25"/>
        <v>24.07268964068081</v>
      </c>
      <c r="CD45" s="17">
        <f t="shared" si="25"/>
        <v>18.15311620088254</v>
      </c>
      <c r="CE45" s="17">
        <f t="shared" si="25"/>
        <v>33.469096448833795</v>
      </c>
      <c r="CF45" s="17">
        <f t="shared" si="26"/>
        <v>9.605079365079364</v>
      </c>
      <c r="CG45" s="17">
        <f t="shared" si="26"/>
        <v>15.955398941798942</v>
      </c>
      <c r="CH45" s="17">
        <f t="shared" si="26"/>
        <v>2.3614814814814977E-2</v>
      </c>
      <c r="CI45" s="17">
        <f t="shared" si="27"/>
        <v>35.588997777542602</v>
      </c>
      <c r="CJ45" s="17">
        <f t="shared" si="27"/>
        <v>37.848155360355598</v>
      </c>
      <c r="CK45" s="17">
        <f t="shared" si="27"/>
        <v>33.044772991850998</v>
      </c>
      <c r="CL45" s="17">
        <f t="shared" si="28"/>
        <v>12.163422306959006</v>
      </c>
      <c r="CM45" s="17">
        <f t="shared" si="28"/>
        <v>6.9257483317445185</v>
      </c>
      <c r="CN45" s="17">
        <f t="shared" si="28"/>
        <v>29.455776930409915</v>
      </c>
      <c r="CO45" s="17">
        <f t="shared" si="29"/>
        <v>9.1959889701983251</v>
      </c>
      <c r="CP45" s="17">
        <f t="shared" si="29"/>
        <v>6.158443101071164</v>
      </c>
      <c r="CQ45" s="17">
        <f t="shared" si="29"/>
        <v>11.015132039452752</v>
      </c>
      <c r="CR45" s="17">
        <f t="shared" si="86"/>
        <v>16.137114186120208</v>
      </c>
      <c r="CS45" s="17">
        <f t="shared" si="86"/>
        <v>12.609460230273584</v>
      </c>
      <c r="CT45" s="17">
        <f t="shared" si="31"/>
        <v>3.7374416393788952</v>
      </c>
      <c r="CU45" s="17">
        <f t="shared" si="32"/>
        <v>11.87742530197076</v>
      </c>
      <c r="CV45" s="17">
        <f t="shared" si="32"/>
        <v>11.271671964399243</v>
      </c>
      <c r="CW45" s="17">
        <f t="shared" si="32"/>
        <v>26.51527654164018</v>
      </c>
      <c r="CX45" s="17">
        <f t="shared" si="33"/>
        <v>2.6076233927830774</v>
      </c>
      <c r="CY45" s="17">
        <f t="shared" si="33"/>
        <v>2.3304023226876813</v>
      </c>
      <c r="CZ45" s="17">
        <f t="shared" si="34"/>
        <v>4.7711530485275802</v>
      </c>
      <c r="DA45" s="3">
        <f t="shared" si="40"/>
        <v>9.663671357615895</v>
      </c>
      <c r="DB45" s="3">
        <f t="shared" si="40"/>
        <v>14.031181705298016</v>
      </c>
      <c r="DC45" s="3">
        <f t="shared" si="40"/>
        <v>5.577272350993379</v>
      </c>
      <c r="DD45" s="3">
        <f t="shared" ref="DD45:DF45" si="101">28.46*(DD16/DD$4)-4.62</f>
        <v>14.534734187854593</v>
      </c>
      <c r="DE45" s="3">
        <f t="shared" si="101"/>
        <v>19.731569657491068</v>
      </c>
      <c r="DF45" s="3">
        <f t="shared" si="101"/>
        <v>20.993401975204875</v>
      </c>
      <c r="DG45" s="8"/>
    </row>
    <row r="46" spans="1:111" ht="12.9" customHeight="1" x14ac:dyDescent="0.25">
      <c r="A46" s="1">
        <v>230</v>
      </c>
      <c r="B46" s="1"/>
      <c r="C46" s="17">
        <f t="shared" si="0"/>
        <v>15.400974283922224</v>
      </c>
      <c r="D46" s="17">
        <f t="shared" si="0"/>
        <v>9.138281413338909</v>
      </c>
      <c r="E46" s="17">
        <f t="shared" ref="E46" si="102">38.11*(E17/E$4)-6.63</f>
        <v>21.432600878109973</v>
      </c>
      <c r="F46" s="17">
        <f t="shared" ref="F46:I54" si="103">46.02*(F17/F$4)-8.53</f>
        <v>31.710339943342781</v>
      </c>
      <c r="G46" s="17">
        <f t="shared" si="103"/>
        <v>33.574123386842935</v>
      </c>
      <c r="H46" s="17">
        <f t="shared" si="103"/>
        <v>36.577422096317285</v>
      </c>
      <c r="I46" s="17">
        <f t="shared" si="103"/>
        <v>37.890761724897708</v>
      </c>
      <c r="J46" s="17">
        <f t="shared" ref="J46" si="104">46.02*(J17/J$4)-8.53</f>
        <v>32.521520302171865</v>
      </c>
      <c r="K46" s="17">
        <f t="shared" si="4"/>
        <v>30.443677365219216</v>
      </c>
      <c r="L46" s="17">
        <f t="shared" si="4"/>
        <v>34.077262429200751</v>
      </c>
      <c r="M46" s="17">
        <f t="shared" ref="M46:N46" si="105">44.3*(M17/M$4)-9.47</f>
        <v>29.021839731487312</v>
      </c>
      <c r="N46" s="17">
        <f t="shared" si="105"/>
        <v>22.516700230753095</v>
      </c>
      <c r="O46" s="17">
        <f t="shared" si="4"/>
        <v>32.255823368995173</v>
      </c>
      <c r="P46" s="17">
        <f t="shared" si="4"/>
        <v>33.055026221942519</v>
      </c>
      <c r="Q46" s="17">
        <f t="shared" si="5"/>
        <v>22.147919013710275</v>
      </c>
      <c r="R46" s="17">
        <f t="shared" si="5"/>
        <v>22.406144117334463</v>
      </c>
      <c r="S46" s="17">
        <f t="shared" si="5"/>
        <v>7.0721298756509707</v>
      </c>
      <c r="T46" s="17">
        <f t="shared" si="6"/>
        <v>41.174968205983539</v>
      </c>
      <c r="U46" s="17">
        <f t="shared" si="6"/>
        <v>34.22432502866674</v>
      </c>
      <c r="V46" s="17">
        <f t="shared" si="6"/>
        <v>42.552781194621083</v>
      </c>
      <c r="W46" s="17">
        <f t="shared" si="6"/>
        <v>40.089651829458987</v>
      </c>
      <c r="X46" s="17"/>
      <c r="Y46" s="17"/>
      <c r="Z46" s="17"/>
      <c r="AA46" s="17">
        <f t="shared" ref="AA46:AH51" si="106">29.28*(AA17/AA$4)-5.86</f>
        <v>14.790960307298334</v>
      </c>
      <c r="AB46" s="17">
        <f t="shared" si="106"/>
        <v>25.438233034571066</v>
      </c>
      <c r="AC46" s="17">
        <f t="shared" si="106"/>
        <v>27.181536491677342</v>
      </c>
      <c r="AD46" s="17">
        <f t="shared" si="106"/>
        <v>22.307784891165173</v>
      </c>
      <c r="AE46" s="17">
        <f t="shared" si="106"/>
        <v>16.496773367477594</v>
      </c>
      <c r="AF46" s="17">
        <f t="shared" si="106"/>
        <v>5.1616534249516848</v>
      </c>
      <c r="AG46" s="17">
        <f t="shared" si="106"/>
        <v>7.3684990337126903</v>
      </c>
      <c r="AH46" s="17">
        <f t="shared" si="106"/>
        <v>3.8790423019111016</v>
      </c>
      <c r="AI46" s="17">
        <f t="shared" si="67"/>
        <v>5.7318479630407388</v>
      </c>
      <c r="AJ46" s="17">
        <f t="shared" si="83"/>
        <v>21.494720705585888</v>
      </c>
      <c r="AK46" s="17">
        <f t="shared" si="75"/>
        <v>31.142549349013017</v>
      </c>
      <c r="AL46" s="17">
        <f t="shared" si="11"/>
        <v>29.604241610738256</v>
      </c>
      <c r="AM46" s="17">
        <f t="shared" si="11"/>
        <v>30.228885906040269</v>
      </c>
      <c r="AN46" s="17">
        <f t="shared" si="11"/>
        <v>34.549342281879191</v>
      </c>
      <c r="AO46" s="17"/>
      <c r="AP46" s="5"/>
      <c r="AQ46" s="17">
        <f t="shared" ref="AQ46" si="107">35.44*(AQ17/AQ$4)-7.43</f>
        <v>30.68184229841669</v>
      </c>
      <c r="AR46" s="17">
        <f t="shared" si="14"/>
        <v>21.198474363007232</v>
      </c>
      <c r="AS46" s="17">
        <f t="shared" si="14"/>
        <v>7.8429789241899961</v>
      </c>
      <c r="AT46" s="17">
        <f t="shared" ref="AT46:AT53" si="108">27.75*(AT17/AT$4)-2.77</f>
        <v>25.216381322957197</v>
      </c>
      <c r="AU46" s="17"/>
      <c r="AV46" s="17"/>
      <c r="AW46" s="17">
        <f t="shared" si="16"/>
        <v>25.480569235689156</v>
      </c>
      <c r="AX46" s="17">
        <f t="shared" si="16"/>
        <v>25.566722097857365</v>
      </c>
      <c r="AY46" s="17">
        <f t="shared" si="16"/>
        <v>31.24419571474256</v>
      </c>
      <c r="AZ46" s="17">
        <f t="shared" si="17"/>
        <v>13.235810426540285</v>
      </c>
      <c r="BA46" s="17">
        <f t="shared" ref="BA46" si="109">46.56*(BA17/BA$4)-12.42</f>
        <v>25.151639810426538</v>
      </c>
      <c r="BB46" s="17">
        <f t="shared" si="17"/>
        <v>21.326805687203787</v>
      </c>
      <c r="BC46" s="17">
        <f>34.26*(BC17/BC$4)+0.81</f>
        <v>48.296526382573759</v>
      </c>
      <c r="BD46" s="17">
        <f>34.26*(BD17/BD$4)+0.81</f>
        <v>46.651814528920376</v>
      </c>
      <c r="BE46" s="17"/>
      <c r="BF46" s="30">
        <f>34.26*(BF17/BF$4)+0.81</f>
        <v>48.079163582531457</v>
      </c>
      <c r="BG46" s="17">
        <f t="shared" ref="BG46:BK54" si="110">36.8*(BG17/BG$4)-6.94</f>
        <v>9.6820829416066019</v>
      </c>
      <c r="BH46" s="17">
        <f t="shared" si="110"/>
        <v>22.075606392980252</v>
      </c>
      <c r="BI46" s="17">
        <f t="shared" si="110"/>
        <v>29.141144886660395</v>
      </c>
      <c r="BJ46" s="17">
        <f t="shared" si="110"/>
        <v>19.338575159302202</v>
      </c>
      <c r="BK46" s="17">
        <f t="shared" si="110"/>
        <v>32.03963020996553</v>
      </c>
      <c r="BL46" s="17">
        <f t="shared" si="20"/>
        <v>28.786717557251912</v>
      </c>
      <c r="BM46" s="17">
        <f t="shared" si="20"/>
        <v>13.085617048346055</v>
      </c>
      <c r="BN46" s="17">
        <f t="shared" si="20"/>
        <v>18.186482188295166</v>
      </c>
      <c r="BO46" s="17">
        <f t="shared" si="21"/>
        <v>37.056036861506058</v>
      </c>
      <c r="BP46" s="17">
        <f t="shared" si="21"/>
        <v>14.86767245918905</v>
      </c>
      <c r="BQ46" s="17">
        <f t="shared" si="21"/>
        <v>22.474815165876784</v>
      </c>
      <c r="BR46" s="17">
        <f t="shared" si="21"/>
        <v>14.86767245918905</v>
      </c>
      <c r="BS46" s="17">
        <f t="shared" si="21"/>
        <v>26.190172722485521</v>
      </c>
      <c r="BT46" s="17">
        <f t="shared" si="21"/>
        <v>23.024854133754609</v>
      </c>
      <c r="BU46" s="17">
        <f t="shared" si="22"/>
        <v>47.755849296221825</v>
      </c>
      <c r="BV46" s="17">
        <f t="shared" si="22"/>
        <v>46.778634776166783</v>
      </c>
      <c r="BW46" s="17">
        <f t="shared" si="22"/>
        <v>10.593777119271877</v>
      </c>
      <c r="BX46" s="17">
        <f t="shared" si="22"/>
        <v>44.833512541009625</v>
      </c>
      <c r="BY46" s="17">
        <f t="shared" si="23"/>
        <v>19.52301737925152</v>
      </c>
      <c r="BZ46" s="17">
        <f t="shared" si="24"/>
        <v>47.878442961550675</v>
      </c>
      <c r="CA46" s="17">
        <f t="shared" si="24"/>
        <v>42.832786781061323</v>
      </c>
      <c r="CB46" s="17">
        <f t="shared" si="24"/>
        <v>41.981429933269773</v>
      </c>
      <c r="CC46" s="17">
        <f t="shared" si="25"/>
        <v>22.566333263290606</v>
      </c>
      <c r="CD46" s="17">
        <f t="shared" si="25"/>
        <v>28.103210758562721</v>
      </c>
      <c r="CE46" s="17">
        <f t="shared" si="25"/>
        <v>27.38667367093927</v>
      </c>
      <c r="CF46" s="17">
        <f t="shared" si="26"/>
        <v>14.123883597883596</v>
      </c>
      <c r="CG46" s="17">
        <f t="shared" si="26"/>
        <v>6.5258941798941805</v>
      </c>
      <c r="CH46" s="17">
        <f t="shared" si="26"/>
        <v>1.1913058201058213</v>
      </c>
      <c r="CI46" s="17">
        <f>33.67*(CI17/CI$4)-5.76</f>
        <v>36.380059265530747</v>
      </c>
      <c r="CJ46" s="5"/>
      <c r="CK46" s="17">
        <f>33.67*(CK17/CK$4)-5.76</f>
        <v>38.731863689279294</v>
      </c>
      <c r="CL46" s="17">
        <f t="shared" si="28"/>
        <v>42.384890371782646</v>
      </c>
      <c r="CM46" s="17">
        <f t="shared" si="28"/>
        <v>10.575166825548138</v>
      </c>
      <c r="CN46" s="17">
        <f t="shared" si="28"/>
        <v>32.775052430886561</v>
      </c>
      <c r="CO46" s="17">
        <f t="shared" si="29"/>
        <v>14.28958956411072</v>
      </c>
      <c r="CP46" s="17">
        <f t="shared" si="29"/>
        <v>10.828987167249977</v>
      </c>
      <c r="CQ46" s="17">
        <f t="shared" si="29"/>
        <v>16.709472902746846</v>
      </c>
      <c r="CR46" s="17">
        <f t="shared" si="86"/>
        <v>16.27398964825182</v>
      </c>
      <c r="CS46" s="17">
        <f t="shared" si="86"/>
        <v>13.212956586035705</v>
      </c>
      <c r="CT46" s="17">
        <f t="shared" si="31"/>
        <v>9.2622330199640857</v>
      </c>
      <c r="CU46" s="17">
        <f t="shared" si="32"/>
        <v>8.1787666878575997</v>
      </c>
      <c r="CV46" s="17">
        <f t="shared" si="32"/>
        <v>17.193801652892564</v>
      </c>
      <c r="CW46" s="17">
        <f t="shared" si="32"/>
        <v>9.953267641449461</v>
      </c>
      <c r="CX46" s="17">
        <f t="shared" si="33"/>
        <v>4.5783036084612192</v>
      </c>
      <c r="CY46" s="17">
        <f t="shared" si="33"/>
        <v>1.980862712567399</v>
      </c>
      <c r="CZ46" s="17">
        <f t="shared" si="34"/>
        <v>8.6944338448776435</v>
      </c>
      <c r="DA46" s="3">
        <f t="shared" si="40"/>
        <v>5.7212562086092724</v>
      </c>
      <c r="DB46" s="3">
        <f t="shared" si="40"/>
        <v>27.791924668874181</v>
      </c>
      <c r="DC46" s="3">
        <f t="shared" si="40"/>
        <v>18.453543046357616</v>
      </c>
      <c r="DD46" s="3">
        <f t="shared" ref="DD46:DF46" si="111">28.46*(DD17/DD$4)-4.62</f>
        <v>21.633288505988652</v>
      </c>
      <c r="DE46" s="3">
        <f t="shared" si="111"/>
        <v>23.756276528682498</v>
      </c>
      <c r="DF46" s="3">
        <f t="shared" si="111"/>
        <v>15.222462702248372</v>
      </c>
      <c r="DG46" s="8"/>
    </row>
    <row r="47" spans="1:111" ht="12.9" customHeight="1" x14ac:dyDescent="0.25">
      <c r="A47" s="1">
        <v>250</v>
      </c>
      <c r="B47" s="1"/>
      <c r="C47" s="17">
        <f t="shared" si="0"/>
        <v>23.050064812878944</v>
      </c>
      <c r="D47" s="17">
        <f t="shared" si="0"/>
        <v>17.408860547773365</v>
      </c>
      <c r="E47" s="17">
        <f t="shared" ref="E47" si="112">38.11*(E18/E$4)-6.63</f>
        <v>31.511871210537318</v>
      </c>
      <c r="F47" s="17">
        <f t="shared" si="103"/>
        <v>38.421891721750079</v>
      </c>
      <c r="G47" s="17">
        <f t="shared" si="103"/>
        <v>38.054929178470253</v>
      </c>
      <c r="H47" s="17">
        <f t="shared" si="103"/>
        <v>33.129905571293676</v>
      </c>
      <c r="I47" s="17">
        <f t="shared" si="103"/>
        <v>38.924050991501417</v>
      </c>
      <c r="J47" s="17">
        <f t="shared" ref="J47" si="113">46.02*(J18/J$4)-8.53</f>
        <v>34.163194837897393</v>
      </c>
      <c r="K47" s="17">
        <f t="shared" si="4"/>
        <v>35.062326410740503</v>
      </c>
      <c r="L47" s="17">
        <f t="shared" si="4"/>
        <v>37.617916928886096</v>
      </c>
      <c r="M47" s="17">
        <f t="shared" ref="M47:N47" si="114">44.3*(M18/M$4)-9.47</f>
        <v>27.293331235577931</v>
      </c>
      <c r="N47" s="17">
        <f t="shared" si="114"/>
        <v>26.075940843297673</v>
      </c>
      <c r="O47" s="17">
        <f t="shared" si="4"/>
        <v>31.605309418921749</v>
      </c>
      <c r="P47" s="17">
        <f t="shared" si="4"/>
        <v>31.326517726033146</v>
      </c>
      <c r="Q47" s="17">
        <f t="shared" si="5"/>
        <v>11.62904346901902</v>
      </c>
      <c r="R47" s="17">
        <f t="shared" si="5"/>
        <v>8.9784387288766059</v>
      </c>
      <c r="S47" s="17">
        <f t="shared" si="5"/>
        <v>30.426312041662232</v>
      </c>
      <c r="T47" s="17">
        <f t="shared" si="6"/>
        <v>38.719536120087568</v>
      </c>
      <c r="U47" s="17">
        <f t="shared" si="6"/>
        <v>38.265396643385806</v>
      </c>
      <c r="V47" s="17">
        <f t="shared" si="6"/>
        <v>41.659896799749816</v>
      </c>
      <c r="W47" s="17">
        <f t="shared" si="6"/>
        <v>37.003042843740232</v>
      </c>
      <c r="X47" s="17"/>
      <c r="Y47" s="17"/>
      <c r="Z47" s="17"/>
      <c r="AA47" s="17">
        <f t="shared" si="106"/>
        <v>14.422304737516008</v>
      </c>
      <c r="AB47" s="17">
        <f t="shared" si="106"/>
        <v>28.143790012804104</v>
      </c>
      <c r="AC47" s="17">
        <f t="shared" si="106"/>
        <v>22.251549295774648</v>
      </c>
      <c r="AD47" s="17">
        <f t="shared" si="106"/>
        <v>17.121613316261204</v>
      </c>
      <c r="AE47" s="17">
        <f t="shared" si="106"/>
        <v>16.915416133162612</v>
      </c>
      <c r="AF47" s="17">
        <f t="shared" si="106"/>
        <v>6.1864848614988199</v>
      </c>
      <c r="AG47" s="17">
        <f t="shared" si="106"/>
        <v>4.482624006871375</v>
      </c>
      <c r="AH47" s="17">
        <f t="shared" si="106"/>
        <v>4.055086965857849</v>
      </c>
      <c r="AI47" s="17">
        <f t="shared" si="67"/>
        <v>11.189445611087777</v>
      </c>
      <c r="AJ47" s="17">
        <f t="shared" si="83"/>
        <v>18.603540529189416</v>
      </c>
      <c r="AK47" s="17">
        <f t="shared" si="75"/>
        <v>36.663515329693404</v>
      </c>
      <c r="AL47" s="17">
        <f t="shared" si="11"/>
        <v>32.117691275167779</v>
      </c>
      <c r="AM47" s="17">
        <f t="shared" si="11"/>
        <v>33.010040268456372</v>
      </c>
      <c r="AN47" s="17">
        <f t="shared" si="11"/>
        <v>30.615570469798655</v>
      </c>
      <c r="AO47" s="17"/>
      <c r="AP47" s="5"/>
      <c r="AQ47" s="17">
        <f t="shared" ref="AQ47" si="115">35.44*(AQ18/AQ$4)-7.43</f>
        <v>17.497285309845861</v>
      </c>
      <c r="AR47" s="17">
        <f t="shared" si="14"/>
        <v>30.61495333962462</v>
      </c>
      <c r="AS47" s="17">
        <f t="shared" si="14"/>
        <v>25.902997798049697</v>
      </c>
      <c r="AT47" s="17">
        <f t="shared" si="108"/>
        <v>20.331167315175097</v>
      </c>
      <c r="AU47" s="17"/>
      <c r="AV47" s="17"/>
      <c r="AW47" s="17">
        <f t="shared" si="16"/>
        <v>34.828154780940196</v>
      </c>
      <c r="AX47" s="17">
        <f t="shared" si="16"/>
        <v>26.540249440358167</v>
      </c>
      <c r="AY47" s="17">
        <f t="shared" si="16"/>
        <v>31.407886152862162</v>
      </c>
      <c r="AZ47" s="17">
        <f t="shared" si="17"/>
        <v>18.855374407582936</v>
      </c>
      <c r="BA47" s="17">
        <f t="shared" ref="BA47" si="116">46.56*(BA18/BA$4)-12.42</f>
        <v>31.134072669826224</v>
      </c>
      <c r="BB47" s="17">
        <f t="shared" si="17"/>
        <v>33.546660347551338</v>
      </c>
      <c r="BC47" s="17"/>
      <c r="BD47" s="17">
        <f>34.26*(BD18/BD$4)+0.81</f>
        <v>44.920157555250086</v>
      </c>
      <c r="BE47" s="17"/>
      <c r="BF47" s="30"/>
      <c r="BG47" s="17">
        <f>36.8*(BG21/BG$4)-6.94</f>
        <v>12.695892614645352</v>
      </c>
      <c r="BH47" s="17">
        <f t="shared" si="110"/>
        <v>22.344696542358712</v>
      </c>
      <c r="BI47" s="17">
        <f t="shared" si="110"/>
        <v>26.926917371774781</v>
      </c>
      <c r="BJ47" s="17">
        <f t="shared" si="110"/>
        <v>25.63528465475817</v>
      </c>
      <c r="BK47" s="17">
        <f t="shared" si="110"/>
        <v>26.365672203071131</v>
      </c>
      <c r="BL47" s="17">
        <f t="shared" si="20"/>
        <v>29.112767175572522</v>
      </c>
      <c r="BM47" s="17">
        <f t="shared" si="20"/>
        <v>23.758307888040715</v>
      </c>
      <c r="BN47" s="17">
        <f t="shared" si="20"/>
        <v>18.773371501272266</v>
      </c>
      <c r="BO47" s="17">
        <f t="shared" si="21"/>
        <v>37.346623486045296</v>
      </c>
      <c r="BP47" s="17">
        <f t="shared" si="21"/>
        <v>15.15825908372828</v>
      </c>
      <c r="BQ47" s="17">
        <f t="shared" si="21"/>
        <v>25.577865192206431</v>
      </c>
      <c r="BR47" s="17">
        <f t="shared" si="21"/>
        <v>11.505170089520801</v>
      </c>
      <c r="BS47" s="17">
        <f t="shared" si="21"/>
        <v>31.275438651922066</v>
      </c>
      <c r="BT47" s="17">
        <f t="shared" si="21"/>
        <v>19.195337546076885</v>
      </c>
      <c r="BU47" s="17">
        <f t="shared" si="22"/>
        <v>47.979212615091541</v>
      </c>
      <c r="BV47" s="17">
        <f t="shared" si="22"/>
        <v>49.486915017462167</v>
      </c>
      <c r="BW47" s="17">
        <f t="shared" si="22"/>
        <v>26.955140226478992</v>
      </c>
      <c r="BX47" s="17">
        <f t="shared" si="22"/>
        <v>47.523179172399196</v>
      </c>
      <c r="BY47" s="17">
        <f t="shared" si="23"/>
        <v>21.401255997441091</v>
      </c>
      <c r="BZ47" s="17">
        <f t="shared" si="24"/>
        <v>43.637279949157922</v>
      </c>
      <c r="CA47" s="17">
        <f t="shared" si="24"/>
        <v>43.129590085795996</v>
      </c>
      <c r="CB47" s="17">
        <f t="shared" si="24"/>
        <v>44.332424531299644</v>
      </c>
      <c r="CC47" s="17">
        <f t="shared" si="25"/>
        <v>25.652328220214333</v>
      </c>
      <c r="CD47" s="17">
        <f t="shared" si="25"/>
        <v>32.565282622399664</v>
      </c>
      <c r="CE47" s="17">
        <f t="shared" si="25"/>
        <v>21.800941374238288</v>
      </c>
      <c r="CF47" s="17">
        <f t="shared" si="26"/>
        <v>8.1734582010582013</v>
      </c>
      <c r="CG47" s="17">
        <f t="shared" si="26"/>
        <v>7.7815619047619062</v>
      </c>
      <c r="CH47" s="17">
        <f t="shared" si="26"/>
        <v>9.0612232804232793</v>
      </c>
      <c r="CI47" s="17">
        <f>33.67*(CI18/CI$4)-5.76</f>
        <v>38.753243729495189</v>
      </c>
      <c r="CJ47" s="5"/>
      <c r="CK47" s="17">
        <f>33.67*(CK18/CK$4)-5.76</f>
        <v>38.133222563234206</v>
      </c>
      <c r="CL47" s="5"/>
      <c r="CM47" s="18">
        <f>42.12*(CM18/CM$4)-10.09</f>
        <v>30.383746425166823</v>
      </c>
      <c r="CN47" s="17">
        <f>42.12*(CN18/CN$4)-10.09</f>
        <v>24.378713060057198</v>
      </c>
      <c r="CO47" s="17">
        <f t="shared" si="29"/>
        <v>27.683559232156114</v>
      </c>
      <c r="CP47" s="17">
        <f t="shared" si="29"/>
        <v>11.362038392194297</v>
      </c>
      <c r="CQ47" s="17">
        <f t="shared" si="29"/>
        <v>26.634379043376818</v>
      </c>
      <c r="CR47" s="17">
        <f t="shared" si="86"/>
        <v>17.624079433822754</v>
      </c>
      <c r="CS47" s="17">
        <f t="shared" si="86"/>
        <v>15.776260695045949</v>
      </c>
      <c r="CT47" s="17">
        <f t="shared" si="31"/>
        <v>12.752557304320273</v>
      </c>
      <c r="CU47" s="17">
        <f t="shared" si="32"/>
        <v>11.777654164017804</v>
      </c>
      <c r="CV47" s="17">
        <f t="shared" si="32"/>
        <v>15.953788938334398</v>
      </c>
      <c r="CW47" s="17">
        <f t="shared" si="32"/>
        <v>10.82982835346472</v>
      </c>
      <c r="CX47" s="17">
        <f t="shared" si="33"/>
        <v>11.816184155951884</v>
      </c>
      <c r="CY47" s="17">
        <f t="shared" si="33"/>
        <v>2.9692160929075069</v>
      </c>
      <c r="CZ47" s="17">
        <f t="shared" si="34"/>
        <v>12.684006636250515</v>
      </c>
      <c r="DA47" s="3">
        <f t="shared" si="40"/>
        <v>2.7181643211920541</v>
      </c>
      <c r="DB47" s="3">
        <f t="shared" si="40"/>
        <v>23.918073261589406</v>
      </c>
      <c r="DC47" s="3">
        <f t="shared" si="40"/>
        <v>29.300326986754968</v>
      </c>
      <c r="DD47" s="3">
        <f t="shared" ref="DD47:DF47" si="117">28.46*(DD18/DD$4)-4.62</f>
        <v>22.649930657701198</v>
      </c>
      <c r="DE47" s="3">
        <f t="shared" si="117"/>
        <v>21.944261399453666</v>
      </c>
      <c r="DF47" s="3">
        <f t="shared" si="117"/>
        <v>16.083618407228411</v>
      </c>
      <c r="DG47" s="8"/>
    </row>
    <row r="48" spans="1:111" ht="12.9" customHeight="1" x14ac:dyDescent="0.25">
      <c r="A48" s="1">
        <v>270</v>
      </c>
      <c r="B48" s="1"/>
      <c r="C48" s="17">
        <f t="shared" si="0"/>
        <v>23.799038260505959</v>
      </c>
      <c r="D48" s="17">
        <f t="shared" si="0"/>
        <v>12.166046414384279</v>
      </c>
      <c r="E48" s="17">
        <f t="shared" ref="E48" si="118">38.11*(E19/E$4)-6.63</f>
        <v>15.201779218063976</v>
      </c>
      <c r="F48" s="17">
        <f t="shared" si="103"/>
        <v>37.427230091281082</v>
      </c>
      <c r="G48" s="17">
        <f t="shared" si="103"/>
        <v>38.392920994649039</v>
      </c>
      <c r="H48" s="17">
        <f t="shared" si="103"/>
        <v>31.777938306578534</v>
      </c>
      <c r="I48" s="17">
        <f t="shared" si="103"/>
        <v>41.241709159584516</v>
      </c>
      <c r="J48" s="17">
        <f t="shared" ref="J48" si="119">46.02*(J19/J$4)-8.53</f>
        <v>34.240450110166826</v>
      </c>
      <c r="K48" s="17">
        <f t="shared" si="4"/>
        <v>38.082569750367099</v>
      </c>
      <c r="L48" s="17">
        <f t="shared" si="4"/>
        <v>33.835642962030626</v>
      </c>
      <c r="M48" s="17">
        <f t="shared" ref="M48:N48" si="120">44.3*(M19/M$4)-9.47</f>
        <v>30.601659324522764</v>
      </c>
      <c r="N48" s="17">
        <f t="shared" si="120"/>
        <v>31.512378854625545</v>
      </c>
      <c r="O48" s="17">
        <f t="shared" si="4"/>
        <v>31.707533039647579</v>
      </c>
      <c r="P48" s="17">
        <f t="shared" si="4"/>
        <v>35.341118103629114</v>
      </c>
      <c r="Q48" s="17">
        <f t="shared" si="5"/>
        <v>6.2442905728557747</v>
      </c>
      <c r="R48" s="17">
        <f t="shared" si="5"/>
        <v>30.654157721330638</v>
      </c>
      <c r="S48" s="17">
        <f t="shared" si="5"/>
        <v>38.598377085768945</v>
      </c>
      <c r="T48" s="17">
        <f t="shared" ref="T48:V49" si="121">36.92*(T19/T$4)-7.01</f>
        <v>40.228202856249347</v>
      </c>
      <c r="U48" s="17">
        <f t="shared" si="121"/>
        <v>29.121028875221519</v>
      </c>
      <c r="V48" s="17">
        <f t="shared" si="121"/>
        <v>44.415522777024918</v>
      </c>
      <c r="W48" s="17"/>
      <c r="X48" s="17"/>
      <c r="Y48" s="17"/>
      <c r="Z48" s="17"/>
      <c r="AA48" s="17">
        <f t="shared" si="106"/>
        <v>16.590499359795135</v>
      </c>
      <c r="AB48" s="17">
        <f t="shared" si="106"/>
        <v>29.312240717029454</v>
      </c>
      <c r="AC48" s="17">
        <f t="shared" si="106"/>
        <v>28.256261203585147</v>
      </c>
      <c r="AD48" s="17">
        <f t="shared" si="106"/>
        <v>21.301792573623562</v>
      </c>
      <c r="AE48" s="17">
        <f t="shared" si="106"/>
        <v>21.726683738796417</v>
      </c>
      <c r="AF48" s="17">
        <f t="shared" si="106"/>
        <v>9.4433111445136326</v>
      </c>
      <c r="AG48" s="17">
        <f t="shared" si="106"/>
        <v>4.4071762937513421</v>
      </c>
      <c r="AH48" s="17">
        <f t="shared" si="106"/>
        <v>2.8730727936439768</v>
      </c>
      <c r="AI48" s="17">
        <f t="shared" si="67"/>
        <v>19.062960940781181</v>
      </c>
      <c r="AJ48" s="17">
        <f t="shared" si="83"/>
        <v>11.22112977740445</v>
      </c>
      <c r="AK48" s="17">
        <f t="shared" si="75"/>
        <v>33.495098698026034</v>
      </c>
      <c r="AL48" s="17">
        <f t="shared" si="11"/>
        <v>34.616268456375835</v>
      </c>
      <c r="AM48" s="17">
        <f t="shared" si="11"/>
        <v>37.040483221476507</v>
      </c>
      <c r="AN48" s="17">
        <f t="shared" si="11"/>
        <v>28.689583892617449</v>
      </c>
      <c r="AO48" s="17"/>
      <c r="AP48" s="5"/>
      <c r="AQ48" s="17">
        <f t="shared" ref="AQ48" si="122">35.44*(AQ19/AQ$4)-7.43</f>
        <v>13.417058823529413</v>
      </c>
      <c r="AR48" s="17">
        <f t="shared" si="14"/>
        <v>32.22028835063437</v>
      </c>
      <c r="AS48" s="17">
        <f t="shared" si="14"/>
        <v>33.669549124462613</v>
      </c>
      <c r="AT48" s="17">
        <f t="shared" si="108"/>
        <v>19.012101167315176</v>
      </c>
      <c r="AU48" s="17"/>
      <c r="AV48" s="17"/>
      <c r="AW48" s="17">
        <f t="shared" si="16"/>
        <v>25.334109370003198</v>
      </c>
      <c r="AX48" s="17">
        <f t="shared" si="16"/>
        <v>34.578311480652374</v>
      </c>
      <c r="AY48" s="17">
        <f t="shared" si="16"/>
        <v>39.01518388231532</v>
      </c>
      <c r="AZ48" s="17">
        <f t="shared" si="17"/>
        <v>50.120941548183261</v>
      </c>
      <c r="BA48" s="17">
        <f t="shared" ref="BA48" si="123">46.56*(BA19/BA$4)-12.42</f>
        <v>42.226091627172195</v>
      </c>
      <c r="BB48" s="17">
        <f t="shared" si="17"/>
        <v>21.062009478672984</v>
      </c>
      <c r="BC48" s="5"/>
      <c r="BD48" s="17">
        <f>34.26*(BD19/BD$4)+0.81</f>
        <v>46.985104155651896</v>
      </c>
      <c r="BE48" s="17"/>
      <c r="BF48" s="30"/>
      <c r="BG48" s="17">
        <f>36.8*(BG22/BG$4)-6.94</f>
        <v>7.9522176956022141</v>
      </c>
      <c r="BH48" s="17">
        <f t="shared" si="110"/>
        <v>27.011488561579437</v>
      </c>
      <c r="BI48" s="17">
        <f t="shared" si="110"/>
        <v>20.837791705839336</v>
      </c>
      <c r="BJ48" s="17">
        <f t="shared" si="110"/>
        <v>30.855633552700294</v>
      </c>
      <c r="BK48" s="17">
        <f t="shared" si="110"/>
        <v>29.77927295518646</v>
      </c>
      <c r="BL48" s="17">
        <f t="shared" si="20"/>
        <v>32.04721374045802</v>
      </c>
      <c r="BM48" s="17">
        <f t="shared" si="20"/>
        <v>26.359459287531806</v>
      </c>
      <c r="BN48" s="17">
        <f t="shared" si="20"/>
        <v>27.750604325699747</v>
      </c>
      <c r="BO48" s="17">
        <f t="shared" si="21"/>
        <v>29.843261716693</v>
      </c>
      <c r="BP48" s="17">
        <f t="shared" si="21"/>
        <v>14.660110584518167</v>
      </c>
      <c r="BQ48" s="17">
        <f t="shared" si="21"/>
        <v>38.789178515007904</v>
      </c>
      <c r="BR48" s="17">
        <f t="shared" si="21"/>
        <v>15.86396945760927</v>
      </c>
      <c r="BS48" s="17">
        <f t="shared" si="21"/>
        <v>14.826160084254871</v>
      </c>
      <c r="BT48" s="17">
        <f t="shared" si="21"/>
        <v>16.465898894154819</v>
      </c>
      <c r="BU48" s="17">
        <f t="shared" si="22"/>
        <v>53.0514213144248</v>
      </c>
      <c r="BV48" s="17">
        <f t="shared" si="22"/>
        <v>53.330625463011955</v>
      </c>
      <c r="BW48" s="17">
        <f t="shared" si="22"/>
        <v>53.042114509471901</v>
      </c>
      <c r="BX48" s="17">
        <f t="shared" si="22"/>
        <v>50.557197587046247</v>
      </c>
      <c r="BY48" s="17">
        <f t="shared" si="23"/>
        <v>23.861748587269432</v>
      </c>
      <c r="BZ48" s="17">
        <f t="shared" si="24"/>
        <v>42.528172863044169</v>
      </c>
      <c r="CA48" s="17">
        <f t="shared" si="24"/>
        <v>42.87183984747378</v>
      </c>
      <c r="CB48" s="17">
        <f t="shared" si="24"/>
        <v>40.747353034636156</v>
      </c>
      <c r="CC48" s="17">
        <f t="shared" si="25"/>
        <v>22.615188064719476</v>
      </c>
      <c r="CD48" s="17">
        <f t="shared" si="25"/>
        <v>23.291012817818871</v>
      </c>
      <c r="CE48" s="17">
        <f t="shared" si="25"/>
        <v>24.496097919731039</v>
      </c>
      <c r="CF48" s="17">
        <f t="shared" si="26"/>
        <v>1.495225396825397</v>
      </c>
      <c r="CG48" s="17">
        <f t="shared" si="26"/>
        <v>15.515515343915341</v>
      </c>
      <c r="CH48" s="17">
        <f t="shared" si="26"/>
        <v>6.5738814814814805</v>
      </c>
      <c r="CI48" s="5"/>
      <c r="CJ48" s="5"/>
      <c r="CK48" s="5"/>
      <c r="CL48" s="5"/>
      <c r="CM48" s="5"/>
      <c r="CN48" s="17">
        <f t="shared" ref="CN48:CN53" si="124">42.12*(CN19/CN$4)-10.09</f>
        <v>31.802469018112486</v>
      </c>
      <c r="CO48" s="17">
        <f t="shared" si="29"/>
        <v>29.231946123661046</v>
      </c>
      <c r="CP48" s="17">
        <f t="shared" si="29"/>
        <v>12.555057800403013</v>
      </c>
      <c r="CQ48" s="17">
        <f t="shared" si="29"/>
        <v>23.266849082617462</v>
      </c>
      <c r="CR48" s="17">
        <f t="shared" si="86"/>
        <v>18.96794760747861</v>
      </c>
      <c r="CS48" s="17">
        <f t="shared" si="86"/>
        <v>13.828896165627974</v>
      </c>
      <c r="CT48" s="17">
        <f t="shared" si="31"/>
        <v>13.069859511989016</v>
      </c>
      <c r="CU48" s="17">
        <f t="shared" si="32"/>
        <v>19.688080101716469</v>
      </c>
      <c r="CV48" s="17">
        <f t="shared" si="32"/>
        <v>15.968041958041962</v>
      </c>
      <c r="CW48" s="17">
        <f t="shared" si="32"/>
        <v>7.458989192625558</v>
      </c>
      <c r="CX48" s="17">
        <f t="shared" si="33"/>
        <v>13.973687266694316</v>
      </c>
      <c r="CY48" s="17">
        <f t="shared" si="33"/>
        <v>3.1259062629614256</v>
      </c>
      <c r="CZ48" s="17">
        <f t="shared" si="34"/>
        <v>10.189017005391952</v>
      </c>
      <c r="DA48" s="3">
        <f t="shared" si="40"/>
        <v>4.3774068708609288</v>
      </c>
      <c r="DB48" s="3">
        <f t="shared" si="40"/>
        <v>21.388071192052983</v>
      </c>
      <c r="DC48" s="3">
        <f t="shared" si="40"/>
        <v>30.239650248344375</v>
      </c>
      <c r="DD48" s="3">
        <f t="shared" ref="DD48:DF48" si="125">28.46*(DD19/DD$4)-4.62</f>
        <v>28.719882328220212</v>
      </c>
      <c r="DE48" s="3">
        <f t="shared" si="125"/>
        <v>20.012641311199832</v>
      </c>
      <c r="DF48" s="3">
        <f t="shared" si="125"/>
        <v>27.081294389577639</v>
      </c>
      <c r="DG48" s="9"/>
    </row>
    <row r="49" spans="1:115" ht="12.9" customHeight="1" x14ac:dyDescent="0.25">
      <c r="A49" s="1">
        <v>290</v>
      </c>
      <c r="B49" s="1"/>
      <c r="C49" s="17">
        <f t="shared" si="0"/>
        <v>12.636146769809745</v>
      </c>
      <c r="D49" s="17">
        <f t="shared" si="0"/>
        <v>9.2976374660255061</v>
      </c>
      <c r="E49" s="17">
        <f t="shared" ref="E49" si="126">38.11*(E20/E$4)-6.63</f>
        <v>11.401137361488605</v>
      </c>
      <c r="F49" s="17">
        <f t="shared" si="103"/>
        <v>38.04527226943658</v>
      </c>
      <c r="G49" s="17">
        <f t="shared" si="103"/>
        <v>32.482892666037145</v>
      </c>
      <c r="H49" s="17">
        <f t="shared" si="103"/>
        <v>28.600815234497958</v>
      </c>
      <c r="I49" s="17">
        <f t="shared" si="103"/>
        <v>34.105253383695313</v>
      </c>
      <c r="J49" s="17">
        <f t="shared" ref="J49" si="127">46.02*(J20/J$4)-8.53</f>
        <v>36.364970097576332</v>
      </c>
      <c r="K49" s="17">
        <f t="shared" ref="K49:O54" si="128">44.3*(K20/K$4)-9.47</f>
        <v>39.04904761904762</v>
      </c>
      <c r="L49" s="17">
        <f t="shared" si="128"/>
        <v>38.723790644010911</v>
      </c>
      <c r="M49" s="17">
        <f t="shared" si="128"/>
        <v>31.122070484581499</v>
      </c>
      <c r="N49" s="17">
        <f t="shared" si="128"/>
        <v>30.211350954478704</v>
      </c>
      <c r="O49" s="17">
        <f t="shared" si="128"/>
        <v>35.35970421648836</v>
      </c>
      <c r="P49" s="17"/>
      <c r="Q49" s="17">
        <f t="shared" si="5"/>
        <v>12.555615899670524</v>
      </c>
      <c r="R49" s="17">
        <f t="shared" si="5"/>
        <v>32.454138590711025</v>
      </c>
      <c r="S49" s="17">
        <f t="shared" si="5"/>
        <v>32.750337974279944</v>
      </c>
      <c r="T49" s="17">
        <f t="shared" si="121"/>
        <v>39.866430730741172</v>
      </c>
      <c r="U49" s="17">
        <f t="shared" si="121"/>
        <v>21.747035338267487</v>
      </c>
      <c r="V49" s="17">
        <f t="shared" si="121"/>
        <v>47.987060356509964</v>
      </c>
      <c r="W49" s="17"/>
      <c r="X49" s="17"/>
      <c r="Y49" s="17"/>
      <c r="Z49" s="17"/>
      <c r="AA49" s="17">
        <f t="shared" si="106"/>
        <v>8.9362099871959053</v>
      </c>
      <c r="AB49" s="17">
        <f t="shared" si="106"/>
        <v>28.250012804097317</v>
      </c>
      <c r="AC49" s="17">
        <f t="shared" si="106"/>
        <v>27.600179257362356</v>
      </c>
      <c r="AD49" s="17">
        <f t="shared" si="106"/>
        <v>20.202074263764406</v>
      </c>
      <c r="AE49" s="17">
        <f t="shared" si="106"/>
        <v>17.583994878361079</v>
      </c>
      <c r="AF49" s="17">
        <f t="shared" si="106"/>
        <v>4.6775305990981328</v>
      </c>
      <c r="AG49" s="17">
        <f t="shared" si="106"/>
        <v>4.9038737384582349</v>
      </c>
      <c r="AH49" s="17">
        <f t="shared" si="106"/>
        <v>3.2691732875241568</v>
      </c>
      <c r="AI49" s="17">
        <f t="shared" si="67"/>
        <v>23.403691726165476</v>
      </c>
      <c r="AJ49" s="17">
        <f t="shared" si="83"/>
        <v>16.940121797564046</v>
      </c>
      <c r="AK49" s="17">
        <f t="shared" si="75"/>
        <v>39.697274254514909</v>
      </c>
      <c r="AL49" s="17">
        <f t="shared" si="11"/>
        <v>37.092536912751669</v>
      </c>
      <c r="AM49" s="17">
        <f t="shared" si="11"/>
        <v>32.645664429530193</v>
      </c>
      <c r="AN49" s="17">
        <f t="shared" si="11"/>
        <v>32.891060402684559</v>
      </c>
      <c r="AO49" s="17"/>
      <c r="AP49" s="5"/>
      <c r="AQ49" s="17">
        <f t="shared" ref="AQ49" si="129">35.44*(AQ20/AQ$4)-7.43</f>
        <v>13.625157806438082</v>
      </c>
      <c r="AR49" s="17">
        <f t="shared" si="14"/>
        <v>29.938631645171441</v>
      </c>
      <c r="AS49" s="17">
        <f t="shared" si="14"/>
        <v>18.181039110831499</v>
      </c>
      <c r="AT49" s="17">
        <f t="shared" si="108"/>
        <v>20.792256809338522</v>
      </c>
      <c r="AU49" s="17"/>
      <c r="AV49" s="17"/>
      <c r="AW49" s="17">
        <f t="shared" si="16"/>
        <v>31.218349856092097</v>
      </c>
      <c r="AX49" s="17">
        <f t="shared" si="16"/>
        <v>18.002500799488324</v>
      </c>
      <c r="AY49" s="17">
        <f t="shared" si="16"/>
        <v>33.535861848417014</v>
      </c>
      <c r="AZ49" s="17">
        <f t="shared" si="17"/>
        <v>38.283570300157976</v>
      </c>
      <c r="BA49" s="17">
        <f t="shared" ref="BA49" si="130">46.56*(BA20/BA$4)-12.42</f>
        <v>41.264979462875196</v>
      </c>
      <c r="BB49" s="17">
        <f t="shared" si="17"/>
        <v>45.099620853080566</v>
      </c>
      <c r="BC49" s="5"/>
      <c r="BD49" s="17"/>
      <c r="BE49" s="17"/>
      <c r="BF49" s="30"/>
      <c r="BG49" s="17">
        <f>36.8*(BG23/BG$4)-6.94</f>
        <v>8.1059834952470489</v>
      </c>
      <c r="BH49" s="17">
        <f t="shared" si="110"/>
        <v>32.108824819805697</v>
      </c>
      <c r="BI49" s="17">
        <f t="shared" si="110"/>
        <v>29.225716076465051</v>
      </c>
      <c r="BJ49" s="17">
        <f t="shared" si="110"/>
        <v>35.322530032382744</v>
      </c>
      <c r="BK49" s="17">
        <f t="shared" si="110"/>
        <v>26.980735401650474</v>
      </c>
      <c r="BL49" s="17">
        <f t="shared" si="20"/>
        <v>23.917709923664127</v>
      </c>
      <c r="BM49" s="17">
        <f t="shared" si="20"/>
        <v>34.423753180661585</v>
      </c>
      <c r="BN49" s="17">
        <f t="shared" si="20"/>
        <v>15.614312977099239</v>
      </c>
      <c r="BO49" s="17">
        <f t="shared" si="21"/>
        <v>29.739480779357564</v>
      </c>
      <c r="BP49" s="17">
        <f t="shared" si="21"/>
        <v>21.78986097946288</v>
      </c>
      <c r="BQ49" s="17">
        <f t="shared" si="21"/>
        <v>39.048630858346506</v>
      </c>
      <c r="BR49" s="17">
        <f t="shared" si="21"/>
        <v>28.442219062664563</v>
      </c>
      <c r="BS49" s="17">
        <f t="shared" si="21"/>
        <v>30.798046340179049</v>
      </c>
      <c r="BT49" s="17">
        <f t="shared" si="21"/>
        <v>39.110899420747764</v>
      </c>
      <c r="BU49" s="17">
        <f>43.97*(BU20/BU$4)-10.3</f>
        <v>51.915991110170381</v>
      </c>
      <c r="BV49" s="17">
        <f>43.97*(BV20/BV$4)-10.3</f>
        <v>52.995580484707375</v>
      </c>
      <c r="BW49" s="17">
        <f>43.97*(BW20/BW$4)-10.3</f>
        <v>51.357582812996085</v>
      </c>
      <c r="BX49" s="17"/>
      <c r="BY49" s="17">
        <f t="shared" si="23"/>
        <v>27.649529800618406</v>
      </c>
      <c r="BZ49" s="17">
        <f>36.87*(BZ20/BZ$4)-5.14</f>
        <v>43.504499523355577</v>
      </c>
      <c r="CA49" s="17"/>
      <c r="CB49" s="17">
        <f>36.87*(CB20/CB$4)-5.14</f>
        <v>42.707816968541465</v>
      </c>
      <c r="CC49" s="17">
        <f t="shared" si="25"/>
        <v>20.717993275898298</v>
      </c>
      <c r="CD49" s="17">
        <f t="shared" si="25"/>
        <v>8.8788463963017428</v>
      </c>
      <c r="CE49" s="17">
        <f t="shared" si="25"/>
        <v>35.854839251943687</v>
      </c>
      <c r="CF49" s="17">
        <f t="shared" si="26"/>
        <v>1.9351089947089939</v>
      </c>
      <c r="CG49" s="17">
        <f t="shared" si="26"/>
        <v>18.714668783068781</v>
      </c>
      <c r="CH49" s="17">
        <f t="shared" si="26"/>
        <v>13.548035978835978</v>
      </c>
      <c r="CI49" s="5"/>
      <c r="CJ49" s="5"/>
      <c r="CK49" s="5"/>
      <c r="CL49" s="5"/>
      <c r="CM49" s="5"/>
      <c r="CN49" s="17">
        <f t="shared" si="124"/>
        <v>36.915224022878931</v>
      </c>
      <c r="CO49" s="17">
        <f t="shared" si="29"/>
        <v>25.644426768480223</v>
      </c>
      <c r="CP49" s="17">
        <f t="shared" si="29"/>
        <v>15.034169052921836</v>
      </c>
      <c r="CQ49" s="17">
        <f t="shared" si="29"/>
        <v>19.484723724679185</v>
      </c>
      <c r="CR49" s="17">
        <f t="shared" si="86"/>
        <v>17.916495193831203</v>
      </c>
      <c r="CS49" s="17">
        <f t="shared" si="86"/>
        <v>14.363954790324286</v>
      </c>
      <c r="CT49" s="17">
        <f t="shared" si="31"/>
        <v>10.774084715326925</v>
      </c>
      <c r="CU49" s="17">
        <f t="shared" si="32"/>
        <v>20.080038143674511</v>
      </c>
      <c r="CV49" s="17">
        <f t="shared" si="32"/>
        <v>28.475066751430393</v>
      </c>
      <c r="CW49" s="17">
        <f t="shared" si="32"/>
        <v>19.759345200254295</v>
      </c>
      <c r="CX49" s="17">
        <f t="shared" si="33"/>
        <v>14.763164661965988</v>
      </c>
      <c r="CY49" s="17">
        <f t="shared" si="33"/>
        <v>5.0363210286188291</v>
      </c>
      <c r="CZ49" s="17">
        <f>29.06*(DA21/CZ$4)-5.48</f>
        <v>22.025151389464952</v>
      </c>
      <c r="DA49" s="3">
        <f t="shared" si="40"/>
        <v>5.5704159768211934</v>
      </c>
      <c r="DB49" s="3">
        <f t="shared" si="40"/>
        <v>14.545409768211924</v>
      </c>
      <c r="DC49" s="3">
        <f t="shared" si="40"/>
        <v>29.32089610927153</v>
      </c>
      <c r="DD49" s="3">
        <f t="shared" ref="DD49:DF49" si="131">28.46*(DD20/DD$4)-4.62</f>
        <v>22.637970161798695</v>
      </c>
      <c r="DE49" s="3">
        <f t="shared" si="131"/>
        <v>20.419298171884851</v>
      </c>
      <c r="DF49" s="3">
        <f t="shared" si="131"/>
        <v>27.505891994116414</v>
      </c>
      <c r="DG49" s="9"/>
    </row>
    <row r="50" spans="1:115" ht="12.9" customHeight="1" x14ac:dyDescent="0.25">
      <c r="A50" s="1">
        <v>310</v>
      </c>
      <c r="B50" s="1"/>
      <c r="C50" s="17">
        <f t="shared" si="0"/>
        <v>10.859326782354174</v>
      </c>
      <c r="D50" s="17">
        <f t="shared" si="0"/>
        <v>12.062464980137989</v>
      </c>
      <c r="E50" s="17">
        <f t="shared" ref="E50" si="132">38.11*(E21/E$4)-6.63</f>
        <v>8.9311185448463313</v>
      </c>
      <c r="F50" s="17">
        <f t="shared" si="103"/>
        <v>43.018580421781557</v>
      </c>
      <c r="G50" s="17">
        <f t="shared" si="103"/>
        <v>27.528898331759521</v>
      </c>
      <c r="H50" s="17">
        <f t="shared" si="103"/>
        <v>22.642502360717657</v>
      </c>
      <c r="I50" s="17">
        <f t="shared" si="103"/>
        <v>32.531177211205538</v>
      </c>
      <c r="J50" s="17">
        <f t="shared" ref="J50" si="133">46.02*(J21/J$4)-8.53</f>
        <v>29.334740321057602</v>
      </c>
      <c r="K50" s="17">
        <f t="shared" si="128"/>
        <v>41.521000629326622</v>
      </c>
      <c r="L50" s="17">
        <f t="shared" si="128"/>
        <v>42.041411789385357</v>
      </c>
      <c r="M50" s="17">
        <f t="shared" si="128"/>
        <v>36.186786238724565</v>
      </c>
      <c r="N50" s="17">
        <f t="shared" si="128"/>
        <v>32.608959513320741</v>
      </c>
      <c r="O50" s="17">
        <f t="shared" si="128"/>
        <v>41.149278372141808</v>
      </c>
      <c r="P50" s="17"/>
      <c r="Q50" s="17">
        <f>35.73*(Q21/Q$4)-6.91</f>
        <v>31.375669040280581</v>
      </c>
      <c r="R50" s="42">
        <f t="shared" si="5"/>
        <v>37.071811031990649</v>
      </c>
      <c r="S50" s="17">
        <f t="shared" si="5"/>
        <v>38.1047114464874</v>
      </c>
      <c r="T50" s="17">
        <f>36.92*(T21/T$4)-7.01</f>
        <v>41.421281142499744</v>
      </c>
      <c r="U50" s="17"/>
      <c r="V50" s="17"/>
      <c r="W50" s="17"/>
      <c r="X50" s="17"/>
      <c r="Y50" s="17"/>
      <c r="Z50" s="17"/>
      <c r="AA50" s="17">
        <f t="shared" si="106"/>
        <v>20.695697823303458</v>
      </c>
      <c r="AB50" s="17">
        <f t="shared" si="106"/>
        <v>31.917823303457105</v>
      </c>
      <c r="AC50" s="17">
        <f t="shared" si="106"/>
        <v>27.169039692701666</v>
      </c>
      <c r="AD50" s="17">
        <f t="shared" si="106"/>
        <v>26.575441741357238</v>
      </c>
      <c r="AE50" s="17">
        <f t="shared" si="106"/>
        <v>27.03782330345711</v>
      </c>
      <c r="AF50" s="17">
        <f t="shared" si="106"/>
        <v>3.6024006871376413</v>
      </c>
      <c r="AG50" s="17">
        <f t="shared" si="106"/>
        <v>3.7910199699377278</v>
      </c>
      <c r="AH50" s="17">
        <f t="shared" si="106"/>
        <v>3.0868413141507398</v>
      </c>
      <c r="AI50" s="17">
        <f t="shared" si="67"/>
        <v>32.04554808903822</v>
      </c>
      <c r="AJ50" s="17">
        <f t="shared" si="83"/>
        <v>36.307068458630823</v>
      </c>
      <c r="AK50" s="17">
        <f t="shared" si="75"/>
        <v>36.386278874422516</v>
      </c>
      <c r="AL50" s="17">
        <f t="shared" si="11"/>
        <v>35.315275167785231</v>
      </c>
      <c r="AM50" s="17">
        <f t="shared" si="11"/>
        <v>32.667973154362407</v>
      </c>
      <c r="AN50" s="17">
        <f t="shared" si="11"/>
        <v>37.293315436241606</v>
      </c>
      <c r="AO50" s="17"/>
      <c r="AP50" s="5"/>
      <c r="AQ50" s="17">
        <f t="shared" ref="AQ50" si="134">35.44*(AQ21/AQ$4)-7.43</f>
        <v>10.503673062808012</v>
      </c>
      <c r="AR50" s="17">
        <f t="shared" si="14"/>
        <v>19.399904582153717</v>
      </c>
      <c r="AS50" s="17">
        <f t="shared" si="14"/>
        <v>5.4647048338051807</v>
      </c>
      <c r="AT50" s="17">
        <f t="shared" si="108"/>
        <v>33.679416342412452</v>
      </c>
      <c r="AU50" s="17"/>
      <c r="AV50" s="17"/>
      <c r="AW50" s="17">
        <f t="shared" si="16"/>
        <v>41.548078030060758</v>
      </c>
      <c r="AX50" s="17">
        <f t="shared" si="16"/>
        <v>30.39989766549408</v>
      </c>
      <c r="AY50" s="17">
        <f t="shared" si="16"/>
        <v>37.111205628397826</v>
      </c>
      <c r="AZ50" s="17">
        <f t="shared" si="17"/>
        <v>50.483810426540288</v>
      </c>
      <c r="BA50" s="17">
        <f t="shared" ref="BA50" si="135">46.56*(BA21/BA$4)-12.42</f>
        <v>40.735387045813589</v>
      </c>
      <c r="BB50" s="17">
        <f t="shared" si="17"/>
        <v>52.435456556082144</v>
      </c>
      <c r="BC50" s="5"/>
      <c r="BD50" s="17"/>
      <c r="BE50" s="17"/>
      <c r="BF50" s="30"/>
      <c r="BG50" s="17">
        <f>36.8*(BG24/BG$4)-6.94</f>
        <v>8.8901890734357032</v>
      </c>
      <c r="BH50" s="17">
        <f t="shared" si="110"/>
        <v>31.978123890107586</v>
      </c>
      <c r="BI50" s="17">
        <f t="shared" si="110"/>
        <v>18.477486681291126</v>
      </c>
      <c r="BJ50" s="17">
        <f t="shared" ref="BJ50" si="136">36.8*(BJ21/BJ$4)-6.94</f>
        <v>32.923783557923329</v>
      </c>
      <c r="BK50" s="17">
        <f t="shared" si="110"/>
        <v>17.193542254256762</v>
      </c>
      <c r="BL50" s="17">
        <f t="shared" si="20"/>
        <v>37.858142493638681</v>
      </c>
      <c r="BM50" s="17">
        <f t="shared" si="20"/>
        <v>38.104491094147591</v>
      </c>
      <c r="BN50" s="17">
        <f t="shared" si="20"/>
        <v>12.158187022900766</v>
      </c>
      <c r="BO50" s="17">
        <f t="shared" si="21"/>
        <v>25.079716692996314</v>
      </c>
      <c r="BP50" s="17">
        <f t="shared" si="21"/>
        <v>18.520761453396531</v>
      </c>
      <c r="BQ50" s="17">
        <f t="shared" si="21"/>
        <v>30.953717746182207</v>
      </c>
      <c r="BR50" s="17">
        <f t="shared" si="21"/>
        <v>41.798825697735658</v>
      </c>
      <c r="BS50" s="17">
        <f t="shared" si="21"/>
        <v>29.666834123222749</v>
      </c>
      <c r="BT50" s="17">
        <f t="shared" si="21"/>
        <v>42.950794102159037</v>
      </c>
      <c r="BU50" s="17">
        <f t="shared" ref="BU50:BV53" si="137">43.97*(BU21/BU$4)-10.3</f>
        <v>53.470227537305533</v>
      </c>
      <c r="BV50" s="17">
        <f t="shared" si="137"/>
        <v>52.446478992485979</v>
      </c>
      <c r="BW50" s="17"/>
      <c r="BX50" s="17"/>
      <c r="BY50" s="17">
        <f t="shared" si="23"/>
        <v>29.815765006930373</v>
      </c>
      <c r="BZ50" s="17"/>
      <c r="CA50" s="17"/>
      <c r="CB50" s="17"/>
      <c r="CC50" s="17">
        <f t="shared" si="25"/>
        <v>29.625852069762548</v>
      </c>
      <c r="CD50" s="17">
        <f t="shared" si="25"/>
        <v>26.914410590460182</v>
      </c>
      <c r="CE50" s="17">
        <f t="shared" si="25"/>
        <v>28.852317713805423</v>
      </c>
      <c r="CF50" s="17">
        <f t="shared" si="26"/>
        <v>15.203597883597885</v>
      </c>
      <c r="CG50" s="17">
        <f t="shared" si="26"/>
        <v>10.060958730158729</v>
      </c>
      <c r="CH50" s="17">
        <f t="shared" si="26"/>
        <v>8.0854814814814819</v>
      </c>
      <c r="CI50" s="5"/>
      <c r="CJ50" s="5"/>
      <c r="CK50" s="5"/>
      <c r="CL50" s="5"/>
      <c r="CM50" s="5"/>
      <c r="CN50" s="17">
        <f t="shared" si="124"/>
        <v>40.127426120114393</v>
      </c>
      <c r="CO50" s="17">
        <f t="shared" si="29"/>
        <v>29.655002651394639</v>
      </c>
      <c r="CP50" s="17">
        <f t="shared" si="29"/>
        <v>18.004025877611625</v>
      </c>
      <c r="CQ50" s="17">
        <f t="shared" si="29"/>
        <v>26.329778343408634</v>
      </c>
      <c r="CR50" s="17">
        <f t="shared" si="86"/>
        <v>17.953824865321643</v>
      </c>
      <c r="CS50" s="17">
        <f t="shared" si="86"/>
        <v>12.080623217492342</v>
      </c>
      <c r="CT50" s="17">
        <f t="shared" si="31"/>
        <v>10.543885074469209</v>
      </c>
      <c r="CU50" s="17">
        <f t="shared" si="32"/>
        <v>31.140381436745077</v>
      </c>
      <c r="CV50" s="17">
        <f t="shared" si="32"/>
        <v>23.294094087730453</v>
      </c>
      <c r="CW50" s="17">
        <f t="shared" si="32"/>
        <v>34.382943420216144</v>
      </c>
      <c r="CX50" s="17">
        <f t="shared" si="33"/>
        <v>13.280634591455826</v>
      </c>
      <c r="CY50" s="17">
        <f t="shared" si="33"/>
        <v>14.546209041891331</v>
      </c>
      <c r="CZ50" s="17">
        <f>29.06*(DA22/CZ$4)-5.48</f>
        <v>31.800207382828699</v>
      </c>
      <c r="DA50" s="3">
        <f t="shared" si="40"/>
        <v>25.282491721854306</v>
      </c>
      <c r="DB50" s="3">
        <f t="shared" si="40"/>
        <v>24.13747723509934</v>
      </c>
      <c r="DC50" s="3">
        <f t="shared" si="40"/>
        <v>27.798781043046368</v>
      </c>
      <c r="DD50" s="3">
        <f t="shared" ref="DD50:DF50" si="138">28.46*(DD21/DD$4)-4.62</f>
        <v>22.7097331372137</v>
      </c>
      <c r="DE50" s="3">
        <f t="shared" si="138"/>
        <v>25.221437276738811</v>
      </c>
      <c r="DF50" s="3">
        <f t="shared" si="138"/>
        <v>30.358470266862785</v>
      </c>
      <c r="DG50" s="9"/>
    </row>
    <row r="51" spans="1:115" ht="12.9" customHeight="1" x14ac:dyDescent="0.25">
      <c r="A51" s="1">
        <v>330</v>
      </c>
      <c r="B51" s="1"/>
      <c r="C51" s="17">
        <f t="shared" si="0"/>
        <v>12.086368388040977</v>
      </c>
      <c r="D51" s="17">
        <f t="shared" si="0"/>
        <v>13.329345598996447</v>
      </c>
      <c r="E51" s="17">
        <f t="shared" ref="E51" si="139">38.11*(E22/E$4)-6.63</f>
        <v>10.253773782145096</v>
      </c>
      <c r="F51" s="17">
        <f t="shared" si="103"/>
        <v>35.196484104501103</v>
      </c>
      <c r="G51" s="17">
        <f t="shared" si="103"/>
        <v>9.6539597104186381</v>
      </c>
      <c r="H51" s="17">
        <f t="shared" si="103"/>
        <v>17.302231665092862</v>
      </c>
      <c r="I51" s="17">
        <f t="shared" si="103"/>
        <v>41.203081523449796</v>
      </c>
      <c r="J51" s="17">
        <f t="shared" ref="J51" si="140">46.02*(J22/J$4)-8.53</f>
        <v>25.414035253383695</v>
      </c>
      <c r="K51" s="17">
        <f t="shared" si="128"/>
        <v>43.128699391650933</v>
      </c>
      <c r="L51" s="17">
        <f t="shared" si="128"/>
        <v>41.16786448500104</v>
      </c>
      <c r="M51" s="17">
        <f t="shared" si="128"/>
        <v>40.619574155653446</v>
      </c>
      <c r="N51" s="17">
        <f t="shared" si="128"/>
        <v>26.995953429830081</v>
      </c>
      <c r="O51" s="17">
        <f t="shared" si="128"/>
        <v>42.664046570169916</v>
      </c>
      <c r="P51" s="17"/>
      <c r="Q51" s="17">
        <f>35.73*(Q22/Q$4)-6.91</f>
        <v>44.545149325114252</v>
      </c>
      <c r="R51" s="42">
        <f t="shared" ref="R51:R54" si="141">35.73*(R22/R$4)-6.91</f>
        <v>39.44900095653098</v>
      </c>
      <c r="S51" s="17">
        <f>35.73*(S22/S$4)-6.91</f>
        <v>38.704705069614192</v>
      </c>
      <c r="T51" s="17"/>
      <c r="U51" s="17"/>
      <c r="V51" s="17"/>
      <c r="W51" s="17"/>
      <c r="X51" s="17"/>
      <c r="Y51" s="17"/>
      <c r="Z51" s="17"/>
      <c r="AA51" s="17">
        <f t="shared" si="106"/>
        <v>30.968066581306019</v>
      </c>
      <c r="AB51" s="17">
        <f t="shared" si="106"/>
        <v>26.338002560819469</v>
      </c>
      <c r="AC51" s="17">
        <f t="shared" si="106"/>
        <v>31.086786171574907</v>
      </c>
      <c r="AD51" s="17">
        <f t="shared" si="106"/>
        <v>28.20627400768246</v>
      </c>
      <c r="AE51" s="17">
        <f t="shared" si="106"/>
        <v>27.094058898847628</v>
      </c>
      <c r="AF51" s="17">
        <f t="shared" si="106"/>
        <v>10.524728365900796</v>
      </c>
      <c r="AG51" s="17">
        <f t="shared" si="106"/>
        <v>3.350908310070861</v>
      </c>
      <c r="AH51" s="17">
        <f t="shared" si="106"/>
        <v>3.2628859780974873</v>
      </c>
      <c r="AI51" s="17">
        <f t="shared" si="67"/>
        <v>34.873359932801343</v>
      </c>
      <c r="AJ51" s="17">
        <f t="shared" si="83"/>
        <v>37.79622427551449</v>
      </c>
      <c r="AK51" s="17">
        <f t="shared" si="75"/>
        <v>37.677408651826966</v>
      </c>
      <c r="AL51" s="17">
        <f t="shared" si="11"/>
        <v>38.438496644295299</v>
      </c>
      <c r="AM51" s="17">
        <f t="shared" si="11"/>
        <v>36.579436241610736</v>
      </c>
      <c r="AN51" s="17">
        <f t="shared" si="11"/>
        <v>34.616268456375835</v>
      </c>
      <c r="AO51" s="17"/>
      <c r="AP51" s="5"/>
      <c r="AQ51" s="17">
        <f t="shared" ref="AQ51" si="142">35.44*(AQ22/AQ$4)-7.43</f>
        <v>11.856316451714374</v>
      </c>
      <c r="AR51" s="17">
        <f t="shared" si="14"/>
        <v>32.45811575967285</v>
      </c>
      <c r="AS51" s="17">
        <f t="shared" si="14"/>
        <v>4.6471731152353986</v>
      </c>
      <c r="AT51" s="17">
        <f t="shared" si="108"/>
        <v>36.317548638132294</v>
      </c>
      <c r="AU51" s="17"/>
      <c r="AV51" s="17"/>
      <c r="AW51" s="17">
        <f t="shared" si="16"/>
        <v>40.471167252958104</v>
      </c>
      <c r="AX51" s="17">
        <f t="shared" si="16"/>
        <v>41.22931244003837</v>
      </c>
      <c r="AY51" s="17">
        <f t="shared" si="16"/>
        <v>39.773329069395587</v>
      </c>
      <c r="AZ51" s="17">
        <f t="shared" si="17"/>
        <v>51.464537124802526</v>
      </c>
      <c r="BA51" s="17">
        <f t="shared" ref="BA51" si="143">46.56*(BA22/BA$4)-12.42</f>
        <v>44.452341232227496</v>
      </c>
      <c r="BB51" s="17">
        <f t="shared" si="17"/>
        <v>50.464195892575042</v>
      </c>
      <c r="BC51" s="5"/>
      <c r="BD51" s="17"/>
      <c r="BE51" s="17"/>
      <c r="BF51" s="30"/>
      <c r="BG51" s="17">
        <f>36.8*(BG25/BG$4)-6.94</f>
        <v>11.227429228037185</v>
      </c>
      <c r="BH51" s="17">
        <f t="shared" si="110"/>
        <v>38.697689334586855</v>
      </c>
      <c r="BI51" s="17">
        <f t="shared" si="110"/>
        <v>13.218696333437791</v>
      </c>
      <c r="BJ51" s="17">
        <f t="shared" ref="BJ51" si="144">36.8*(BJ22/BJ$4)-6.94</f>
        <v>26.842346181970118</v>
      </c>
      <c r="BK51" s="17">
        <f t="shared" si="110"/>
        <v>16.97058184477175</v>
      </c>
      <c r="BL51" s="17">
        <f t="shared" si="20"/>
        <v>32.967398218829523</v>
      </c>
      <c r="BM51" s="17">
        <f t="shared" si="20"/>
        <v>39.039166666666674</v>
      </c>
      <c r="BN51" s="17">
        <f t="shared" si="20"/>
        <v>18.186482188295166</v>
      </c>
      <c r="BO51" s="17">
        <f>49.27*(BO22/BO$4)-10.87</f>
        <v>44.517886255924182</v>
      </c>
      <c r="BP51" s="17"/>
      <c r="BQ51" s="17">
        <f t="shared" ref="BQ51:BS52" si="145">49.27*(BQ22/BQ$4)-10.87</f>
        <v>21.167175355450247</v>
      </c>
      <c r="BR51" s="17">
        <f t="shared" si="145"/>
        <v>46.884091627172204</v>
      </c>
      <c r="BS51" s="17">
        <f t="shared" si="145"/>
        <v>40.968578199052139</v>
      </c>
      <c r="BT51" s="17"/>
      <c r="BU51" s="17">
        <f t="shared" si="137"/>
        <v>51.47857127738385</v>
      </c>
      <c r="BV51" s="17">
        <f t="shared" si="137"/>
        <v>55.750394750767271</v>
      </c>
      <c r="BW51" s="5"/>
      <c r="BX51" s="5"/>
      <c r="BY51" s="17">
        <f t="shared" si="23"/>
        <v>29.865851370082101</v>
      </c>
      <c r="BZ51" s="5"/>
      <c r="CA51" s="5"/>
      <c r="CB51" s="5"/>
      <c r="CC51" s="17">
        <f t="shared" si="25"/>
        <v>36.750510611473004</v>
      </c>
      <c r="CD51" s="17">
        <f t="shared" si="25"/>
        <v>35.439573439798266</v>
      </c>
      <c r="CE51" s="17">
        <f t="shared" si="25"/>
        <v>33.159682706450937</v>
      </c>
      <c r="CF51" s="17">
        <f t="shared" si="26"/>
        <v>17.898884656084654</v>
      </c>
      <c r="CG51" s="17">
        <f t="shared" si="26"/>
        <v>12.044433862433861</v>
      </c>
      <c r="CH51" s="17">
        <f t="shared" si="26"/>
        <v>11.116679365079362</v>
      </c>
      <c r="CI51" s="5"/>
      <c r="CJ51" s="5"/>
      <c r="CK51" s="5"/>
      <c r="CL51" s="5"/>
      <c r="CM51" s="5"/>
      <c r="CN51" s="17">
        <f t="shared" si="124"/>
        <v>40.395109628217355</v>
      </c>
      <c r="CO51" s="17">
        <f t="shared" si="29"/>
        <v>20.390064694029061</v>
      </c>
      <c r="CP51" s="17">
        <f t="shared" si="29"/>
        <v>29.367324212535792</v>
      </c>
      <c r="CQ51" s="17">
        <f t="shared" si="29"/>
        <v>24.417562838052817</v>
      </c>
      <c r="CR51" s="17">
        <f t="shared" si="86"/>
        <v>11.806872293229112</v>
      </c>
      <c r="CS51" s="17">
        <f t="shared" si="86"/>
        <v>15.944244216752931</v>
      </c>
      <c r="CT51" s="17">
        <f t="shared" si="31"/>
        <v>12.068179993662195</v>
      </c>
      <c r="CU51" s="17">
        <f t="shared" si="32"/>
        <v>18.554965034965036</v>
      </c>
      <c r="CV51" s="17">
        <f>33.63*(CV22/CV$4)-6.06</f>
        <v>15.205505403687223</v>
      </c>
      <c r="CW51" s="17">
        <f t="shared" si="32"/>
        <v>24.9118118245391</v>
      </c>
      <c r="CX51" s="17">
        <f t="shared" si="33"/>
        <v>14.733031936955616</v>
      </c>
      <c r="CY51" s="17">
        <f t="shared" si="33"/>
        <v>14.118324346744089</v>
      </c>
      <c r="CZ51" s="17">
        <f t="shared" si="34"/>
        <v>19.023931978432184</v>
      </c>
      <c r="DA51" s="3">
        <f t="shared" si="40"/>
        <v>36.403530629139077</v>
      </c>
      <c r="DB51" s="3">
        <f t="shared" si="40"/>
        <v>15.580722268211924</v>
      </c>
      <c r="DC51" s="3">
        <f t="shared" si="40"/>
        <v>25.673305049668876</v>
      </c>
      <c r="DD51" s="3">
        <f t="shared" ref="DD51:DF51" si="146">28.46*(DD22/DD$4)-4.62</f>
        <v>26.291901660012609</v>
      </c>
      <c r="DE51" s="3">
        <f t="shared" si="146"/>
        <v>29.760445471737757</v>
      </c>
      <c r="DF51" s="3">
        <f t="shared" si="146"/>
        <v>32.152544652237864</v>
      </c>
      <c r="DG51" s="9"/>
    </row>
    <row r="52" spans="1:115" ht="12.9" customHeight="1" x14ac:dyDescent="0.25">
      <c r="A52" s="1">
        <v>350</v>
      </c>
      <c r="B52" s="1"/>
      <c r="C52" s="17">
        <f t="shared" si="0"/>
        <v>12.907052059376959</v>
      </c>
      <c r="D52" s="17">
        <f t="shared" si="0"/>
        <v>14.277514112481708</v>
      </c>
      <c r="E52" s="17">
        <f t="shared" ref="E52" si="147">38.11*(E23/E$4)-6.63</f>
        <v>14.691839849466863</v>
      </c>
      <c r="F52" s="17">
        <f t="shared" si="103"/>
        <v>31.662055398174381</v>
      </c>
      <c r="G52" s="17">
        <f t="shared" si="103"/>
        <v>6.7665439093484441</v>
      </c>
      <c r="H52" s="17">
        <f t="shared" si="103"/>
        <v>12.782798237330818</v>
      </c>
      <c r="I52" s="17">
        <f t="shared" si="103"/>
        <v>39.638662259993708</v>
      </c>
      <c r="J52" s="17">
        <f t="shared" ref="J52" si="148">46.02*(J23/J$4)-8.53</f>
        <v>24.100695624803272</v>
      </c>
      <c r="K52" s="17">
        <f t="shared" si="128"/>
        <v>43.751334172435492</v>
      </c>
      <c r="L52" s="17">
        <f t="shared" si="128"/>
        <v>42.44101321585903</v>
      </c>
      <c r="M52" s="17">
        <f t="shared" si="128"/>
        <v>40.703211663520037</v>
      </c>
      <c r="N52" s="17">
        <f t="shared" si="128"/>
        <v>38.621567023285081</v>
      </c>
      <c r="O52" s="17">
        <f t="shared" si="128"/>
        <v>43.751334172435492</v>
      </c>
      <c r="P52" s="17"/>
      <c r="Q52" s="17">
        <f>35.73*(Q23/Q$4)-6.91</f>
        <v>41.18062812201083</v>
      </c>
      <c r="R52" s="18">
        <f t="shared" si="141"/>
        <v>39.44900095653098</v>
      </c>
      <c r="S52" s="17">
        <f>35.73*(S23/S$4)-6.91</f>
        <v>37.223708151769571</v>
      </c>
      <c r="T52" s="5"/>
      <c r="U52" s="17"/>
      <c r="V52" s="17"/>
      <c r="W52" s="17"/>
      <c r="X52" s="17"/>
      <c r="Y52" s="17"/>
      <c r="Z52" s="17"/>
      <c r="AA52" s="17">
        <f>29.28*(AA23/AA$4)-5.86</f>
        <v>28.799871959026888</v>
      </c>
      <c r="AB52" s="17"/>
      <c r="AC52" s="17">
        <f t="shared" ref="AC52:AH53" si="149">29.28*(AC23/AC$4)-5.86</f>
        <v>31.686632522407173</v>
      </c>
      <c r="AD52" s="17">
        <f t="shared" si="149"/>
        <v>27.806376440460944</v>
      </c>
      <c r="AE52" s="17">
        <f t="shared" si="149"/>
        <v>29.056056338028171</v>
      </c>
      <c r="AF52" s="17">
        <f t="shared" si="149"/>
        <v>9.7576766158471138</v>
      </c>
      <c r="AG52" s="17">
        <f t="shared" si="149"/>
        <v>3.9230534678977884</v>
      </c>
      <c r="AH52" s="17">
        <f t="shared" si="149"/>
        <v>5.0170453081382869</v>
      </c>
      <c r="AI52" s="17">
        <f t="shared" si="67"/>
        <v>36.513015539689199</v>
      </c>
      <c r="AJ52" s="17">
        <f t="shared" si="83"/>
        <v>39.26953800923981</v>
      </c>
      <c r="AK52" s="17">
        <f t="shared" si="75"/>
        <v>39.079433011339773</v>
      </c>
      <c r="AL52" s="17">
        <f t="shared" si="11"/>
        <v>38.371570469798655</v>
      </c>
      <c r="AM52" s="17">
        <f t="shared" si="11"/>
        <v>36.609181208053684</v>
      </c>
      <c r="AN52" s="17">
        <f t="shared" si="11"/>
        <v>32.913369127516773</v>
      </c>
      <c r="AO52" s="17"/>
      <c r="AP52" s="5"/>
      <c r="AQ52" s="17">
        <f t="shared" ref="AQ52" si="150">35.44*(AQ23/AQ$4)-7.43</f>
        <v>6.9139656076334273</v>
      </c>
      <c r="AR52" s="17">
        <f t="shared" si="14"/>
        <v>24.33482331970221</v>
      </c>
      <c r="AS52" s="17">
        <f t="shared" si="14"/>
        <v>6.2227797001153391</v>
      </c>
      <c r="AT52" s="17">
        <f t="shared" si="108"/>
        <v>34.619105058365761</v>
      </c>
      <c r="AU52" s="17"/>
      <c r="AV52" s="17"/>
      <c r="AW52" s="17">
        <f t="shared" si="16"/>
        <v>40.281630956188039</v>
      </c>
      <c r="AX52" s="17">
        <f t="shared" si="16"/>
        <v>41.194851295171091</v>
      </c>
      <c r="AY52" s="17">
        <f t="shared" si="16"/>
        <v>49.00891589382794</v>
      </c>
      <c r="AZ52" s="17">
        <f t="shared" si="17"/>
        <v>46.482445497630337</v>
      </c>
      <c r="BA52" s="17">
        <f t="shared" ref="BA52" si="151">46.56*(BA23/BA$4)-12.42</f>
        <v>44.746559241706166</v>
      </c>
      <c r="BB52" s="17">
        <f t="shared" si="17"/>
        <v>52.464878357030017</v>
      </c>
      <c r="BC52" s="5"/>
      <c r="BD52" s="17"/>
      <c r="BE52" s="17"/>
      <c r="BF52" s="30"/>
      <c r="BG52" s="17">
        <f t="shared" ref="BG52" si="152">36.8*(BG23/BG$4)-6.94</f>
        <v>8.1059834952470489</v>
      </c>
      <c r="BH52" s="17">
        <f t="shared" si="110"/>
        <v>40.312230230857622</v>
      </c>
      <c r="BI52" s="17">
        <f t="shared" si="110"/>
        <v>9.4206810822103826</v>
      </c>
      <c r="BJ52" s="17">
        <f t="shared" ref="BJ52" si="153">36.8*(BJ23/BJ$4)-6.94</f>
        <v>35.860710331139664</v>
      </c>
      <c r="BK52" s="17">
        <f t="shared" si="110"/>
        <v>18.146890212054732</v>
      </c>
      <c r="BL52" s="17">
        <f>34.17*(BL23/BL$4)-7.47</f>
        <v>35.329446564885501</v>
      </c>
      <c r="BM52" s="17">
        <f>34.17*(BM23/BM$4)-7.47</f>
        <v>35.568549618320617</v>
      </c>
      <c r="BN52" s="17"/>
      <c r="BO52" s="17">
        <f>49.27*(BO23/BO$4)-10.87</f>
        <v>46.738798314902589</v>
      </c>
      <c r="BP52" s="17"/>
      <c r="BQ52" s="17">
        <f t="shared" si="145"/>
        <v>29.853639810426543</v>
      </c>
      <c r="BR52" s="17">
        <f t="shared" si="145"/>
        <v>45.939685097419698</v>
      </c>
      <c r="BS52" s="17">
        <f t="shared" si="145"/>
        <v>48.554964718272785</v>
      </c>
      <c r="BT52" s="17"/>
      <c r="BU52" s="17">
        <f t="shared" si="137"/>
        <v>51.404116837760611</v>
      </c>
      <c r="BV52" s="17">
        <f t="shared" si="137"/>
        <v>53.637750026457823</v>
      </c>
      <c r="BW52" s="5"/>
      <c r="BX52" s="5"/>
      <c r="BY52" s="17">
        <f t="shared" si="23"/>
        <v>30.172630344386395</v>
      </c>
      <c r="BZ52" s="5"/>
      <c r="CA52" s="5"/>
      <c r="CB52" s="5"/>
      <c r="CC52" s="17">
        <f t="shared" si="25"/>
        <v>36.44923933599496</v>
      </c>
      <c r="CD52" s="17">
        <f t="shared" si="25"/>
        <v>34.120493801218743</v>
      </c>
      <c r="CE52" s="17">
        <f t="shared" si="25"/>
        <v>36.514379071233449</v>
      </c>
      <c r="CF52" s="17">
        <f t="shared" si="26"/>
        <v>16.411278306878309</v>
      </c>
      <c r="CG52" s="17">
        <f t="shared" si="26"/>
        <v>13.899942857142859</v>
      </c>
      <c r="CH52" s="17">
        <f t="shared" si="26"/>
        <v>11.684529100529099</v>
      </c>
      <c r="CI52" s="5"/>
      <c r="CJ52" s="5"/>
      <c r="CK52" s="5"/>
      <c r="CL52" s="5"/>
      <c r="CM52" s="5"/>
      <c r="CN52" s="17">
        <f t="shared" si="124"/>
        <v>40.520028598665391</v>
      </c>
      <c r="CO52" s="17">
        <f t="shared" si="29"/>
        <v>15.017246791812493</v>
      </c>
      <c r="CP52" s="17">
        <f t="shared" si="29"/>
        <v>27.954315409905611</v>
      </c>
      <c r="CQ52" s="17">
        <f t="shared" si="29"/>
        <v>24.011428571428567</v>
      </c>
      <c r="CR52" s="17">
        <f t="shared" si="86"/>
        <v>12.422811872821381</v>
      </c>
      <c r="CS52" s="17">
        <f t="shared" si="86"/>
        <v>18.762634414281187</v>
      </c>
      <c r="CT52" s="17">
        <f t="shared" si="31"/>
        <v>17.493425583606211</v>
      </c>
      <c r="CU52" s="17">
        <f t="shared" si="32"/>
        <v>18.312663699936433</v>
      </c>
      <c r="CV52" s="18">
        <f>33.63*(CV23/CV$4)-6.06</f>
        <v>15.205505403687223</v>
      </c>
      <c r="CW52" s="42">
        <f t="shared" si="32"/>
        <v>32.159472345835979</v>
      </c>
      <c r="CX52" s="17">
        <f t="shared" si="33"/>
        <v>14.23282870178349</v>
      </c>
      <c r="CY52" s="17">
        <f t="shared" si="33"/>
        <v>13.298714226462046</v>
      </c>
      <c r="CZ52" s="17">
        <f t="shared" si="34"/>
        <v>15.082571547075901</v>
      </c>
      <c r="DA52" s="3">
        <f t="shared" si="40"/>
        <v>30.417915976821199</v>
      </c>
      <c r="DB52" s="3">
        <f t="shared" si="40"/>
        <v>23.82208402317881</v>
      </c>
      <c r="DC52" s="3">
        <f t="shared" si="40"/>
        <v>31.727483443708614</v>
      </c>
      <c r="DD52" s="3">
        <f t="shared" ref="DD52:DF52" si="154">28.46*(DD23/DD$4)-4.62</f>
        <v>31.656184072284095</v>
      </c>
      <c r="DE52" s="3">
        <f t="shared" si="154"/>
        <v>30.09533935700777</v>
      </c>
      <c r="DF52" s="6">
        <f t="shared" si="154"/>
        <v>32.152544652237864</v>
      </c>
      <c r="DG52" s="9"/>
    </row>
    <row r="53" spans="1:115" ht="12.9" customHeight="1" x14ac:dyDescent="0.25">
      <c r="A53" s="1">
        <v>370</v>
      </c>
      <c r="B53" s="1"/>
      <c r="C53" s="17">
        <f t="shared" si="0"/>
        <v>16.134012126280577</v>
      </c>
      <c r="D53" s="17">
        <f>38.11*(D24/D$4)-6.63</f>
        <v>16.524434455362744</v>
      </c>
      <c r="E53" s="17">
        <f>38.11*(E24/E$4)-6.63</f>
        <v>15.950752665690988</v>
      </c>
      <c r="F53" s="17">
        <f t="shared" si="103"/>
        <v>31.961419578218447</v>
      </c>
      <c r="G53" s="17">
        <f t="shared" si="103"/>
        <v>7.8481177211205573</v>
      </c>
      <c r="H53" s="17">
        <f t="shared" si="103"/>
        <v>12.715199874095061</v>
      </c>
      <c r="I53" s="17">
        <f t="shared" si="103"/>
        <v>44.515401322001892</v>
      </c>
      <c r="J53" s="17">
        <f t="shared" ref="J53" si="155">46.02*(J24/J$4)-8.53</f>
        <v>9.8084702549575109</v>
      </c>
      <c r="K53" s="17">
        <f t="shared" si="128"/>
        <v>42.524650723725607</v>
      </c>
      <c r="L53" s="17">
        <f t="shared" si="128"/>
        <v>42.487478498007135</v>
      </c>
      <c r="M53" s="17">
        <f t="shared" si="128"/>
        <v>42.059997902244589</v>
      </c>
      <c r="N53" s="17">
        <f t="shared" si="128"/>
        <v>45.089534298300819</v>
      </c>
      <c r="O53" s="17">
        <f t="shared" si="128"/>
        <v>45.293981539752465</v>
      </c>
      <c r="P53" s="17"/>
      <c r="Q53" s="17">
        <f>35.73*(Q24/Q$4)-6.91</f>
        <v>38.886981613348922</v>
      </c>
      <c r="R53" s="18">
        <f t="shared" si="141"/>
        <v>39.44900095653098</v>
      </c>
      <c r="S53" s="17">
        <f>35.73*(S24/S$4)-6.91</f>
        <v>39.388242108619409</v>
      </c>
      <c r="T53" s="5"/>
      <c r="U53" s="17"/>
      <c r="V53" s="17"/>
      <c r="W53" s="17"/>
      <c r="X53" s="17"/>
      <c r="Y53" s="17"/>
      <c r="Z53" s="17"/>
      <c r="AA53" s="17">
        <f>29.28*(AA24/AA$4)-5.86</f>
        <v>28.381229193341873</v>
      </c>
      <c r="AB53" s="17"/>
      <c r="AC53" s="17">
        <f t="shared" si="149"/>
        <v>30.224507042253521</v>
      </c>
      <c r="AD53" s="17">
        <f t="shared" si="149"/>
        <v>25.975595390524973</v>
      </c>
      <c r="AE53" s="17">
        <f t="shared" si="149"/>
        <v>32.423943661971833</v>
      </c>
      <c r="AF53" s="17">
        <f t="shared" si="149"/>
        <v>7.0729954906592232</v>
      </c>
      <c r="AG53" s="17">
        <f t="shared" si="149"/>
        <v>3.533240283444278</v>
      </c>
      <c r="AH53" s="17">
        <f t="shared" si="149"/>
        <v>13.875864290315654</v>
      </c>
      <c r="AI53" s="17">
        <f t="shared" si="67"/>
        <v>39.245774884502303</v>
      </c>
      <c r="AJ53" s="17">
        <f t="shared" si="83"/>
        <v>41.233956320873581</v>
      </c>
      <c r="AK53" s="17">
        <f t="shared" si="75"/>
        <v>38.263565728685421</v>
      </c>
      <c r="AL53" s="17">
        <f t="shared" si="11"/>
        <v>39.970362416107378</v>
      </c>
      <c r="AM53" s="17">
        <f t="shared" si="11"/>
        <v>39.933181208053689</v>
      </c>
      <c r="AN53" s="17">
        <f t="shared" si="11"/>
        <v>34.712939597315433</v>
      </c>
      <c r="AO53" s="17"/>
      <c r="AP53" s="5"/>
      <c r="AQ53" s="17">
        <f t="shared" ref="AQ53" si="156">35.44*(AQ24/AQ$4)-7.43</f>
        <v>9.3442644437454128</v>
      </c>
      <c r="AR53" s="17">
        <f t="shared" si="14"/>
        <v>27.077270630177203</v>
      </c>
      <c r="AS53" s="17">
        <f t="shared" si="14"/>
        <v>5.3532232358183922</v>
      </c>
      <c r="AT53" s="17">
        <f t="shared" si="108"/>
        <v>33.860350194552524</v>
      </c>
      <c r="AU53" s="17"/>
      <c r="AV53" s="17"/>
      <c r="AW53" s="17">
        <f t="shared" si="16"/>
        <v>46.70001918771986</v>
      </c>
      <c r="AX53" s="17">
        <f t="shared" si="16"/>
        <v>40.97085385353374</v>
      </c>
      <c r="AY53" s="17">
        <f t="shared" si="16"/>
        <v>47.104937639910453</v>
      </c>
      <c r="AZ53" s="17">
        <f t="shared" si="17"/>
        <v>51.945093206951029</v>
      </c>
      <c r="BA53" s="17">
        <f t="shared" ref="BA53" si="157">46.56*(BA24/BA$4)-12.42</f>
        <v>41.931873617693526</v>
      </c>
      <c r="BB53" s="17">
        <f t="shared" si="17"/>
        <v>54.269415481832553</v>
      </c>
      <c r="BC53" s="5"/>
      <c r="BD53" s="17"/>
      <c r="BE53" s="17"/>
      <c r="BF53" s="30"/>
      <c r="BG53" s="17">
        <f t="shared" ref="BG53" si="158">36.8*(BG24/BG$4)-6.94</f>
        <v>8.8901890734357032</v>
      </c>
      <c r="BH53" s="17">
        <f t="shared" si="110"/>
        <v>36.560344719523663</v>
      </c>
      <c r="BI53" s="17">
        <f t="shared" si="110"/>
        <v>13.12643685365089</v>
      </c>
      <c r="BJ53" s="17">
        <f t="shared" ref="BJ53" si="159">36.8*(BJ24/BJ$4)-6.94</f>
        <v>39.835556251958629</v>
      </c>
      <c r="BK53" s="17">
        <f t="shared" si="110"/>
        <v>19.423146349106862</v>
      </c>
      <c r="BL53" s="17">
        <f>34.17*(BL24/BL$4)-7.47</f>
        <v>36.140947837150129</v>
      </c>
      <c r="BM53" s="17">
        <f>34.17*(BM24/BM$4)-7.47</f>
        <v>36.336577608142498</v>
      </c>
      <c r="BN53" s="17"/>
      <c r="BO53" s="17">
        <f>49.27*(BO24/BO$4)-10.87</f>
        <v>50.568314902580312</v>
      </c>
      <c r="BP53" s="17"/>
      <c r="BQ53" s="17">
        <f>49.27*(BQ24/BQ$4)-10.87</f>
        <v>48.202109531332283</v>
      </c>
      <c r="BR53" s="17"/>
      <c r="BS53" s="17">
        <f>49.27*(BS24/BS$4)-10.87</f>
        <v>50.962682464454986</v>
      </c>
      <c r="BT53" s="17"/>
      <c r="BU53" s="17">
        <f t="shared" si="137"/>
        <v>55.238520478357501</v>
      </c>
      <c r="BV53" s="17">
        <f t="shared" si="137"/>
        <v>57.863039475076732</v>
      </c>
      <c r="BW53" s="5"/>
      <c r="BX53" s="5"/>
      <c r="BY53" s="17">
        <f t="shared" si="23"/>
        <v>32.964945090094893</v>
      </c>
      <c r="BZ53" s="5"/>
      <c r="CA53" s="5"/>
      <c r="CB53" s="5"/>
      <c r="CC53" s="17">
        <f t="shared" si="25"/>
        <v>33.982071863836936</v>
      </c>
      <c r="CD53" s="17">
        <f t="shared" si="25"/>
        <v>34.250773271695735</v>
      </c>
      <c r="CE53" s="17">
        <f t="shared" si="25"/>
        <v>34.576471947888209</v>
      </c>
      <c r="CF53" s="17">
        <f t="shared" si="26"/>
        <v>12.980186243386241</v>
      </c>
      <c r="CG53" s="17">
        <f t="shared" si="26"/>
        <v>11.1006835978836</v>
      </c>
      <c r="CH53" s="17">
        <f t="shared" si="26"/>
        <v>13.34808888888889</v>
      </c>
      <c r="CI53" s="17"/>
      <c r="CJ53" s="17"/>
      <c r="CK53" s="17"/>
      <c r="CL53" s="5"/>
      <c r="CM53" s="5"/>
      <c r="CN53" s="17">
        <f t="shared" si="124"/>
        <v>45.954003813155381</v>
      </c>
      <c r="CO53" s="17">
        <f t="shared" si="29"/>
        <v>15.355692013999366</v>
      </c>
      <c r="CP53" s="17">
        <f t="shared" si="29"/>
        <v>31.998735815038707</v>
      </c>
      <c r="CQ53" s="17">
        <f t="shared" si="29"/>
        <v>28.216610457100437</v>
      </c>
      <c r="CR53" s="17">
        <f t="shared" si="86"/>
        <v>13.281394317101512</v>
      </c>
      <c r="CS53" s="17">
        <f t="shared" si="86"/>
        <v>21.419262702017534</v>
      </c>
      <c r="CT53" s="17">
        <f t="shared" si="31"/>
        <v>18.569764444913915</v>
      </c>
      <c r="CU53" s="17">
        <f t="shared" si="32"/>
        <v>35.808245390972665</v>
      </c>
      <c r="CV53" s="18">
        <f t="shared" ref="CV53" si="160">33.63*(CV24/CV$4)-6.06</f>
        <v>15.205505403687223</v>
      </c>
      <c r="CW53" s="42">
        <f t="shared" si="32"/>
        <v>26.543782581055314</v>
      </c>
      <c r="CX53" s="17">
        <f t="shared" si="33"/>
        <v>18.481542928245542</v>
      </c>
      <c r="CY53" s="17">
        <f t="shared" si="33"/>
        <v>20.566727498963083</v>
      </c>
      <c r="CZ53" s="17">
        <f t="shared" si="34"/>
        <v>8.2725756947324758</v>
      </c>
      <c r="DA53" s="3">
        <f t="shared" si="40"/>
        <v>27.311978476821196</v>
      </c>
      <c r="DB53" s="6">
        <f t="shared" ref="DB53" si="161">33.13*(DB24/DB$4)-6.01</f>
        <v>23.82208402317881</v>
      </c>
      <c r="DC53" s="3">
        <f t="shared" si="40"/>
        <v>32.173147764900669</v>
      </c>
      <c r="DD53" s="3">
        <f t="shared" ref="DD53:DF54" si="162">28.46*(DD24/DD$4)-4.62</f>
        <v>31.171783988232821</v>
      </c>
      <c r="DE53" s="6">
        <f t="shared" si="162"/>
        <v>30.09533935700777</v>
      </c>
      <c r="DF53" s="6">
        <f t="shared" si="162"/>
        <v>32.152544652237864</v>
      </c>
      <c r="DG53" s="9"/>
    </row>
    <row r="54" spans="1:115" ht="12.9" customHeight="1" x14ac:dyDescent="0.25">
      <c r="A54" s="1">
        <v>390</v>
      </c>
      <c r="B54" s="1"/>
      <c r="C54" s="42">
        <f t="shared" ref="C54" si="163">38.11*(C25/C$4)-6.63</f>
        <v>18.930710850930382</v>
      </c>
      <c r="D54" s="18">
        <f>38.11*(D25/D$4)-6.63</f>
        <v>16.524434455362744</v>
      </c>
      <c r="E54" s="18">
        <f>38.11*(E25/E$4)-6.63</f>
        <v>15.950752665690988</v>
      </c>
      <c r="F54" s="18">
        <f t="shared" si="103"/>
        <v>41.483131885426502</v>
      </c>
      <c r="G54" s="17"/>
      <c r="H54" s="17">
        <f>46.02*(H25/H$4)-8.53</f>
        <v>10.812788794460184</v>
      </c>
      <c r="I54" s="17">
        <f>46.02*(I25/I$4)-8.53</f>
        <v>39.995967894239847</v>
      </c>
      <c r="J54" s="17">
        <f>46.02*(J25/J$4)-8.53</f>
        <v>10.706562795089708</v>
      </c>
      <c r="K54" s="17">
        <f t="shared" ref="K54:N54" si="164">44.3*(K25/K$4)-9.47</f>
        <v>40.972710299979028</v>
      </c>
      <c r="L54" s="17">
        <f t="shared" si="164"/>
        <v>42.236565974407384</v>
      </c>
      <c r="M54" s="17">
        <f t="shared" si="164"/>
        <v>48.862515208726663</v>
      </c>
      <c r="N54" s="17">
        <f t="shared" si="164"/>
        <v>49.652425005244382</v>
      </c>
      <c r="O54" s="17">
        <f t="shared" si="128"/>
        <v>41.994946507237252</v>
      </c>
      <c r="P54" s="17"/>
      <c r="Q54" s="18">
        <f>35.73*(Q25/Q$4)-6.91</f>
        <v>38.886981613348922</v>
      </c>
      <c r="R54" s="18">
        <f t="shared" si="141"/>
        <v>39.44900095653098</v>
      </c>
      <c r="S54" s="17">
        <f t="shared" ref="S54" si="165">35.73*(S25/S$4)-6.91</f>
        <v>38.765463917525764</v>
      </c>
      <c r="T54" s="5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>
        <f t="shared" ref="AF54:AH54" si="166">29.28*(AF25/AF$4)-5.86</f>
        <v>7.8651964784195831</v>
      </c>
      <c r="AG54" s="17">
        <f t="shared" si="166"/>
        <v>5.1050676401116606</v>
      </c>
      <c r="AH54" s="17">
        <f t="shared" si="166"/>
        <v>30.983633240283446</v>
      </c>
      <c r="AI54" s="17">
        <f t="shared" ref="AI54:AK54" si="167">37.72*(AI25/AI$4)-8.93</f>
        <v>39.301222175556489</v>
      </c>
      <c r="AJ54" s="17">
        <f t="shared" si="167"/>
        <v>41.202272154556901</v>
      </c>
      <c r="AK54" s="17">
        <f t="shared" si="167"/>
        <v>37.780382192356157</v>
      </c>
      <c r="AL54" s="17">
        <f t="shared" ref="AL54:AN54" si="168">36.01*(AL25/AL$4)-6.64</f>
        <v>39.695221476510063</v>
      </c>
      <c r="AM54" s="18">
        <f t="shared" si="11"/>
        <v>39.933181208053689</v>
      </c>
      <c r="AN54" s="17">
        <f t="shared" si="168"/>
        <v>36.073771812080537</v>
      </c>
      <c r="AO54" s="17"/>
      <c r="AP54" s="5"/>
      <c r="AQ54" s="17">
        <f t="shared" ref="AQ54" si="169">35.44*(AQ25/AQ$4)-7.43</f>
        <v>13.714343084827512</v>
      </c>
      <c r="AR54" s="17">
        <f t="shared" ref="AR54:AS54" si="170">35.44*(AR25/AR$4)-7.43</f>
        <v>38.604467862011106</v>
      </c>
      <c r="AS54" s="17">
        <f t="shared" si="170"/>
        <v>5.7842854147006388</v>
      </c>
      <c r="AT54" s="17">
        <f t="shared" ref="AT54" si="171">27.75*(AT25/AT$4)-2.77</f>
        <v>34.525719844357972</v>
      </c>
      <c r="AU54" s="17"/>
      <c r="AV54" s="17"/>
      <c r="AW54" s="17">
        <f>40.41*(AW25/AW$4)-5.5</f>
        <v>45.114806523824754</v>
      </c>
      <c r="AX54" s="17">
        <f>40.41*(AX25/AX$4)-5.5</f>
        <v>43.210828269907253</v>
      </c>
      <c r="AY54" s="18">
        <f t="shared" si="16"/>
        <v>52.343031659737761</v>
      </c>
      <c r="AZ54" s="17"/>
      <c r="BA54" s="17"/>
      <c r="BB54" s="17">
        <f>46.56*(BB25/BB$4)-12.42</f>
        <v>50.263146919431286</v>
      </c>
      <c r="BC54" s="5"/>
      <c r="BD54" s="17"/>
      <c r="BE54" s="17"/>
      <c r="BF54" s="30"/>
      <c r="BG54" s="17">
        <f t="shared" ref="BG54" si="172">36.8*(BG25/BG$4)-6.94</f>
        <v>11.227429228037185</v>
      </c>
      <c r="BH54" s="17">
        <f t="shared" si="110"/>
        <v>25.589154914864718</v>
      </c>
      <c r="BI54" s="17">
        <f t="shared" ref="BI54" si="173">36.8*(BI25/BI$4)-6.94</f>
        <v>16.063363626867226</v>
      </c>
      <c r="BJ54" s="17">
        <f t="shared" ref="BJ54" si="174">36.8*(BJ25/BJ$4)-6.94</f>
        <v>34.315364044709078</v>
      </c>
      <c r="BK54" s="17">
        <f t="shared" si="110"/>
        <v>18.508239841220096</v>
      </c>
      <c r="BL54" s="17">
        <f t="shared" ref="BL54:BM54" si="175">34.17*(BL25/BL$4)-7.47</f>
        <v>35.648250636132317</v>
      </c>
      <c r="BM54" s="17">
        <f t="shared" si="175"/>
        <v>37.372690839694663</v>
      </c>
      <c r="BN54" s="17"/>
      <c r="BO54" s="17">
        <f>49.27*(BO25/BO$4)-10.87</f>
        <v>49.208784623486046</v>
      </c>
      <c r="BP54" s="17"/>
      <c r="BQ54" s="17"/>
      <c r="BR54" s="17"/>
      <c r="BS54" s="17"/>
      <c r="BT54" s="17"/>
      <c r="BU54" s="5"/>
      <c r="BV54" s="5"/>
      <c r="BW54" s="5"/>
      <c r="BX54" s="5"/>
      <c r="BY54" s="17">
        <f t="shared" ref="BY54" si="176">29.36*(BY25/BY$4)-4.7</f>
        <v>32.482863844759564</v>
      </c>
      <c r="BZ54" s="5"/>
      <c r="CA54" s="5"/>
      <c r="CB54" s="5"/>
      <c r="CC54" s="17">
        <f t="shared" ref="CC54:CE54" si="177">38.75*(CC25/CC$4)-9.23</f>
        <v>37.727606640050439</v>
      </c>
      <c r="CD54" s="103"/>
      <c r="CE54" s="17">
        <f t="shared" si="177"/>
        <v>39.119968480773281</v>
      </c>
      <c r="CF54" s="17">
        <f t="shared" ref="CF54:CH54" si="178">37.79*(CF25/CF$4)-8.99</f>
        <v>15.44353439153439</v>
      </c>
      <c r="CG54" s="17">
        <f t="shared" si="178"/>
        <v>13.923936507936505</v>
      </c>
      <c r="CH54" s="17">
        <f t="shared" si="178"/>
        <v>13.316097354497353</v>
      </c>
      <c r="CI54" s="17"/>
      <c r="CJ54" s="17"/>
      <c r="CK54" s="17"/>
      <c r="CL54" s="5"/>
      <c r="CM54" s="5"/>
      <c r="CN54" s="5"/>
      <c r="CO54" s="17">
        <f t="shared" ref="CO54:CQ54" si="179">39.89*(CO25/CO$4)-10.18</f>
        <v>18.384776752571852</v>
      </c>
      <c r="CP54" s="17">
        <f t="shared" si="179"/>
        <v>30.086520309682896</v>
      </c>
      <c r="CQ54" s="17">
        <f t="shared" si="179"/>
        <v>30.983400148478104</v>
      </c>
      <c r="CR54" s="17">
        <f t="shared" si="86"/>
        <v>15.135434667793387</v>
      </c>
      <c r="CS54" s="17">
        <f t="shared" si="86"/>
        <v>18.121808387028626</v>
      </c>
      <c r="CT54" s="17">
        <f t="shared" ref="CT54" si="180">29.45*(CT25/CT$4)-4.22</f>
        <v>18.426667370867225</v>
      </c>
      <c r="CU54" s="42">
        <f t="shared" ref="CU54:CW54" si="181">33.63*(CU25/CU$4)-6.06</f>
        <v>34.147768595041327</v>
      </c>
      <c r="CV54" s="18">
        <f t="shared" si="181"/>
        <v>15.205505403687223</v>
      </c>
      <c r="CW54" s="42">
        <f t="shared" si="181"/>
        <v>37.94619834710744</v>
      </c>
      <c r="CX54" s="17">
        <f t="shared" si="33"/>
        <v>22.820655329738695</v>
      </c>
      <c r="CY54" s="18">
        <f t="shared" si="33"/>
        <v>20.566727498963083</v>
      </c>
      <c r="CZ54" s="42">
        <f t="shared" ref="CZ54" si="182">29.06*(CZ25/CZ$4)-5.48</f>
        <v>18.216374948154293</v>
      </c>
      <c r="DA54" s="6">
        <f t="shared" si="40"/>
        <v>27.311978476821196</v>
      </c>
      <c r="DB54" s="6">
        <f t="shared" ref="DB54" si="183">33.13*(DB25/DB$4)-6.01</f>
        <v>23.82208402317881</v>
      </c>
      <c r="DC54" s="6">
        <f t="shared" si="40"/>
        <v>32.173147764900669</v>
      </c>
      <c r="DD54" s="6">
        <f t="shared" si="162"/>
        <v>31.171783988232821</v>
      </c>
      <c r="DE54" s="6">
        <f t="shared" si="162"/>
        <v>30.09533935700777</v>
      </c>
      <c r="DF54" s="6">
        <f t="shared" si="162"/>
        <v>32.152544652237864</v>
      </c>
      <c r="DG54" s="9"/>
    </row>
    <row r="55" spans="1:115" ht="12.9" customHeight="1" x14ac:dyDescent="0.25">
      <c r="AA55" s="5"/>
      <c r="AB55" s="5"/>
      <c r="AC55" s="5"/>
      <c r="AD55" s="5"/>
      <c r="AE55" s="5"/>
      <c r="AF55" s="17">
        <f t="shared" ref="AF55" si="184">29.28*(AF26/AF$4)-5.86</f>
        <v>6.7334807816190674</v>
      </c>
      <c r="AG55" s="17"/>
      <c r="AH55" s="17"/>
      <c r="AI55" s="17"/>
      <c r="AJ55" s="17"/>
      <c r="AK55" s="17"/>
      <c r="AL55" s="17"/>
      <c r="AM55" s="17"/>
      <c r="AN55" s="23"/>
      <c r="AO55" s="5"/>
      <c r="AP55" s="5"/>
      <c r="CC55" s="17"/>
      <c r="CD55" s="17"/>
      <c r="CE55" s="17"/>
      <c r="CF55" s="17">
        <f t="shared" ref="CF55:CF62" si="185">37.79*(CF26/CF$4)-8.99</f>
        <v>12.988184126984125</v>
      </c>
      <c r="CG55" s="17"/>
      <c r="CH55" s="17"/>
      <c r="CI55" s="17"/>
      <c r="CJ55" s="17"/>
      <c r="CK55" s="17"/>
      <c r="CL55" s="5"/>
      <c r="CM55" s="5"/>
      <c r="CN55" s="5"/>
      <c r="CO55" s="17">
        <f t="shared" ref="CO55:CO62" si="186">39.89*(CO26/CO$4)-10.18</f>
        <v>23.123009863188038</v>
      </c>
      <c r="CP55" s="17"/>
      <c r="CQ55" s="17"/>
      <c r="CR55" s="17">
        <f t="shared" si="86"/>
        <v>18.532434773423471</v>
      </c>
      <c r="CS55" s="17"/>
      <c r="CT55" s="17"/>
      <c r="CU55" s="17"/>
      <c r="CV55" s="17"/>
      <c r="CW55" s="17"/>
      <c r="CX55" s="17"/>
      <c r="CY55" s="17"/>
      <c r="CZ55" s="17"/>
      <c r="DG55" s="8"/>
    </row>
    <row r="56" spans="1:115" ht="12.9" customHeight="1" x14ac:dyDescent="0.25">
      <c r="AA56" s="5"/>
      <c r="AB56" s="5"/>
      <c r="AC56" s="5"/>
      <c r="AD56" s="5"/>
      <c r="AE56" s="5"/>
      <c r="AF56" s="17">
        <f t="shared" ref="AF56" si="187">29.28*(AF27/AF$4)-5.86</f>
        <v>6.9095254455658148</v>
      </c>
      <c r="AG56" s="17"/>
      <c r="AH56" s="17"/>
      <c r="AI56" s="17"/>
      <c r="AJ56" s="17"/>
      <c r="AK56" s="17"/>
      <c r="AL56" s="17"/>
      <c r="AM56" s="17"/>
      <c r="AN56" s="23"/>
      <c r="CC56" s="17"/>
      <c r="CD56" s="17"/>
      <c r="CE56" s="17"/>
      <c r="CF56" s="17">
        <f t="shared" si="185"/>
        <v>8.8372825396825387</v>
      </c>
      <c r="CG56" s="17"/>
      <c r="CH56" s="17"/>
      <c r="CI56" s="17"/>
      <c r="CJ56" s="17"/>
      <c r="CK56" s="17"/>
      <c r="CL56" s="5"/>
      <c r="CM56" s="5"/>
      <c r="CN56" s="5"/>
      <c r="CO56" s="17">
        <f t="shared" si="186"/>
        <v>42.752832750026521</v>
      </c>
      <c r="CP56" s="17"/>
      <c r="CQ56" s="17"/>
      <c r="CR56" s="17">
        <f t="shared" si="86"/>
        <v>22.252958698637375</v>
      </c>
      <c r="CS56" s="17"/>
      <c r="CT56" s="17"/>
      <c r="CU56" s="17"/>
      <c r="CV56" s="17"/>
      <c r="CW56" s="17"/>
      <c r="CX56" s="17"/>
      <c r="CY56" s="17"/>
      <c r="CZ56" s="17"/>
      <c r="DG56" s="8"/>
    </row>
    <row r="57" spans="1:115" ht="12.9" customHeight="1" x14ac:dyDescent="0.25">
      <c r="AA57" s="5"/>
      <c r="AB57" s="5"/>
      <c r="AC57" s="5"/>
      <c r="AD57" s="5"/>
      <c r="AE57" s="5"/>
      <c r="AF57" s="17">
        <f t="shared" ref="AF57" si="188">29.28*(AF28/AF$4)-5.86</f>
        <v>9.3678634313936016</v>
      </c>
      <c r="AG57" s="17"/>
      <c r="AH57" s="17"/>
      <c r="AI57" s="17"/>
      <c r="AJ57" s="17"/>
      <c r="AK57" s="17"/>
      <c r="AL57" s="17"/>
      <c r="AM57" s="17"/>
      <c r="AN57" s="23"/>
      <c r="CC57" s="17"/>
      <c r="CD57" s="17"/>
      <c r="CE57" s="17"/>
      <c r="CF57" s="17">
        <f t="shared" si="185"/>
        <v>8.5573566137566122</v>
      </c>
      <c r="CG57" s="17"/>
      <c r="CH57" s="17"/>
      <c r="CI57" s="17"/>
      <c r="CJ57" s="17"/>
      <c r="CK57" s="17"/>
      <c r="CL57" s="5"/>
      <c r="CM57" s="5"/>
      <c r="CN57" s="5"/>
      <c r="CO57" s="17">
        <f t="shared" si="186"/>
        <v>43.277422844416158</v>
      </c>
      <c r="CP57" s="17"/>
      <c r="CQ57" s="17"/>
      <c r="CR57" s="17">
        <f t="shared" si="86"/>
        <v>28.424797718390202</v>
      </c>
      <c r="CS57" s="17"/>
      <c r="CT57" s="17"/>
      <c r="CU57" s="17"/>
      <c r="CV57" s="17"/>
      <c r="CW57" s="17"/>
      <c r="CX57" s="17"/>
      <c r="CY57" s="17"/>
      <c r="CZ57" s="17"/>
      <c r="DG57" s="30"/>
      <c r="DH57" s="17"/>
      <c r="DI57" s="17"/>
      <c r="DJ57" s="17"/>
      <c r="DK57" s="17"/>
    </row>
    <row r="58" spans="1:115" ht="12.9" customHeight="1" x14ac:dyDescent="0.25">
      <c r="H58" s="94"/>
      <c r="AA58" s="5"/>
      <c r="AB58" s="5"/>
      <c r="AC58" s="5"/>
      <c r="AD58" s="5"/>
      <c r="AE58" s="5"/>
      <c r="AF58" s="17">
        <f t="shared" ref="AF58" si="189">29.28*(AF29/AF$4)-5.86</f>
        <v>19.446420442344859</v>
      </c>
      <c r="AG58" s="17"/>
      <c r="AH58" s="17"/>
      <c r="AI58" s="17"/>
      <c r="AJ58" s="17"/>
      <c r="AK58" s="17"/>
      <c r="AL58" s="17"/>
      <c r="AM58" s="17"/>
      <c r="AN58" s="23"/>
      <c r="CC58" s="17"/>
      <c r="CD58" s="17"/>
      <c r="CE58" s="17"/>
      <c r="CF58" s="17">
        <f t="shared" si="185"/>
        <v>10.81275978835979</v>
      </c>
      <c r="CG58" s="17"/>
      <c r="CH58" s="17"/>
      <c r="CI58" s="17"/>
      <c r="CJ58" s="17"/>
      <c r="CK58" s="17"/>
      <c r="CL58" s="5"/>
      <c r="CM58" s="5"/>
      <c r="CN58" s="5"/>
      <c r="CO58" s="17">
        <f t="shared" si="186"/>
        <v>39.799898186446072</v>
      </c>
      <c r="CP58" s="17"/>
      <c r="CQ58" s="17"/>
      <c r="CR58" s="17">
        <f t="shared" si="86"/>
        <v>28.916305059681001</v>
      </c>
      <c r="CS58" s="17"/>
      <c r="CT58" s="17"/>
      <c r="CU58" s="17"/>
      <c r="CV58" s="17"/>
      <c r="CW58" s="17"/>
      <c r="CX58" s="17"/>
      <c r="CY58" s="17"/>
      <c r="CZ58" s="17"/>
      <c r="DG58" s="30"/>
      <c r="DH58" s="17"/>
      <c r="DI58" s="17"/>
      <c r="DJ58" s="17"/>
      <c r="DK58" s="17"/>
    </row>
    <row r="59" spans="1:115" ht="12.9" customHeight="1" x14ac:dyDescent="0.25">
      <c r="AA59" s="5"/>
      <c r="AB59" s="5"/>
      <c r="AC59" s="5"/>
      <c r="AD59" s="5"/>
      <c r="AE59" s="5"/>
      <c r="AF59" s="17">
        <f t="shared" ref="AF59" si="190">29.28*(AF30/AF$4)-5.86</f>
        <v>35.881447283659007</v>
      </c>
      <c r="AG59" s="17"/>
      <c r="AH59" s="17"/>
      <c r="AI59" s="17"/>
      <c r="AJ59" s="17"/>
      <c r="AK59" s="17"/>
      <c r="AL59" s="17"/>
      <c r="AM59" s="17"/>
      <c r="AN59" s="23"/>
      <c r="CC59" s="17"/>
      <c r="CD59" s="17"/>
      <c r="CE59" s="17"/>
      <c r="CF59" s="17">
        <f t="shared" si="185"/>
        <v>12.092421164021163</v>
      </c>
      <c r="CG59" s="17"/>
      <c r="CH59" s="17"/>
      <c r="CI59" s="17"/>
      <c r="CJ59" s="17"/>
      <c r="CK59" s="17"/>
      <c r="CL59" s="5"/>
      <c r="CM59" s="5"/>
      <c r="CN59" s="5"/>
      <c r="CO59" s="17">
        <f t="shared" si="186"/>
        <v>40.959073072436105</v>
      </c>
      <c r="CP59" s="17"/>
      <c r="CQ59" s="17"/>
      <c r="CR59" s="17">
        <f t="shared" si="86"/>
        <v>19.776757156438155</v>
      </c>
      <c r="CS59" s="17"/>
      <c r="CT59" s="17"/>
      <c r="CU59" s="17"/>
      <c r="CV59" s="17"/>
      <c r="CW59" s="17"/>
      <c r="CX59" s="17"/>
      <c r="CY59" s="17"/>
      <c r="CZ59" s="17"/>
      <c r="DG59" s="17"/>
      <c r="DH59" s="17"/>
      <c r="DI59" s="17"/>
      <c r="DJ59" s="17"/>
      <c r="DK59" s="17"/>
    </row>
    <row r="60" spans="1:115" ht="12.9" customHeight="1" x14ac:dyDescent="0.25">
      <c r="AA60" s="5"/>
      <c r="AB60" s="5"/>
      <c r="AC60" s="5"/>
      <c r="AD60" s="5"/>
      <c r="AE60" s="5"/>
      <c r="AF60" s="17">
        <f t="shared" ref="AF60" si="191">29.28*(AF31/AF$4)-5.86</f>
        <v>36.49760360747262</v>
      </c>
      <c r="AG60" s="17"/>
      <c r="AH60" s="17"/>
      <c r="AI60" s="17"/>
      <c r="AJ60" s="17"/>
      <c r="AK60" s="17"/>
      <c r="AL60" s="17"/>
      <c r="AM60" s="17"/>
      <c r="AN60" s="23"/>
      <c r="CC60" s="17"/>
      <c r="CD60" s="17"/>
      <c r="CE60" s="17"/>
      <c r="CF60" s="17">
        <f t="shared" si="185"/>
        <v>16.363291005291003</v>
      </c>
      <c r="CG60" s="17"/>
      <c r="CH60" s="17"/>
      <c r="CI60" s="17"/>
      <c r="CJ60" s="17"/>
      <c r="CK60" s="17"/>
      <c r="CL60" s="5"/>
      <c r="CM60" s="5"/>
      <c r="CN60" s="5"/>
      <c r="CO60" s="17">
        <f t="shared" si="186"/>
        <v>40.832156114116025</v>
      </c>
      <c r="CP60" s="17"/>
      <c r="CQ60" s="17"/>
      <c r="CR60" s="17">
        <f t="shared" si="86"/>
        <v>14.444835745220239</v>
      </c>
      <c r="CS60" s="17"/>
      <c r="CT60" s="17"/>
      <c r="CU60" s="17"/>
      <c r="CV60" s="17"/>
      <c r="CW60" s="17"/>
      <c r="CX60" s="17"/>
      <c r="CY60" s="17"/>
      <c r="CZ60" s="17"/>
      <c r="DG60" s="17"/>
      <c r="DH60" s="17"/>
      <c r="DI60" s="17"/>
      <c r="DJ60" s="17"/>
      <c r="DK60" s="17"/>
    </row>
    <row r="61" spans="1:115" ht="12.9" customHeight="1" x14ac:dyDescent="0.25">
      <c r="AA61" s="5"/>
      <c r="AB61" s="5"/>
      <c r="AC61" s="5"/>
      <c r="AD61" s="5"/>
      <c r="AE61" s="5"/>
      <c r="AF61" s="17">
        <f t="shared" ref="AF61" si="192">29.28*(AF32/AF$4)-5.86</f>
        <v>35.573369121752201</v>
      </c>
      <c r="AG61" s="17"/>
      <c r="AH61" s="17"/>
      <c r="AI61" s="17"/>
      <c r="AJ61" s="17"/>
      <c r="AK61" s="17"/>
      <c r="AL61" s="17"/>
      <c r="AM61" s="17"/>
      <c r="AN61" s="23"/>
      <c r="CC61" s="17"/>
      <c r="CD61" s="17"/>
      <c r="CE61" s="17"/>
      <c r="CF61" s="17">
        <f t="shared" si="185"/>
        <v>13.74798306878307</v>
      </c>
      <c r="CG61" s="17"/>
      <c r="CH61" s="17"/>
      <c r="CI61" s="17"/>
      <c r="CJ61" s="17"/>
      <c r="CK61" s="17"/>
      <c r="CL61" s="5"/>
      <c r="CM61" s="5"/>
      <c r="CN61" s="5"/>
      <c r="CO61" s="17">
        <f t="shared" si="186"/>
        <v>36.398523703468022</v>
      </c>
      <c r="CP61" s="17"/>
      <c r="CQ61" s="17"/>
      <c r="CR61" s="17">
        <f t="shared" si="86"/>
        <v>15.328304637160663</v>
      </c>
      <c r="CS61" s="17"/>
      <c r="CT61" s="17"/>
      <c r="CU61" s="17"/>
      <c r="CV61" s="17"/>
      <c r="CW61" s="17"/>
      <c r="CX61" s="17"/>
      <c r="CY61" s="17"/>
      <c r="CZ61" s="17"/>
      <c r="DG61" s="17"/>
      <c r="DH61" s="17"/>
      <c r="DI61" s="17"/>
      <c r="DJ61" s="17"/>
      <c r="DK61" s="17"/>
    </row>
    <row r="62" spans="1:115" ht="12.9" customHeight="1" x14ac:dyDescent="0.25">
      <c r="AA62" s="5"/>
      <c r="AB62" s="5"/>
      <c r="AC62" s="5"/>
      <c r="AD62" s="5"/>
      <c r="AE62" s="5"/>
      <c r="AF62" s="17"/>
      <c r="AG62" s="17"/>
      <c r="AH62" s="17"/>
      <c r="AI62" s="17"/>
      <c r="AJ62" s="17"/>
      <c r="AK62" s="17"/>
      <c r="AL62" s="17"/>
      <c r="AM62" s="17"/>
      <c r="AN62" s="23"/>
      <c r="CC62" s="17"/>
      <c r="CD62" s="17"/>
      <c r="CE62" s="17"/>
      <c r="CF62" s="17">
        <f t="shared" si="185"/>
        <v>14.90767619047619</v>
      </c>
      <c r="CG62" s="17"/>
      <c r="CH62" s="17"/>
      <c r="CI62" s="17"/>
      <c r="CJ62" s="17"/>
      <c r="CK62" s="17"/>
      <c r="CL62" s="5"/>
      <c r="CM62" s="5"/>
      <c r="CN62" s="5"/>
      <c r="CO62" s="17">
        <f t="shared" si="186"/>
        <v>36.508518400678753</v>
      </c>
      <c r="CP62" s="17"/>
      <c r="CQ62" s="17"/>
      <c r="CR62" s="17">
        <f t="shared" si="86"/>
        <v>18.246240625330095</v>
      </c>
      <c r="CS62" s="17"/>
      <c r="CT62" s="17"/>
      <c r="CU62" s="17"/>
      <c r="CV62" s="17"/>
      <c r="CW62" s="17"/>
      <c r="CX62" s="17"/>
      <c r="CY62" s="17"/>
      <c r="CZ62" s="17"/>
      <c r="DG62" s="17"/>
      <c r="DH62" s="17"/>
      <c r="DI62" s="17"/>
      <c r="DJ62" s="17"/>
      <c r="DK62" s="17"/>
    </row>
    <row r="63" spans="1:115" ht="12.9" customHeight="1" x14ac:dyDescent="0.25">
      <c r="A63" s="5"/>
      <c r="B63" s="5"/>
      <c r="C63" s="5" t="s">
        <v>46</v>
      </c>
      <c r="D63" s="5"/>
      <c r="E63" s="5"/>
      <c r="F63" s="17" t="s">
        <v>47</v>
      </c>
      <c r="G63" s="17"/>
      <c r="H63" s="17"/>
      <c r="I63" s="17"/>
      <c r="J63" s="17"/>
      <c r="K63" s="17" t="s">
        <v>48</v>
      </c>
      <c r="L63" s="17"/>
      <c r="M63" s="17"/>
      <c r="N63" s="17"/>
      <c r="O63" s="17"/>
      <c r="P63" s="17"/>
      <c r="Q63" s="5" t="s">
        <v>13</v>
      </c>
      <c r="R63" s="5"/>
      <c r="S63" s="5"/>
      <c r="T63" s="17" t="s">
        <v>60</v>
      </c>
      <c r="U63" s="17"/>
      <c r="V63" s="17"/>
      <c r="W63" s="17"/>
      <c r="X63" s="17" t="s">
        <v>60</v>
      </c>
      <c r="Y63" s="17"/>
      <c r="Z63" s="17"/>
      <c r="AA63" s="17" t="s">
        <v>75</v>
      </c>
      <c r="AB63" s="5"/>
      <c r="AC63" s="5"/>
      <c r="AD63" s="5"/>
      <c r="AE63" s="5"/>
      <c r="AF63" s="17" t="s">
        <v>13</v>
      </c>
      <c r="AG63" s="17"/>
      <c r="AH63" s="17"/>
      <c r="AI63" s="17" t="s">
        <v>13</v>
      </c>
      <c r="AJ63" s="17"/>
      <c r="AK63" s="17"/>
      <c r="AL63" s="17" t="s">
        <v>13</v>
      </c>
      <c r="AM63" s="5"/>
      <c r="AN63" s="23"/>
      <c r="AO63" s="17"/>
      <c r="AP63" s="17"/>
      <c r="AQ63" s="17" t="s">
        <v>60</v>
      </c>
      <c r="AR63" s="5"/>
      <c r="AS63" s="5"/>
      <c r="AT63" s="17" t="s">
        <v>60</v>
      </c>
      <c r="AU63" s="17"/>
      <c r="AV63" s="17"/>
      <c r="AW63" s="17" t="s">
        <v>60</v>
      </c>
      <c r="AX63" s="17"/>
      <c r="AY63" s="17"/>
      <c r="AZ63" s="17" t="s">
        <v>60</v>
      </c>
      <c r="BA63" s="5"/>
      <c r="BB63" s="5"/>
      <c r="BC63" s="17" t="s">
        <v>60</v>
      </c>
      <c r="BD63" s="5"/>
      <c r="BE63" s="5"/>
      <c r="BF63" s="23"/>
      <c r="BG63" s="17" t="s">
        <v>60</v>
      </c>
      <c r="BH63" s="5"/>
      <c r="BI63" s="5"/>
      <c r="BJ63" s="5"/>
      <c r="BK63" s="5"/>
      <c r="BL63" s="17" t="s">
        <v>60</v>
      </c>
      <c r="BM63" s="17"/>
      <c r="BN63" s="17"/>
      <c r="BO63" s="17" t="s">
        <v>60</v>
      </c>
      <c r="BP63" s="5"/>
      <c r="BQ63" s="17"/>
      <c r="BR63" s="17"/>
      <c r="BS63" s="17"/>
      <c r="BT63" s="17"/>
      <c r="BU63" s="17" t="s">
        <v>60</v>
      </c>
      <c r="BV63" s="5"/>
      <c r="BW63" s="5"/>
      <c r="BX63" s="5"/>
      <c r="BY63" s="5"/>
      <c r="BZ63" s="17" t="s">
        <v>60</v>
      </c>
      <c r="CA63" s="5"/>
      <c r="CB63" s="5"/>
      <c r="CC63" s="17" t="s">
        <v>60</v>
      </c>
      <c r="CD63" s="5"/>
      <c r="CE63" s="5"/>
      <c r="CF63" s="5" t="s">
        <v>13</v>
      </c>
      <c r="CG63" s="17"/>
      <c r="CH63" s="17"/>
      <c r="CI63" s="17" t="s">
        <v>60</v>
      </c>
      <c r="CJ63" s="17"/>
      <c r="CK63" s="17"/>
      <c r="CL63" s="17" t="s">
        <v>60</v>
      </c>
      <c r="CM63" s="5"/>
      <c r="CN63" s="5"/>
      <c r="CO63" s="17" t="s">
        <v>13</v>
      </c>
      <c r="CP63" s="5"/>
      <c r="CQ63" s="5"/>
      <c r="CR63" s="17" t="s">
        <v>13</v>
      </c>
      <c r="CS63" s="17"/>
      <c r="CT63" s="17"/>
      <c r="CU63" s="17" t="s">
        <v>13</v>
      </c>
      <c r="CV63" s="17"/>
      <c r="CW63" s="17"/>
      <c r="CX63" s="17" t="s">
        <v>13</v>
      </c>
      <c r="CY63" s="5"/>
      <c r="CZ63" s="5"/>
      <c r="DA63" t="s">
        <v>13</v>
      </c>
      <c r="DD63" t="s">
        <v>13</v>
      </c>
      <c r="DE63" s="3"/>
      <c r="DF63" s="3"/>
      <c r="DG63" s="17"/>
      <c r="DH63" s="17"/>
      <c r="DI63" s="17"/>
      <c r="DJ63" s="17"/>
      <c r="DK63" s="17"/>
    </row>
    <row r="64" spans="1:115" ht="12.9" customHeight="1" x14ac:dyDescent="0.25">
      <c r="A64" s="5" t="s">
        <v>14</v>
      </c>
      <c r="B64" s="5"/>
      <c r="C64" s="17">
        <f>(C36*40+(20*SUM(C37:C54)))/100</f>
        <v>55.01930503867866</v>
      </c>
      <c r="D64" s="17">
        <f>(D36*40+(20*SUM(D37:D54)))/100</f>
        <v>48.683308383859497</v>
      </c>
      <c r="E64" s="17">
        <f>(E36*40+(20*SUM(E37:E54)))/100</f>
        <v>57.336342044741798</v>
      </c>
      <c r="F64" s="17">
        <f t="shared" ref="F64:P64" si="193">(F36*40+(20*SUM(F37:F44)))/100</f>
        <v>51.451906830343098</v>
      </c>
      <c r="G64" s="17">
        <f t="shared" si="193"/>
        <v>62.07064400377714</v>
      </c>
      <c r="H64" s="17">
        <f t="shared" si="193"/>
        <v>51.940546427447281</v>
      </c>
      <c r="I64" s="17">
        <f t="shared" si="193"/>
        <v>58.202086244885116</v>
      </c>
      <c r="J64" s="17">
        <f t="shared" si="193"/>
        <v>50.472696254327985</v>
      </c>
      <c r="K64" s="17">
        <f t="shared" si="193"/>
        <v>26.136899517516255</v>
      </c>
      <c r="L64" s="17">
        <f t="shared" si="193"/>
        <v>18.983104677994543</v>
      </c>
      <c r="M64" s="17">
        <f t="shared" si="193"/>
        <v>19.85665198237885</v>
      </c>
      <c r="N64" s="17">
        <f t="shared" si="193"/>
        <v>36.574860499265789</v>
      </c>
      <c r="O64" s="17">
        <f t="shared" si="193"/>
        <v>26.488177050555901</v>
      </c>
      <c r="P64" s="17">
        <f t="shared" si="193"/>
        <v>33.169884623452901</v>
      </c>
      <c r="Q64" s="17">
        <f>(Q36*40+(20*SUM(Q37:Q52)))/100+(Q53*40)/100</f>
        <v>88.348640663194814</v>
      </c>
      <c r="R64" s="17">
        <f>(R36*40+(20*SUM(R37:R54)))/100</f>
        <v>80.190246359868212</v>
      </c>
      <c r="S64" s="17">
        <f>(S36*40+(20*SUM(S37:S54)))/100</f>
        <v>78.016598575831637</v>
      </c>
      <c r="T64" s="17">
        <f t="shared" ref="T64:Z64" si="194">(T36*40+(20*SUM(T37:T44)))/100</f>
        <v>51.770185343479625</v>
      </c>
      <c r="U64" s="17">
        <f t="shared" si="194"/>
        <v>65.331251954550197</v>
      </c>
      <c r="V64" s="17">
        <f t="shared" si="194"/>
        <v>58.083493797560735</v>
      </c>
      <c r="W64" s="17">
        <f t="shared" si="194"/>
        <v>61.885949755029735</v>
      </c>
      <c r="X64" s="17">
        <f t="shared" si="194"/>
        <v>44.039225434759402</v>
      </c>
      <c r="Y64" s="30">
        <f t="shared" si="194"/>
        <v>46.43557281553398</v>
      </c>
      <c r="Z64" s="30">
        <f t="shared" si="194"/>
        <v>43.557082257548274</v>
      </c>
      <c r="AA64" s="17">
        <f>(AA36*40+(20*SUM(AA37:AA49)))/100</f>
        <v>36.346186939820747</v>
      </c>
      <c r="AB64" s="17">
        <f>(AB36*40+(20*SUM(AB37:AB49)))/100</f>
        <v>55.696230473751605</v>
      </c>
      <c r="AC64" s="17">
        <f>(AC36*40+(20*SUM(AC37:AC49)))/100</f>
        <v>51.561039692701677</v>
      </c>
      <c r="AD64" s="17">
        <f>(AD36*40+(20*SUM(AD37:AD49)))/100</f>
        <v>43.141946222791304</v>
      </c>
      <c r="AE64" s="17">
        <f>(AE36*40+(20*SUM(AE37:AE49)))/100</f>
        <v>47.479585147247128</v>
      </c>
      <c r="AF64" s="17">
        <f>(AF36*40+(20*SUM(AF37:AF54)))/100</f>
        <v>23.572727506978744</v>
      </c>
      <c r="AG64" s="17">
        <f t="shared" ref="AG64:AN64" si="195">(AG36*40+(20*SUM(AG37:AG54)))/100</f>
        <v>18.545394889413782</v>
      </c>
      <c r="AH64" s="17">
        <f t="shared" si="195"/>
        <v>19.756330684990331</v>
      </c>
      <c r="AI64" s="17">
        <f t="shared" si="195"/>
        <v>81.50191012179755</v>
      </c>
      <c r="AJ64" s="17">
        <f t="shared" si="195"/>
        <v>73.43888702225955</v>
      </c>
      <c r="AK64" s="17">
        <f t="shared" si="195"/>
        <v>104.28757832843343</v>
      </c>
      <c r="AL64" s="17">
        <f t="shared" si="195"/>
        <v>104.77295033557046</v>
      </c>
      <c r="AM64" s="17">
        <f t="shared" si="195"/>
        <v>97.367940939597318</v>
      </c>
      <c r="AN64" s="30">
        <f t="shared" si="195"/>
        <v>99.106534228187897</v>
      </c>
      <c r="AO64" s="17">
        <f t="shared" ref="AO64:CE64" si="196">(AO36*40+(20*SUM(AO37:AO44)))/100</f>
        <v>64.832618526622895</v>
      </c>
      <c r="AP64" s="17">
        <f t="shared" si="196"/>
        <v>79.643880159228999</v>
      </c>
      <c r="AQ64" s="17">
        <f t="shared" si="196"/>
        <v>29.30603627975254</v>
      </c>
      <c r="AR64" s="17">
        <f t="shared" si="196"/>
        <v>29.221310265282582</v>
      </c>
      <c r="AS64" s="17">
        <f t="shared" si="196"/>
        <v>26.371840620740269</v>
      </c>
      <c r="AT64" s="17">
        <f t="shared" si="196"/>
        <v>32.098910505836571</v>
      </c>
      <c r="AU64" s="17">
        <f t="shared" si="196"/>
        <v>22.392684824902727</v>
      </c>
      <c r="AV64" s="17">
        <f t="shared" si="196"/>
        <v>25.564280155642024</v>
      </c>
      <c r="AW64" s="17">
        <f t="shared" si="196"/>
        <v>40.491842660697145</v>
      </c>
      <c r="AX64" s="17">
        <f t="shared" si="196"/>
        <v>31.690466261592572</v>
      </c>
      <c r="AY64" s="17">
        <f t="shared" si="196"/>
        <v>36.981975055964178</v>
      </c>
      <c r="AZ64" s="17">
        <f t="shared" si="196"/>
        <v>30.200343759873622</v>
      </c>
      <c r="BA64" s="17">
        <f t="shared" si="196"/>
        <v>32.350096682464454</v>
      </c>
      <c r="BB64" s="17">
        <f t="shared" si="196"/>
        <v>41.439471721958924</v>
      </c>
      <c r="BC64" s="17">
        <f t="shared" si="196"/>
        <v>71.2847774135561</v>
      </c>
      <c r="BD64" s="17">
        <f t="shared" si="196"/>
        <v>66.207182404568044</v>
      </c>
      <c r="BE64" s="17">
        <f t="shared" si="196"/>
        <v>75.200205984984677</v>
      </c>
      <c r="BF64" s="17">
        <f t="shared" si="196"/>
        <v>70.000887807972916</v>
      </c>
      <c r="BG64" s="17">
        <f t="shared" si="196"/>
        <v>24.404608795570869</v>
      </c>
      <c r="BH64" s="17">
        <f t="shared" si="196"/>
        <v>22.451783140081474</v>
      </c>
      <c r="BI64" s="17">
        <f t="shared" si="196"/>
        <v>28.344088582471528</v>
      </c>
      <c r="BJ64" s="17">
        <f t="shared" si="196"/>
        <v>24.689075524913815</v>
      </c>
      <c r="BK64" s="17">
        <f t="shared" si="196"/>
        <v>19.341101013266474</v>
      </c>
      <c r="BL64" s="17">
        <f t="shared" si="196"/>
        <v>27.673960559796438</v>
      </c>
      <c r="BM64" s="17">
        <f t="shared" si="196"/>
        <v>30.577975826972011</v>
      </c>
      <c r="BN64" s="17">
        <f t="shared" si="196"/>
        <v>19.573438931297716</v>
      </c>
      <c r="BO64" s="17">
        <f t="shared" si="196"/>
        <v>50.535120379146932</v>
      </c>
      <c r="BP64" s="17">
        <f t="shared" si="196"/>
        <v>25.065202738283315</v>
      </c>
      <c r="BQ64" s="17">
        <f t="shared" si="196"/>
        <v>22.329537230121122</v>
      </c>
      <c r="BR64" s="17">
        <f t="shared" si="196"/>
        <v>12.806598420221171</v>
      </c>
      <c r="BS64" s="17">
        <f t="shared" si="196"/>
        <v>24.141552395997895</v>
      </c>
      <c r="BT64" s="17">
        <f t="shared" si="196"/>
        <v>31.001472353870462</v>
      </c>
      <c r="BU64" s="17">
        <f t="shared" si="196"/>
        <v>61.264517726743563</v>
      </c>
      <c r="BV64" s="17">
        <f t="shared" si="196"/>
        <v>60.881077362683882</v>
      </c>
      <c r="BW64" s="17">
        <f t="shared" si="196"/>
        <v>45.891537305534968</v>
      </c>
      <c r="BX64" s="17">
        <f t="shared" si="196"/>
        <v>54.062912054185624</v>
      </c>
      <c r="BY64" s="17">
        <f t="shared" si="196"/>
        <v>22.531308668301527</v>
      </c>
      <c r="BZ64" s="17">
        <f t="shared" si="196"/>
        <v>57.689518906895444</v>
      </c>
      <c r="CA64" s="17">
        <f t="shared" si="196"/>
        <v>76.183489037178248</v>
      </c>
      <c r="CB64" s="17">
        <f t="shared" si="196"/>
        <v>53.118748013981566</v>
      </c>
      <c r="CC64" s="17">
        <f t="shared" si="196"/>
        <v>33.475910905652455</v>
      </c>
      <c r="CD64" s="17">
        <f t="shared" si="196"/>
        <v>34.244559781466698</v>
      </c>
      <c r="CE64" s="17">
        <f t="shared" si="196"/>
        <v>42.518934650136579</v>
      </c>
      <c r="CF64" s="17">
        <f>(CF36*40+(20*SUM(CF37:CF54)))/100</f>
        <v>36.440041481481472</v>
      </c>
      <c r="CG64" s="17">
        <f>(CG36*40+(20*SUM(CG37:CG54)))/100</f>
        <v>46.862883386243382</v>
      </c>
      <c r="CH64" s="17">
        <f>(CH36*40+(20*SUM(CH37:CH54)))/100</f>
        <v>33.074532063492065</v>
      </c>
      <c r="CI64" s="17">
        <f t="shared" ref="CI64:CN64" si="197">(CI36*40+(20*SUM(CI37:CI44)))/100</f>
        <v>41.528155783680816</v>
      </c>
      <c r="CJ64" s="17">
        <f t="shared" si="197"/>
        <v>41.65216001693301</v>
      </c>
      <c r="CK64" s="17">
        <f t="shared" si="197"/>
        <v>53.947108477087525</v>
      </c>
      <c r="CL64" s="17">
        <f t="shared" si="197"/>
        <v>20.375836034318397</v>
      </c>
      <c r="CM64" s="17">
        <f t="shared" si="197"/>
        <v>31.795214489990471</v>
      </c>
      <c r="CN64" s="17">
        <f t="shared" si="197"/>
        <v>35.894341277407051</v>
      </c>
      <c r="CO64" s="17">
        <f t="shared" ref="CO64:DF64" si="198">(CO36*40+(20*SUM(CO37:CO54)))/100</f>
        <v>69.770519461236603</v>
      </c>
      <c r="CP64" s="17">
        <f t="shared" si="198"/>
        <v>55.699659348817477</v>
      </c>
      <c r="CQ64" s="17">
        <f t="shared" si="198"/>
        <v>66.946194082087175</v>
      </c>
      <c r="CR64" s="17">
        <f t="shared" si="198"/>
        <v>44.936691665786412</v>
      </c>
      <c r="CS64" s="17">
        <f t="shared" si="198"/>
        <v>38.762364001267564</v>
      </c>
      <c r="CT64" s="17">
        <f t="shared" si="198"/>
        <v>30.890780606316685</v>
      </c>
      <c r="CU64" s="17">
        <f t="shared" si="198"/>
        <v>64.128722186904028</v>
      </c>
      <c r="CV64" s="17">
        <f t="shared" si="198"/>
        <v>57.734817546090284</v>
      </c>
      <c r="CW64" s="17">
        <f t="shared" si="198"/>
        <v>77.171660521296914</v>
      </c>
      <c r="CX64" s="17">
        <f t="shared" si="198"/>
        <v>35.592524263790949</v>
      </c>
      <c r="CY64" s="17">
        <f t="shared" si="198"/>
        <v>22.882540854417247</v>
      </c>
      <c r="CZ64" s="17">
        <f t="shared" si="198"/>
        <v>41.277966818747402</v>
      </c>
      <c r="DA64" s="3">
        <f t="shared" si="198"/>
        <v>50.774012417218557</v>
      </c>
      <c r="DB64" s="3">
        <f t="shared" si="198"/>
        <v>53.208025248344384</v>
      </c>
      <c r="DC64" s="3">
        <f t="shared" si="198"/>
        <v>62.889225579470207</v>
      </c>
      <c r="DD64" s="3">
        <f t="shared" si="198"/>
        <v>70.519246060096663</v>
      </c>
      <c r="DE64" s="3">
        <f t="shared" si="198"/>
        <v>61.746222315612528</v>
      </c>
      <c r="DF64" s="3">
        <f t="shared" si="198"/>
        <v>66.660790081949983</v>
      </c>
      <c r="DG64" s="17"/>
      <c r="DH64" s="17"/>
      <c r="DI64" s="17"/>
      <c r="DJ64" s="17"/>
      <c r="DK64" s="17"/>
    </row>
    <row r="65" spans="1:115" ht="12.9" customHeight="1" x14ac:dyDescent="0.25">
      <c r="A65" s="5" t="s">
        <v>49</v>
      </c>
      <c r="B65" s="5"/>
      <c r="C65" s="19"/>
      <c r="D65" s="19"/>
      <c r="E65" s="17">
        <f>AVERAGE(C64:E64)</f>
        <v>53.679651822426649</v>
      </c>
      <c r="F65" s="19"/>
      <c r="G65" s="19"/>
      <c r="H65" s="17">
        <f>AVERAGE(F64:H64)</f>
        <v>55.154365753855842</v>
      </c>
      <c r="I65" s="17"/>
      <c r="J65" s="17"/>
      <c r="K65" s="19"/>
      <c r="L65" s="19"/>
      <c r="M65" s="13"/>
      <c r="N65" s="17">
        <f>AVERAGE(K64:N64)</f>
        <v>25.387879169288858</v>
      </c>
      <c r="O65" s="17"/>
      <c r="P65" s="17"/>
      <c r="Q65" s="19"/>
      <c r="R65" s="19"/>
      <c r="S65" s="17">
        <f>AVERAGE(Q64:S64)</f>
        <v>82.185161866298216</v>
      </c>
      <c r="T65" s="19"/>
      <c r="U65" s="19"/>
      <c r="V65" s="5"/>
      <c r="W65" s="17">
        <f>AVERAGE(T64:W64)</f>
        <v>59.267720212655078</v>
      </c>
      <c r="X65" s="19"/>
      <c r="Y65" s="25"/>
      <c r="Z65" s="30">
        <f>AVERAGE(X64:Z64)</f>
        <v>44.677293502613885</v>
      </c>
      <c r="AA65" s="19"/>
      <c r="AB65" s="19"/>
      <c r="AC65" s="17">
        <f>AVERAGE(AA64:AC64)</f>
        <v>47.867819035424674</v>
      </c>
      <c r="AD65" s="17"/>
      <c r="AE65" s="17">
        <f>AVERAGE(AA64:AE64)</f>
        <v>46.844997695262485</v>
      </c>
      <c r="AF65" s="19"/>
      <c r="AG65" s="19"/>
      <c r="AH65" s="17">
        <f>AVERAGE(AF64:AH64)</f>
        <v>20.624817693794284</v>
      </c>
      <c r="AI65" s="19"/>
      <c r="AJ65" s="19"/>
      <c r="AK65" s="17">
        <f>AVERAGE(AI64:AK64)</f>
        <v>86.409458490830175</v>
      </c>
      <c r="AL65" s="19"/>
      <c r="AM65" s="5"/>
      <c r="AN65" s="30">
        <f>AVERAGE(AL64:AN64)</f>
        <v>100.41580850111855</v>
      </c>
      <c r="AO65" s="19"/>
      <c r="AP65" s="19"/>
      <c r="AQ65" s="19"/>
      <c r="AR65" s="19"/>
      <c r="AS65" s="17">
        <f>AVERAGE(AQ64:AS64)</f>
        <v>28.299729055258464</v>
      </c>
      <c r="AT65" s="19"/>
      <c r="AU65" s="19"/>
      <c r="AV65" s="17">
        <f>AVERAGE(AT64:AV64)</f>
        <v>26.685291828793776</v>
      </c>
      <c r="AW65" s="19"/>
      <c r="AX65" s="19"/>
      <c r="AY65" s="17">
        <f>AVERAGE(AW64:AY64)</f>
        <v>36.388094659417966</v>
      </c>
      <c r="AZ65" s="19"/>
      <c r="BA65" s="5"/>
      <c r="BB65" s="17">
        <f>AVERAGE(AZ64:BB64)</f>
        <v>34.663304054765668</v>
      </c>
      <c r="BC65" s="5"/>
      <c r="BD65" s="5"/>
      <c r="BE65" s="5"/>
      <c r="BF65" s="17">
        <f>AVERAGE(BC64:BF64)</f>
        <v>70.673263402770431</v>
      </c>
      <c r="BG65" s="19"/>
      <c r="BH65" s="19"/>
      <c r="BI65" s="17">
        <f>AVERAGE(BG64:BI64)</f>
        <v>25.066826839374624</v>
      </c>
      <c r="BJ65" s="17"/>
      <c r="BK65" s="17"/>
      <c r="BL65" s="19"/>
      <c r="BM65" s="19"/>
      <c r="BN65" s="17">
        <f>AVERAGE(BL64:BN64)</f>
        <v>25.94179177268872</v>
      </c>
      <c r="BO65" s="19"/>
      <c r="BP65" s="19"/>
      <c r="BQ65" s="19"/>
      <c r="BR65" s="17">
        <f>AVERAGE(BO64:BR64)</f>
        <v>27.684114691943137</v>
      </c>
      <c r="BS65" s="17"/>
      <c r="BT65" s="17"/>
      <c r="BU65" s="5"/>
      <c r="BV65" s="5"/>
      <c r="BW65" s="5"/>
      <c r="BX65" s="17">
        <f>AVERAGE(BU64:BX64)</f>
        <v>55.525011112287011</v>
      </c>
      <c r="BY65" s="5"/>
      <c r="BZ65" s="5"/>
      <c r="CA65" s="5"/>
      <c r="CB65" s="17">
        <f>AVERAGE(BZ64:CB64)</f>
        <v>62.330585319351748</v>
      </c>
      <c r="CC65" s="19"/>
      <c r="CD65" s="19"/>
      <c r="CE65" s="17">
        <f>AVERAGE(CC64:CE64)</f>
        <v>36.746468445751908</v>
      </c>
      <c r="CF65" s="19"/>
      <c r="CG65" s="19"/>
      <c r="CH65" s="17">
        <f>AVERAGE(CF64:CH64)</f>
        <v>38.792485643738978</v>
      </c>
      <c r="CI65" s="19"/>
      <c r="CJ65" s="19"/>
      <c r="CK65" s="17">
        <f>AVERAGE(CI64:CK64)</f>
        <v>45.709141425900448</v>
      </c>
      <c r="CL65" s="19"/>
      <c r="CM65" s="5"/>
      <c r="CN65" s="17">
        <f>AVERAGE(CL64:CN64)</f>
        <v>29.355130600571972</v>
      </c>
      <c r="CO65" s="19"/>
      <c r="CP65" s="19"/>
      <c r="CQ65" s="17">
        <f>AVERAGE(CO64:CQ64)</f>
        <v>64.138790964047089</v>
      </c>
      <c r="CR65" s="19"/>
      <c r="CS65" s="19"/>
      <c r="CT65" s="17">
        <f>AVERAGE(CR64:CT64)</f>
        <v>38.196612091123555</v>
      </c>
      <c r="CU65" s="19"/>
      <c r="CV65" s="19"/>
      <c r="CW65" s="17">
        <f>AVERAGE(CU64:CW64)</f>
        <v>66.345066751430409</v>
      </c>
      <c r="CX65" s="19"/>
      <c r="CY65" s="5"/>
      <c r="CZ65" s="17">
        <f>AVERAGE(CX64:CZ64)</f>
        <v>33.251010645651867</v>
      </c>
      <c r="DC65" s="3">
        <f>AVERAGE(DA64:DC64)</f>
        <v>55.623754415011057</v>
      </c>
      <c r="DF65" s="3">
        <f>AVERAGE(DD64:DF64)</f>
        <v>66.30875281921972</v>
      </c>
      <c r="DG65" s="5"/>
      <c r="DH65" s="5"/>
      <c r="DI65" s="5"/>
      <c r="DJ65" s="5"/>
      <c r="DK65" s="5"/>
    </row>
    <row r="66" spans="1:115" ht="12.9" customHeight="1" x14ac:dyDescent="0.25">
      <c r="A66" s="5" t="s">
        <v>16</v>
      </c>
      <c r="B66" s="5"/>
      <c r="C66" s="17">
        <f>(0.4*IF(C36-C77&lt;0,0,C36-C77))+0.2*(IF(C37-C78&lt;0,0,C37-C78)+IF(C38-C79&lt;0,0,C38-C79)+IF(C39-C80&lt;0,0,C39-C80)+IF(C40-C81&lt;0,0,C40-C81)+IF(C41-C82&lt;0,0,C41-C82)+IF(C42-C83&lt;0,0,C42-C83)+IF(C43-C84&lt;0,0,C43-C84)+IF(C44-C85&lt;0,0,C44-C85)+IF(C45-C86&lt;0,0,C45-C86)+IF(C46-C87&lt;0,0,C46-C87)+IF(C47-C88&lt;0,0,C47-C88)+IF(C48-C89&lt;0,0,C48-C89)+IF(C49-C90&lt;0,0,C49-C90)+IF(C50-C91&lt;0,0,C50-C91)+IF(C51-C92&lt;0,0,C51-C92)+IF(C52-C93&lt;0,0,C52-C93)+IF(C53-C94&lt;0,0,C53-C94)+IF(C54-C95&lt;0,0,C54-C95))</f>
        <v>41.496830487464301</v>
      </c>
      <c r="D66" s="17">
        <f>(0.4*IF(D36-D77&lt;0,0,D36-D77))+0.2*(IF(D37-D78&lt;0,0,D37-D78)+IF(D38-D79&lt;0,0,D38-D79)+IF(D39-D80&lt;0,0,D39-D80)+IF(D40-D81&lt;0,0,D40-D81)+IF(D41-D82&lt;0,0,D41-D82)+IF(D42-D83&lt;0,0,D42-D83)+IF(D43-D84&lt;0,0,D43-D84)+IF(D44-D85&lt;0,0,D44-D85)+IF(D45-D86&lt;0,0,D45-D86)+IF(D46-D87&lt;0,0,D46-D87)+IF(D47-D88&lt;0,0,D47-D88)+IF(D48-D89&lt;0,0,D48-D89)+IF(D49-D90&lt;0,0,D49-D90)+IF(D50-D91&lt;0,0,D50-D91)+IF(D51-D92&lt;0,0,D51-D92)+IF(D52-D93&lt;0,0,D52-D93)+IF(D53-D94&lt;0,0,D53-D94)+IF(D54-D95&lt;0,0,D54-D95))</f>
        <v>36.037296185280702</v>
      </c>
      <c r="E66" s="17">
        <f>(0.4*IF(E36-E77&lt;0,0,E36-E77))+0.2*(IF(E37-E78&lt;0,0,E37-E78)+IF(E38-E79&lt;0,0,E38-E79)+IF(E39-E80&lt;0,0,E39-E80)+IF(E40-E81&lt;0,0,E40-E81)+IF(E41-E82&lt;0,0,E41-E82)+IF(E42-E83&lt;0,0,E42-E83)+IF(E43-E84&lt;0,0,E43-E84)+IF(E44-E85&lt;0,0,E44-E85)+IF(E45-E86&lt;0,0,E45-E86)+IF(E46-E87&lt;0,0,E46-E87)+IF(E47-E88&lt;0,0,E47-E88)+IF(E48-E89&lt;0,0,E48-E89)+IF(E49-E90&lt;0,0,E49-E90)+IF(E50-E91&lt;0,0,E50-E91)+IF(E51-E92&lt;0,0,E51-E92)+IF(E52-E93&lt;0,0,E52-E93)+IF(E53-E94&lt;0,0,E53-E94)+IF(E54-E95&lt;0,0,E54-E95))</f>
        <v>43.004486694361155</v>
      </c>
      <c r="F66" s="17">
        <f>(0.4*IF(F36-F77&lt;0,0,F36-F77))+0.2*(IF(F37-F78&lt;0,0,F37-F78)+IF(F38-F79&lt;0,0,F38-F79)+IF(F39-F80&lt;0,0,F39-F80)+IF(F40-F81&lt;0,0,F40-F81)+IF(F41-F82&lt;0,0,F41-F82)+IF(F42-F83&lt;0,0,F42-F83)+IF(F43-F84&lt;0,0,F43-F84)+IF(F44-F85&lt;0,0,F44-F85))</f>
        <v>37.271806929867907</v>
      </c>
      <c r="G66" s="17">
        <f>(0.4*IF(G36-G77&lt;0,0,G36-G77))+0.2*(IF(G37-G78&lt;0,0,G37-G78)+IF(G38-G79&lt;0,0,G38-G79)+IF(G39-G80&lt;0,0,G39-G80)+IF(G40-G81&lt;0,0,G40-G81)+IF(G41-G82&lt;0,0,G41-G82)+IF(G42-G83&lt;0,0,G42-G83)+IF(G43-G84&lt;0,0,G43-G84)+IF(G44-G85&lt;0,0,G44-G85))</f>
        <v>40.085262494744207</v>
      </c>
      <c r="H66" s="17">
        <f>(0.4*IF(H36-H77&lt;0,0,H36-H77))+0.2*(IF(H37-H78&lt;0,0,H37-H78)+IF(H38-H79&lt;0,0,H38-H79)+IF(H39-H80&lt;0,0,H39-H80)+IF(H40-H81&lt;0,0,H40-H81)+IF(H41-H82&lt;0,0,H41-H82)+IF(H42-H83&lt;0,0,H42-H83)+IF(H43-H84&lt;0,0,H43-H84)+IF(H44-H85&lt;0,0,H44-H85))</f>
        <v>36.602953946759669</v>
      </c>
      <c r="I66" s="17"/>
      <c r="J66" s="17"/>
      <c r="K66" s="17">
        <f>(0.4*IF(K36-I77&lt;0,0,K36-I77))+0.2*(IF(K37-I78&lt;0,0,K37-I78)+IF(K38-I79&lt;0,0,K38-I79)+IF(K39-I80&lt;0,0,K39-I80)+IF(K40-I81&lt;0,0,K40-I81)+IF(K41-I82&lt;0,0,K41-I82)+IF(K42-I83&lt;0,0,K42-I83)+IF(K43-I84&lt;0,0,K43-I84)+IF(K44-I85&lt;0,0,K44-I85))</f>
        <v>8.9173485756707613</v>
      </c>
      <c r="L66" s="17">
        <f>(0.4*IF(L36-J77&lt;0,0,L36-J77))+0.2*(IF(L37-J78&lt;0,0,L37-J78)+IF(L38-J79&lt;0,0,L38-J79)+IF(L39-J80&lt;0,0,L39-J80)+IF(L40-J81&lt;0,0,L40-J81)+IF(L41-J82&lt;0,0,L41-J82)+IF(L42-J83&lt;0,0,L42-J83)+IF(L43-J84&lt;0,0,L43-J84)+IF(L44-J85&lt;0,0,L44-J85))</f>
        <v>9.8469091671911055</v>
      </c>
      <c r="M66" s="17">
        <f>(0.4*IF(M36-K77&lt;0,0,M36-K77))+0.2*(IF(M37-K78&lt;0,0,M37-K78)+IF(M38-K79&lt;0,0,M38-K79)+IF(M39-K80&lt;0,0,M39-K80)+IF(M40-K81&lt;0,0,M40-K81)+IF(M41-K82&lt;0,0,M41-K82)+IF(M42-K83&lt;0,0,M42-K83)+IF(M43-K84&lt;0,0,M43-K84)+IF(M44-K85&lt;0,0,M44-K85))</f>
        <v>3.579030769604675</v>
      </c>
      <c r="N66" s="17">
        <f>(0.4*IF(N36-L77&lt;0,0,N36-L77))+0.2*(IF(N37-L78&lt;0,0,N37-L78)+IF(N38-L79&lt;0,0,N38-L79)+IF(N39-L80&lt;0,0,N39-L80)+IF(N40-L81&lt;0,0,N40-L81)+IF(N41-L82&lt;0,0,N41-L82)+IF(N42-L83&lt;0,0,N42-L83)+IF(N43-L84&lt;0,0,N43-L84)+IF(N44-L85&lt;0,0,N44-L85))</f>
        <v>17.943460037759593</v>
      </c>
      <c r="O66" s="17"/>
      <c r="P66" s="17"/>
      <c r="Q66" s="17">
        <f>(0.4*IF(Q36-Q77&lt;0,0,Q36-Q77))+0.2*(IF(Q37-Q78&lt;0,0,Q37-Q78)+IF(Q38-Q79&lt;0,0,Q38-Q79)+IF(Q39-Q80&lt;0,0,Q39-Q80)+IF(Q40-Q81&lt;0,0,Q40-Q81)+IF(Q41-Q82&lt;0,0,Q41-Q82)+IF(Q42-Q83&lt;0,0,Q42-Q83)+IF(Q43-Q84&lt;0,0,Q43-Q84)+IF(Q44-Q85&lt;0,0,Q44-Q85)+IF(Q45-Q86&lt;0,0,Q45-Q86)+IF(Q46-Q87&lt;0,0,Q46-Q87)+IF(Q47-Q88&lt;0,0,Q47-Q88)+IF(Q48-Q89&lt;0,0,Q48-Q89)+IF(Q49-Q90&lt;0,0,Q49-Q90)+IF(Q50-Q91&lt;0,0,Q50-Q91)+IF(Q51-Q92&lt;0,0,Q51-Q92)+IF(Q52-Q93&lt;0,0,Q52-Q93)+IF(Q53-Q94&lt;0,0,Q53-Q94)+IF(Q54-Q95&lt;0,0,Q54-Q95))</f>
        <v>69.558511398719062</v>
      </c>
      <c r="R66" s="17">
        <f>(0.4*IF(R36-R77&lt;0,0,R36-R77))+0.2*(IF(R37-R78&lt;0,0,R37-R78)+IF(R38-R79&lt;0,0,R38-R79)+IF(R39-R80&lt;0,0,R39-R80)+IF(R40-R81&lt;0,0,R40-R81)+IF(R41-R82&lt;0,0,R41-R82)+IF(R42-R83&lt;0,0,R42-R83)+IF(R43-R84&lt;0,0,R43-R84)+IF(R44-R85&lt;0,0,R44-R85)+IF(R45-R86&lt;0,0,R45-R86)+IF(R46-R87&lt;0,0,R46-R87)+IF(R47-R88&lt;0,0,R47-R88)+IF(R48-R89&lt;0,0,R48-R89)+IF(R49-R90&lt;0,0,R49-R90)+IF(R50-R91&lt;0,0,R50-R91)+IF(R51-R92&lt;0,0,R51-R92)+IF(R52-R93&lt;0,0,R52-R93)+IF(R53-R94&lt;0,0,R53-R94)+IF(R54-R95&lt;0,0,R54-R95))</f>
        <v>62.095956074552618</v>
      </c>
      <c r="S66" s="17">
        <f>(0.4*IF(S36-S77&lt;0,0,S36-S77))+0.2*(IF(S37-S78&lt;0,0,S37-S78)+IF(S38-S79&lt;0,0,S38-S79)+IF(S39-S80&lt;0,0,S39-S80)+IF(S40-S81&lt;0,0,S40-S81)+IF(S41-S82&lt;0,0,S41-S82)+IF(S42-S83&lt;0,0,S42-S83)+IF(S43-S84&lt;0,0,S43-S84)+IF(S44-S85&lt;0,0,S44-S85)+IF(S45-S86&lt;0,0,S45-S86)+IF(S46-S87&lt;0,0,S46-S87)+IF(S47-S88&lt;0,0,S47-S88)+IF(S48-S89&lt;0,0,S48-S89)+IF(S49-S90&lt;0,0,S49-S90)+IF(S50-S91&lt;0,0,S50-S91)+IF(S51-S92&lt;0,0,S51-S92)+IF(S52-S93&lt;0,0,S52-S93)+IF(S53-S94&lt;0,0,S53-S94)+IF(S54-S95&lt;0,0,S54-S95))</f>
        <v>56.381878233621407</v>
      </c>
      <c r="T66" s="17">
        <f t="shared" ref="T66:Z66" si="199">(0.4*IF(T36-T77&lt;0,0,T36-T77))+0.2*(IF(T37-T78&lt;0,0,T37-T78)+IF(T38-T79&lt;0,0,T38-T79)+IF(T39-T80&lt;0,0,T39-T80)+IF(T40-T81&lt;0,0,T40-T81)+IF(T41-T82&lt;0,0,T41-T82)+IF(T42-T83&lt;0,0,T42-T83)+IF(T43-T84&lt;0,0,T43-T84)+IF(T44-T85&lt;0,0,T44-T85))</f>
        <v>30.710185343479623</v>
      </c>
      <c r="U66" s="17">
        <f t="shared" si="199"/>
        <v>42.791251954550205</v>
      </c>
      <c r="V66" s="17">
        <f t="shared" si="199"/>
        <v>36.806472259099195</v>
      </c>
      <c r="W66" s="17">
        <f t="shared" si="199"/>
        <v>37.825949755029725</v>
      </c>
      <c r="X66" s="17">
        <f t="shared" si="199"/>
        <v>31.579225434759412</v>
      </c>
      <c r="Y66" s="30">
        <f t="shared" si="199"/>
        <v>35.275572815533977</v>
      </c>
      <c r="Z66" s="30">
        <f t="shared" si="199"/>
        <v>31.217082257548274</v>
      </c>
      <c r="AA66" s="17">
        <f>(0.4*IF(AA36-AA77&lt;0,0,AA36-AA77))+0.2*(IF(AA37-AA78&lt;0,0,AA37-AA78)+IF(AA38-AA79&lt;0,0,AA38-AA79)+IF(AA39-AA80&lt;0,0,AA39-AA80)+IF(AA40-AA81&lt;0,0,AA40-AA81)+IF(AA41-AA82&lt;0,0,AA41-AA82)+IF(AA42-AA83&lt;0,0,AA42-AA83)+IF(AA43-AA84&lt;0,0,AA43-AA84)+IF(AA44-AA85&lt;0,0,AA44-AA85)+IF(AA45-AA86&lt;0,0,AA45-AA86)+IF(AA46-AA87&lt;0,0,AA46-AA87)+IF(AA47-AA88&lt;0,0,AA47-AA88)+IF(AA48-AA89&lt;0,0,AA48-AA89)+IF(AA49-AA90&lt;0,0,AA49-AA90))</f>
        <v>17.383798759561401</v>
      </c>
      <c r="AB66" s="17">
        <f>(0.4*IF(AB36-AB77&lt;0,0,AB36-AB77))+0.2*(IF(AB37-AB78&lt;0,0,AB37-AB78)+IF(AB38-AB79&lt;0,0,AB38-AB79)+IF(AB39-AB80&lt;0,0,AB39-AB80)+IF(AB40-AB81&lt;0,0,AB40-AB81)+IF(AB41-AB82&lt;0,0,AB41-AB82)+IF(AB42-AB83&lt;0,0,AB42-AB83)+IF(AB43-AB84&lt;0,0,AB43-AB84)+IF(AB44-AB85&lt;0,0,AB44-AB85)+IF(AB45-AB86&lt;0,0,AB45-AB86)+IF(AB46-AB87&lt;0,0,AB46-AB87)+IF(AB47-AB88&lt;0,0,AB47-AB88)+IF(AB48-AB89&lt;0,0,AB48-AB89)+IF(AB49-AB90&lt;0,0,AB49-AB90))</f>
        <v>38.488864517976943</v>
      </c>
      <c r="AC66" s="17">
        <f>(0.4*IF(AC36-AC77&lt;0,0,AC36-AC77))+0.2*(IF(AC37-AC78&lt;0,0,AC37-AC78)+IF(AC38-AC79&lt;0,0,AC38-AC79)+IF(AC39-AC80&lt;0,0,AC39-AC80)+IF(AC40-AC81&lt;0,0,AC40-AC81)+IF(AC41-AC82&lt;0,0,AC41-AC82)+IF(AC42-AC83&lt;0,0,AC42-AC83)+IF(AC43-AC84&lt;0,0,AC43-AC84)+IF(AC44-AC85&lt;0,0,AC44-AC85)+IF(AC45-AC86&lt;0,0,AC45-AC86)+IF(AC46-AC87&lt;0,0,AC46-AC87)+IF(AC47-AC88&lt;0,0,AC47-AC88)+IF(AC48-AC89&lt;0,0,AC48-AC89)+IF(AC49-AC90&lt;0,0,AC49-AC90))</f>
        <v>31.83441990358574</v>
      </c>
      <c r="AD66" s="17"/>
      <c r="AE66" s="17"/>
      <c r="AF66" s="17">
        <f t="shared" ref="AF66:AN66" si="200">(0.4*IF(AF36-AF77&lt;0,0,AF36-AF77))+0.2*(IF(AF37-AF78&lt;0,0,AF37-AF78)+IF(AF38-AF79&lt;0,0,AF38-AF79)+IF(AF39-AF80&lt;0,0,AF39-AF80)+IF(AF40-AF81&lt;0,0,AF40-AF81)+IF(AF41-AF82&lt;0,0,AF41-AF82)+IF(AF42-AF83&lt;0,0,AF42-AF83)+IF(AF43-AF84&lt;0,0,AF43-AF84)+IF(AF44-AF85&lt;0,0,AF44-AF85)+IF(AF45-AF86&lt;0,0,AF45-AF86)+IF(AF46-AF87&lt;0,0,AF46-AF87)+IF(AF47-AF88&lt;0,0,AF47-AF88)+IF(AF48-AF89&lt;0,0,AF48-AF89)+IF(AF49-AF90&lt;0,0,AF49-AF90)+IF(AF50-AF91&lt;0,0,AF50-AF91)+IF(AF51-AF92&lt;0,0,AF51-AF92)+IF(AF52-AF93&lt;0,0,AF52-AF93)+IF(AF53-AF94&lt;0,0,AF53-AF94)+IF(AF54-AF95&lt;0,0,AF54-AF95))</f>
        <v>5.0992173821758762</v>
      </c>
      <c r="AG66" s="17">
        <f t="shared" si="200"/>
        <v>5.3061090238726356</v>
      </c>
      <c r="AH66" s="17">
        <f t="shared" si="200"/>
        <v>9.4135900468640905</v>
      </c>
      <c r="AI66" s="17">
        <f t="shared" si="200"/>
        <v>64.975648088284061</v>
      </c>
      <c r="AJ66" s="17">
        <f t="shared" si="200"/>
        <v>62.059559460146758</v>
      </c>
      <c r="AK66" s="17">
        <f t="shared" si="200"/>
        <v>91.499836284018784</v>
      </c>
      <c r="AL66" s="17">
        <f t="shared" si="200"/>
        <v>78.363472363220239</v>
      </c>
      <c r="AM66" s="17">
        <f t="shared" si="200"/>
        <v>68.981940939597308</v>
      </c>
      <c r="AN66" s="30">
        <f t="shared" si="200"/>
        <v>74.635077720251417</v>
      </c>
      <c r="AO66" s="17">
        <f t="shared" ref="AO66:BI66" si="201">(0.4*IF(AO36-AO77&lt;0,0,AO36-AO77))+0.2*(IF(AO37-AO78&lt;0,0,AO37-AO78)+IF(AO38-AO79&lt;0,0,AO38-AO79)+IF(AO39-AO80&lt;0,0,AO39-AO80)+IF(AO40-AO81&lt;0,0,AO40-AO81)+IF(AO41-AO82&lt;0,0,AO41-AO82)+IF(AO42-AO83&lt;0,0,AO42-AO83)+IF(AO43-AO84&lt;0,0,AO43-AO84)+IF(AO44-AO85&lt;0,0,AO44-AO85))</f>
        <v>39.194618526622904</v>
      </c>
      <c r="AP66" s="17">
        <f t="shared" si="201"/>
        <v>79.643880159229013</v>
      </c>
      <c r="AQ66" s="17">
        <f t="shared" si="201"/>
        <v>14.544915742125742</v>
      </c>
      <c r="AR66" s="17">
        <f t="shared" si="201"/>
        <v>11.394547952402535</v>
      </c>
      <c r="AS66" s="17">
        <f t="shared" si="201"/>
        <v>11.983493663868446</v>
      </c>
      <c r="AT66" s="17">
        <f t="shared" si="201"/>
        <v>23.27383010729643</v>
      </c>
      <c r="AU66" s="17">
        <f t="shared" si="201"/>
        <v>15.099796284871326</v>
      </c>
      <c r="AV66" s="17">
        <f t="shared" si="201"/>
        <v>16.751901850557278</v>
      </c>
      <c r="AW66" s="17">
        <f t="shared" si="201"/>
        <v>25.487842660697151</v>
      </c>
      <c r="AX66" s="17">
        <f t="shared" si="201"/>
        <v>19.400151927554518</v>
      </c>
      <c r="AY66" s="17">
        <f t="shared" si="201"/>
        <v>21.977975055964183</v>
      </c>
      <c r="AZ66" s="17">
        <f t="shared" si="201"/>
        <v>15.730997157206113</v>
      </c>
      <c r="BA66" s="17">
        <f t="shared" si="201"/>
        <v>15.705189289609933</v>
      </c>
      <c r="BB66" s="17">
        <f t="shared" si="201"/>
        <v>28.283930239177497</v>
      </c>
      <c r="BC66" s="17">
        <f t="shared" si="201"/>
        <v>71.2847774135561</v>
      </c>
      <c r="BD66" s="17">
        <f t="shared" si="201"/>
        <v>66.207182404568044</v>
      </c>
      <c r="BE66" s="17">
        <f t="shared" si="201"/>
        <v>75.200205984984677</v>
      </c>
      <c r="BF66" s="17">
        <f t="shared" si="201"/>
        <v>70.000887807972916</v>
      </c>
      <c r="BG66" s="17">
        <f t="shared" si="201"/>
        <v>7.6130523511264272</v>
      </c>
      <c r="BH66" s="17">
        <f t="shared" si="201"/>
        <v>7.5871666144364314</v>
      </c>
      <c r="BI66" s="17">
        <f t="shared" si="201"/>
        <v>11.957918692085119</v>
      </c>
      <c r="BJ66" s="17"/>
      <c r="BK66" s="17"/>
      <c r="BL66" s="17">
        <f t="shared" ref="BL66:BR66" si="202">(0.4*IF(BL36-BL77&lt;0,0,BL36-BL77))+0.2*(IF(BL37-BL78&lt;0,0,BL37-BL78)+IF(BL38-BL79&lt;0,0,BL38-BL79)+IF(BL39-BL80&lt;0,0,BL39-BL80)+IF(BL40-BL81&lt;0,0,BL40-BL81)+IF(BL41-BL82&lt;0,0,BL41-BL82)+IF(BL42-BL83&lt;0,0,BL42-BL83)+IF(BL43-BL84&lt;0,0,BL43-BL84)+IF(BL44-BL85&lt;0,0,BL44-BL85))</f>
        <v>17.3956396671955</v>
      </c>
      <c r="BM66" s="17">
        <f t="shared" si="202"/>
        <v>18.822237828696803</v>
      </c>
      <c r="BN66" s="17">
        <f t="shared" si="202"/>
        <v>10.539186331772802</v>
      </c>
      <c r="BO66" s="17">
        <f t="shared" si="202"/>
        <v>36.845120379146927</v>
      </c>
      <c r="BP66" s="17">
        <f t="shared" si="202"/>
        <v>15.918856640079589</v>
      </c>
      <c r="BQ66" s="17">
        <f t="shared" si="202"/>
        <v>14.691883841025948</v>
      </c>
      <c r="BR66" s="17">
        <f t="shared" si="202"/>
        <v>6.6846442820060119</v>
      </c>
      <c r="BS66" s="17"/>
      <c r="BT66" s="17"/>
      <c r="BU66" s="17">
        <f t="shared" ref="BU66:CE66" si="203">(0.4*IF(BU36-BU77&lt;0,0,BU36-BU77))+0.2*(IF(BU37-BU78&lt;0,0,BU37-BU78)+IF(BU38-BU79&lt;0,0,BU38-BU79)+IF(BU39-BU80&lt;0,0,BU39-BU80)+IF(BU40-BU81&lt;0,0,BU40-BU81)+IF(BU41-BU82&lt;0,0,BU41-BU82)+IF(BU42-BU83&lt;0,0,BU42-BU83)+IF(BU43-BU84&lt;0,0,BU43-BU84)+IF(BU44-BU85&lt;0,0,BU44-BU85))</f>
        <v>43.509878838748662</v>
      </c>
      <c r="BV66" s="17">
        <f t="shared" si="203"/>
        <v>46.094960300972105</v>
      </c>
      <c r="BW66" s="17">
        <f t="shared" si="203"/>
        <v>30.338439120642882</v>
      </c>
      <c r="BX66" s="17">
        <f t="shared" si="203"/>
        <v>33.965709636969805</v>
      </c>
      <c r="BY66" s="17">
        <f t="shared" si="203"/>
        <v>8.6270952065943991</v>
      </c>
      <c r="BZ66" s="17">
        <f t="shared" si="203"/>
        <v>45.24151890689545</v>
      </c>
      <c r="CA66" s="17">
        <f t="shared" si="203"/>
        <v>59.105489037178252</v>
      </c>
      <c r="CB66" s="17">
        <f t="shared" si="203"/>
        <v>41.050943755958045</v>
      </c>
      <c r="CC66" s="17">
        <f t="shared" si="203"/>
        <v>18.188202844862175</v>
      </c>
      <c r="CD66" s="17">
        <f t="shared" si="203"/>
        <v>23.919446776435791</v>
      </c>
      <c r="CE66" s="17">
        <f t="shared" si="203"/>
        <v>25.717642365984275</v>
      </c>
      <c r="CF66" s="17">
        <f>(0.4*IF(CF36-CF77&lt;0,0,CF36-CF77))+0.2*(IF(CF37-CF78&lt;0,0,CF37-CF78)+IF(CF38-CF79&lt;0,0,CF38-CF79)+IF(CF39-CF80&lt;0,0,CF39-CF80)+IF(CF40-CF81&lt;0,0,CF40-CF81)+IF(CF41-CF82&lt;0,0,CF41-CF82)+IF(CF42-CF83&lt;0,0,CF42-CF83)+IF(CF43-CF84&lt;0,0,CF43-CF84)+IF(CF44-CF85&lt;0,0,CF44-CF85)+IF(CF45-CF86&lt;0,0,CF45-CF86)+IF(CF46-CF87&lt;0,0,CF46-CF87)+IF(CF47-CF88&lt;0,0,CF47-CF88)+IF(CF48-CF89&lt;0,0,CF48-CF89)+IF(CF49-CF90&lt;0,0,CF49-CF90)+IF(CF50-CF91&lt;0,0,CF50-CF91)+IF(CF51-CF92&lt;0,0,CF51-CF92)+IF(CF52-CF93&lt;0,0,CF52-CF93)+IF(CF53-CF94&lt;0,0,CF53-CF94)+IF(CF54-CF95&lt;0,0,CF54-CF95))</f>
        <v>11.884255492788027</v>
      </c>
      <c r="CG66" s="17">
        <f>(0.4*IF(CG36-CG77&lt;0,0,CG36-CG77))+0.2*(IF(CG37-CG78&lt;0,0,CG37-CG78)+IF(CG38-CG79&lt;0,0,CG38-CG79)+IF(CG39-CG80&lt;0,0,CG39-CG80)+IF(CG40-CG81&lt;0,0,CG40-CG81)+IF(CG41-CG82&lt;0,0,CG41-CG82)+IF(CG42-CG83&lt;0,0,CG42-CG83)+IF(CG43-CG84&lt;0,0,CG43-CG84)+IF(CG44-CG85&lt;0,0,CG44-CG85)+IF(CG45-CG86&lt;0,0,CG45-CG86)+IF(CG46-CG87&lt;0,0,CG46-CG87)+IF(CG47-CG88&lt;0,0,CG47-CG88)+IF(CG48-CG89&lt;0,0,CG48-CG89)+IF(CG49-CG90&lt;0,0,CG49-CG90)+IF(CG50-CG91&lt;0,0,CG50-CG91)+IF(CG51-CG92&lt;0,0,CG51-CG92)+IF(CG52-CG93&lt;0,0,CG52-CG93)+IF(CG53-CG94&lt;0,0,CG53-CG94)+IF(CG54-CG95&lt;0,0,CG54-CG95))</f>
        <v>13.167163992595817</v>
      </c>
      <c r="CH66" s="17">
        <f>(0.4*IF(CH36-CH77&lt;0,0,CH36-CH77))+0.2*(IF(CH37-CH78&lt;0,0,CH37-CH78)+IF(CH38-CH79&lt;0,0,CH38-CH79)+IF(CH39-CH80&lt;0,0,CH39-CH80)+IF(CH40-CH81&lt;0,0,CH40-CH81)+IF(CH41-CH82&lt;0,0,CH41-CH82)+IF(CH42-CH83&lt;0,0,CH42-CH83)+IF(CH43-CH84&lt;0,0,CH43-CH84)+IF(CH44-CH85&lt;0,0,CH44-CH85)+IF(CH45-CH86&lt;0,0,CH45-CH86)+IF(CH46-CH87&lt;0,0,CH46-CH87)+IF(CH47-CH88&lt;0,0,CH47-CH88)+IF(CH48-CH89&lt;0,0,CH48-CH89)+IF(CH49-CH90&lt;0,0,CH49-CH90)+IF(CH50-CH91&lt;0,0,CH50-CH91)+IF(CH51-CH92&lt;0,0,CH51-CH92)+IF(CH52-CH93&lt;0,0,CH52-CH93)+IF(CH53-CH94&lt;0,0,CH53-CH94)+IF(CH54-CH95&lt;0,0,CH54-CH95))</f>
        <v>8.1249628502215927</v>
      </c>
      <c r="CI66" s="17">
        <f t="shared" ref="CI66:CN66" si="204">(0.4*IF(CI36-CI77&lt;0,0,CI36-CI77))+0.2*(IF(CI37-CI78&lt;0,0,CI37-CI78)+IF(CI38-CI79&lt;0,0,CI38-CI79)+IF(CI39-CI80&lt;0,0,CI39-CI80)+IF(CI40-CI81&lt;0,0,CI40-CI81)+IF(CI41-CI82&lt;0,0,CI41-CI82)+IF(CI42-CI83&lt;0,0,CI42-CI83)+IF(CI43-CI84&lt;0,0,CI43-CI84)+IF(CI44-CI85&lt;0,0,CI44-CI85))</f>
        <v>22.984167636786971</v>
      </c>
      <c r="CJ66" s="17">
        <f t="shared" si="204"/>
        <v>23.77416001693301</v>
      </c>
      <c r="CK66" s="17">
        <f t="shared" si="204"/>
        <v>32.468632286611339</v>
      </c>
      <c r="CL66" s="17">
        <f t="shared" si="204"/>
        <v>14.815836034318398</v>
      </c>
      <c r="CM66" s="17">
        <f t="shared" si="204"/>
        <v>21.21321448999047</v>
      </c>
      <c r="CN66" s="17">
        <f t="shared" si="204"/>
        <v>23.764471178830931</v>
      </c>
      <c r="CO66" s="17">
        <f t="shared" ref="CO66:CX66" si="205">(0.4*IF(CO36-CO77&lt;0,0,CO36-CO77))+0.2*(IF(CO37-CO78&lt;0,0,CO37-CO78)+IF(CO38-CO79&lt;0,0,CO38-CO79)+IF(CO39-CO80&lt;0,0,CO39-CO80)+IF(CO40-CO81&lt;0,0,CO40-CO81)+IF(CO41-CO82&lt;0,0,CO41-CO82)+IF(CO42-CO83&lt;0,0,CO42-CO83)+IF(CO43-CO84&lt;0,0,CO43-CO84)+IF(CO44-CO85&lt;0,0,CO44-CO85)+IF(CO45-CO86&lt;0,0,CO45-CO86)+IF(CO46-CO87&lt;0,0,CO46-CO87)+IF(CO47-CO88&lt;0,0,CO47-CO88)+IF(CO48-CO89&lt;0,0,CO48-CO89)+IF(CO49-CO90&lt;0,0,CO49-CO90)+IF(CO50-CO91&lt;0,0,CO50-CO91)+IF(CO51-CO92&lt;0,0,CO51-CO92)+IF(CO52-CO93&lt;0,0,CO52-CO93)+IF(CO53-CO94&lt;0,0,CO53-CO94)+IF(CO54-CO95&lt;0,0,CO54-CO95))</f>
        <v>39.253466829017768</v>
      </c>
      <c r="CP66" s="17">
        <f t="shared" si="205"/>
        <v>30.30319401672859</v>
      </c>
      <c r="CQ66" s="17">
        <f t="shared" si="205"/>
        <v>40.438654763296022</v>
      </c>
      <c r="CR66" s="17">
        <f t="shared" si="205"/>
        <v>17.225104921440515</v>
      </c>
      <c r="CS66" s="17">
        <f t="shared" si="205"/>
        <v>10.040886442567457</v>
      </c>
      <c r="CT66" s="17">
        <f t="shared" si="205"/>
        <v>10.083478340316004</v>
      </c>
      <c r="CU66" s="17">
        <f t="shared" si="205"/>
        <v>42.088895622376064</v>
      </c>
      <c r="CV66" s="17">
        <f t="shared" si="205"/>
        <v>30.338022886204719</v>
      </c>
      <c r="CW66" s="17">
        <f t="shared" si="205"/>
        <v>46.255660521296896</v>
      </c>
      <c r="CX66" s="17">
        <f t="shared" si="205"/>
        <v>17.421550327004031</v>
      </c>
      <c r="CY66" s="17">
        <f>(0.4*IF(CZ36-CY77&lt;0,0,CZ36-CY77))+0.2*(IF(CZ37-CY78&lt;0,0,CZ37-CY78)+IF(CZ38-CY79&lt;0,0,CZ38-CY79)+IF(CZ39-CY80&lt;0,0,CZ39-CY80)+IF(CZ40-CY81&lt;0,0,CZ40-CY81)+IF(CZ41-CY82&lt;0,0,CZ41-CY82)+IF(CZ42-CY83&lt;0,0,CZ42-CY83)+IF(CZ43-CY84&lt;0,0,CZ43-CY84)+IF(CZ44-CY85&lt;0,0,CZ44-CY85)+IF(CZ45-CY86&lt;0,0,CZ45-CY86)+IF(CZ46-CY87&lt;0,0,CZ46-CY87)+IF(CZ47-CY88&lt;0,0,CZ47-CY88)+IF(CZ48-CY89&lt;0,0,CZ48-CY89)+IF(CZ49-CY90&lt;0,0,CZ49-CY90)+IF(CZ50-CY91&lt;0,0,CZ50-CY91)+IF(CZ51-CY92&lt;0,0,CZ51-CY92)+IF(CZ52-CY93&lt;0,0,CZ52-CY93)+IF(CZ53-CY94&lt;0,0,CZ53-CY94)+IF(CZ54-CY95&lt;0,0,CZ54-CY95))</f>
        <v>24.578939029448357</v>
      </c>
      <c r="CZ66" s="17">
        <f>(0.4*IF(CY36-CZ77&lt;0,0,CY36-CZ77))+0.2*(IF(CY37-CZ78&lt;0,0,CY37-CZ78)+IF(CY38-CZ79&lt;0,0,CY38-CZ79)+IF(CY39-CZ80&lt;0,0,CY39-CZ80)+IF(CY40-CZ81&lt;0,0,CY40-CZ81)+IF(CY41-CZ82&lt;0,0,CY41-CZ82)+IF(CY42-CZ83&lt;0,0,CY42-CZ83)+IF(CY43-CZ84&lt;0,0,CY43-CZ84)+IF(CY44-CZ85&lt;0,0,CY44-CZ85)+IF(CY45-CZ86&lt;0,0,CY45-CZ86)+IF(CY46-CZ87&lt;0,0,CY46-CZ87)+IF(CY47-CZ88&lt;0,0,CY47-CZ88)+IF(CY48-CZ89&lt;0,0,CY48-CZ89)+IF(CY49-CZ90&lt;0,0,CY49-CZ90)+IF(CY50-CZ91&lt;0,0,CY50-CZ91)+IF(CY51-CZ92&lt;0,0,CY51-CZ92)+IF(CY52-CZ93&lt;0,0,CY52-CZ93)+IF(CY53-CZ94&lt;0,0,CY53-CZ94)+IF(CY54-CZ95&lt;0,0,CY54-CZ95))</f>
        <v>9.4673405226047276</v>
      </c>
      <c r="DA66" s="3">
        <f t="shared" ref="DA66:DF66" si="206">(0.4*IF(DA36-DA77&lt;0,0,DA36-DA77))+0.2*(IF(DA37-DA78&lt;0,0,DA37-DA78)+IF(DA38-DA79&lt;0,0,DA38-DA79)+IF(DA39-DA80&lt;0,0,DA39-DA80)+IF(DA40-DA81&lt;0,0,DA40-DA81)+IF(DA41-DA82&lt;0,0,DA41-DA82)+IF(DA42-DA83&lt;0,0,DA42-DA83)+IF(DA43-DA84&lt;0,0,DA43-DA84)+IF(DA44-DA85&lt;0,0,DA44-DA85)+IF(DA45-DA86&lt;0,0,DA45-DA86)+IF(DA46-DA87&lt;0,0,DA46-DA87)+IF(DA47-DA88&lt;0,0,DA47-DA88)+IF(DA48-DA89&lt;0,0,DA48-DA89)+IF(DA49-DA90&lt;0,0,DA49-DA90)+IF(DA50-DA91&lt;0,0,DA50-DA91)+IF(DA51-DA92&lt;0,0,DA51-DA92)+IF(DA52-DA93&lt;0,0,DA52-DA93)+IF(DA53-DA94&lt;0,0,DA53-DA94)+IF(DA54-DA95&lt;0,0,DA54-DA95))</f>
        <v>29.831492662831987</v>
      </c>
      <c r="DB66" s="3">
        <f t="shared" si="206"/>
        <v>38.471294593251628</v>
      </c>
      <c r="DC66" s="3">
        <f t="shared" si="206"/>
        <v>43.804222499194751</v>
      </c>
      <c r="DD66" s="3">
        <f t="shared" si="206"/>
        <v>39.617345628525712</v>
      </c>
      <c r="DE66" s="3">
        <f t="shared" si="206"/>
        <v>41.679789862155886</v>
      </c>
      <c r="DF66" s="3">
        <f t="shared" si="206"/>
        <v>37.552351248630131</v>
      </c>
      <c r="DG66" s="5"/>
      <c r="DH66" s="5"/>
      <c r="DI66" s="5"/>
      <c r="DJ66" s="5"/>
      <c r="DK66" s="5"/>
    </row>
    <row r="67" spans="1:115" ht="12.9" customHeight="1" x14ac:dyDescent="0.25">
      <c r="A67" s="5" t="s">
        <v>17</v>
      </c>
      <c r="B67" s="5"/>
      <c r="C67" s="5"/>
      <c r="D67" s="5"/>
      <c r="E67" s="17">
        <f>AVERAGE(C66:E66)</f>
        <v>40.179537789035386</v>
      </c>
      <c r="F67" s="5"/>
      <c r="G67" s="5"/>
      <c r="H67" s="17">
        <f>AVERAGE(F66:H66)</f>
        <v>37.986674457123932</v>
      </c>
      <c r="I67" s="17"/>
      <c r="J67" s="17"/>
      <c r="K67" s="5"/>
      <c r="L67" s="5"/>
      <c r="M67" s="5"/>
      <c r="N67" s="17">
        <f>AVERAGE(K66:N66)</f>
        <v>10.071687137556534</v>
      </c>
      <c r="O67" s="17"/>
      <c r="P67" s="17"/>
      <c r="Q67" s="5"/>
      <c r="R67" s="5"/>
      <c r="S67" s="17">
        <f>AVERAGE(Q66:S66)</f>
        <v>62.678781902297693</v>
      </c>
      <c r="T67" s="5"/>
      <c r="U67" s="5"/>
      <c r="V67" s="5"/>
      <c r="W67" s="17">
        <f>AVERAGE(T66:W66)</f>
        <v>37.033464828039683</v>
      </c>
      <c r="X67" s="5"/>
      <c r="Y67" s="23"/>
      <c r="Z67" s="30">
        <f>AVERAGE(X66:Z66)</f>
        <v>32.690626835947221</v>
      </c>
      <c r="AA67" s="5"/>
      <c r="AB67" s="5"/>
      <c r="AC67" s="17">
        <f>AVERAGE(AA66:AC66)</f>
        <v>29.23569439370803</v>
      </c>
      <c r="AD67" s="17"/>
      <c r="AE67" s="17"/>
      <c r="AF67" s="5"/>
      <c r="AG67" s="5"/>
      <c r="AH67" s="17">
        <f>AVERAGE(AF66:AH66)</f>
        <v>6.6063054843042011</v>
      </c>
      <c r="AI67" s="5"/>
      <c r="AJ67" s="5"/>
      <c r="AK67" s="17">
        <f>AVERAGE(AI66:AK66)</f>
        <v>72.845014610816534</v>
      </c>
      <c r="AL67" s="19"/>
      <c r="AM67" s="5"/>
      <c r="AN67" s="30">
        <f>AVERAGE(AL66:AN66)</f>
        <v>73.993497007689655</v>
      </c>
      <c r="AO67" s="5"/>
      <c r="AP67" s="5"/>
      <c r="AQ67" s="5"/>
      <c r="AR67" s="5"/>
      <c r="AS67" s="17">
        <f>AVERAGE(AQ66:AS66)</f>
        <v>12.640985786132241</v>
      </c>
      <c r="AT67" s="19"/>
      <c r="AU67" s="19"/>
      <c r="AV67" s="17">
        <f>AVERAGE(AT66:AV66)</f>
        <v>18.375176080908346</v>
      </c>
      <c r="AW67" s="19"/>
      <c r="AX67" s="19"/>
      <c r="AY67" s="17">
        <f>AVERAGE(AW66:AY66)</f>
        <v>22.288656548071952</v>
      </c>
      <c r="AZ67" s="19"/>
      <c r="BA67" s="5"/>
      <c r="BB67" s="17">
        <f>AVERAGE(AZ66:BB66)</f>
        <v>19.90670556199785</v>
      </c>
      <c r="BC67" s="5"/>
      <c r="BD67" s="5"/>
      <c r="BE67" s="5"/>
      <c r="BF67" s="17">
        <f>AVERAGE(BC66:BF66)</f>
        <v>70.673263402770431</v>
      </c>
      <c r="BG67" s="5"/>
      <c r="BH67" s="5"/>
      <c r="BI67" s="17">
        <f>AVERAGE(BG66:BI66)</f>
        <v>9.0527125525493251</v>
      </c>
      <c r="BJ67" s="17"/>
      <c r="BK67" s="17"/>
      <c r="BL67" s="19"/>
      <c r="BM67" s="19"/>
      <c r="BN67" s="17">
        <f>AVERAGE(BL66:BN66)</f>
        <v>15.585687942555035</v>
      </c>
      <c r="BO67" s="19"/>
      <c r="BP67" s="19"/>
      <c r="BQ67" s="19"/>
      <c r="BR67" s="17">
        <f>AVERAGE(BO66:BR66)</f>
        <v>18.535126285564623</v>
      </c>
      <c r="BS67" s="17"/>
      <c r="BT67" s="17"/>
      <c r="BU67" s="5"/>
      <c r="BV67" s="5"/>
      <c r="BW67" s="5"/>
      <c r="BX67" s="17">
        <f>AVERAGE(BU66:BX66)</f>
        <v>38.477246974333369</v>
      </c>
      <c r="BY67" s="5"/>
      <c r="BZ67" s="5"/>
      <c r="CA67" s="5"/>
      <c r="CB67" s="17">
        <f>AVERAGE(BZ66:CB66)</f>
        <v>48.465983900010578</v>
      </c>
      <c r="CC67" s="5"/>
      <c r="CD67" s="5"/>
      <c r="CE67" s="17">
        <f>AVERAGE(CC66:CE66)</f>
        <v>22.608430662427413</v>
      </c>
      <c r="CF67" s="5"/>
      <c r="CG67" s="5"/>
      <c r="CH67" s="17">
        <f>AVERAGE(CF66:CH66)</f>
        <v>11.05879411186848</v>
      </c>
      <c r="CI67" s="19"/>
      <c r="CJ67" s="19"/>
      <c r="CK67" s="17">
        <f>AVERAGE(CI66:CK66)</f>
        <v>26.408986646777105</v>
      </c>
      <c r="CL67" s="19"/>
      <c r="CM67" s="5"/>
      <c r="CN67" s="17">
        <f>AVERAGE(CL66:CN66)</f>
        <v>19.931173901046602</v>
      </c>
      <c r="CO67" s="5"/>
      <c r="CP67" s="5"/>
      <c r="CQ67" s="17">
        <f>AVERAGE(CO66:CQ66)</f>
        <v>36.665105203014129</v>
      </c>
      <c r="CR67" s="5"/>
      <c r="CS67" s="5"/>
      <c r="CT67" s="17">
        <f>AVERAGE(CR66:CT66)</f>
        <v>12.44982323477466</v>
      </c>
      <c r="CU67" s="19"/>
      <c r="CV67" s="19"/>
      <c r="CW67" s="17">
        <f>AVERAGE(CU66:CW66)</f>
        <v>39.560859676625888</v>
      </c>
      <c r="CX67" s="19"/>
      <c r="CY67" s="5"/>
      <c r="CZ67" s="17">
        <f>AVERAGE(CX66:CZ66)</f>
        <v>17.155943293019039</v>
      </c>
      <c r="DC67" s="3">
        <f>AVERAGE(DA66:DC66)</f>
        <v>37.369003251759459</v>
      </c>
      <c r="DF67" s="3">
        <f>AVERAGE(DD66:DF66)</f>
        <v>39.616495579770579</v>
      </c>
      <c r="DG67" s="5"/>
      <c r="DH67" s="5"/>
      <c r="DI67" s="5"/>
      <c r="DJ67" s="5"/>
      <c r="DK67" s="5"/>
    </row>
    <row r="68" spans="1:115" ht="12.9" customHeight="1" x14ac:dyDescent="0.25">
      <c r="A68" s="20" t="s">
        <v>18</v>
      </c>
      <c r="B68" s="20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23"/>
      <c r="Z68" s="23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23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G68" s="5"/>
      <c r="DH68" s="5"/>
      <c r="DI68" s="5"/>
      <c r="DJ68" s="5"/>
      <c r="DK68" s="5"/>
    </row>
    <row r="69" spans="1:115" ht="12.9" customHeight="1" x14ac:dyDescent="0.25">
      <c r="A69" s="20" t="s">
        <v>19</v>
      </c>
      <c r="B69" s="20"/>
      <c r="C69" s="21">
        <f>(0.4*IF(C36-C101&lt;0,0,C36-C101))+0.2*(IF(C37-C102&lt;0,0,C37-C102)+IF(C38-C103&lt;0,0,C38-C103)+IF(C39-C104&lt;0,0,C39-C104)+IF(C40-C105&lt;0,0,C40-C105)+IF(C41-C106&lt;0,0,C41-C106)+IF(C42-C107&lt;0,0,C42-C107)+IF(C43-C108&lt;0,0,C43-C108)+IF(C44-C109&lt;0,0,C44-C109)+IF(C45-C110&lt;0,0,C45-C110)+IF(C46-C111&lt;0,0,C46-C111)+IF(C47-C112&lt;0,0,C47-C112)+IF(C48-C113&lt;0,0,C48-C113)+IF(C49-C114&lt;0,0,C49-C114)+IF(C50-C115&lt;0,0,C50-C115)+IF(C51-C116&lt;0,0,C51-C116)+IF(C52-C117&lt;0,0,C52-C117)+IF(C53-C118&lt;0,0,C53-C118)+IF(C54-C119&lt;0,0,C54-C119))</f>
        <v>28.763560900779673</v>
      </c>
      <c r="D69" s="21">
        <f>(0.4*IF(D36-D101&lt;0,0,D36-D101))+0.2*(IF(D37-D102&lt;0,0,D37-D102)+IF(D38-D103&lt;0,0,D38-D103)+IF(D39-D104&lt;0,0,D39-D104)+IF(D40-D105&lt;0,0,D40-D105)+IF(D41-D106&lt;0,0,D41-D106)+IF(D42-D107&lt;0,0,D42-D107)+IF(D43-D108&lt;0,0,D43-D108)+IF(D44-D109&lt;0,0,D44-D109)+IF(D45-D110&lt;0,0,D45-D110)+IF(D46-D111&lt;0,0,D46-D111)+IF(D47-D112&lt;0,0,D47-D112)+IF(D48-D113&lt;0,0,D48-D113)+IF(D49-D114&lt;0,0,D49-D114)+IF(D50-D115&lt;0,0,D50-D115)+IF(D51-D116&lt;0,0,D51-D116)+IF(D52-D117&lt;0,0,D52-D117)+IF(D53-D118&lt;0,0,D53-D118)+IF(D54-D119&lt;0,0,D54-D119))</f>
        <v>23.304026598596092</v>
      </c>
      <c r="E69" s="21">
        <f>(0.4*IF(E36-E101&lt;0,0,E36-E101))+0.2*(IF(E37-E102&lt;0,0,E37-E102)+IF(E38-E103&lt;0,0,E38-E103)+IF(E39-E104&lt;0,0,E39-E104)+IF(E40-E105&lt;0,0,E40-E105)+IF(E41-E106&lt;0,0,E41-E106)+IF(E42-E107&lt;0,0,E42-E107)+IF(E43-E108&lt;0,0,E43-E108)+IF(E44-E109&lt;0,0,E44-E109)+IF(E45-E110&lt;0,0,E45-E110)+IF(E46-E111&lt;0,0,E46-E111)+IF(E47-E112&lt;0,0,E47-E112)+IF(E48-E113&lt;0,0,E48-E113)+IF(E49-E114&lt;0,0,E49-E114)+IF(E50-E115&lt;0,0,E50-E115)+IF(E51-E116&lt;0,0,E51-E116)+IF(E52-E117&lt;0,0,E52-E117)+IF(E53-E118&lt;0,0,E53-E118)+IF(E54-E119&lt;0,0,E54-E119))</f>
        <v>30.271217107676545</v>
      </c>
      <c r="F69" s="21">
        <f>(0.4*IF(F36-F101&lt;0,0,F36-F101))+0.2*(IF(F37-F102&lt;0,0,F37-F102)+IF(F38-F103&lt;0,0,F38-F103)+IF(F39-F104&lt;0,0,F39-F104)+IF(F40-F105&lt;0,0,F40-F105)+IF(F41-F106&lt;0,0,F41-F106)+IF(F42-F107&lt;0,0,F42-F107)+IF(F43-F108&lt;0,0,F43-F108)+IF(F44-F109&lt;0,0,F44-F109))</f>
        <v>34.742663776041148</v>
      </c>
      <c r="G69" s="21">
        <f>(0.4*IF(G36-G101&lt;0,0,G36-G101))+0.2*(IF(G37-G102&lt;0,0,G37-G102)+IF(G38-G103&lt;0,0,G38-G103)+IF(G39-G104&lt;0,0,G39-G104)+IF(G40-G105&lt;0,0,G40-G105)+IF(G41-G106&lt;0,0,G41-G106)+IF(G42-G107&lt;0,0,G42-G107)+IF(G43-G108&lt;0,0,G43-G108)+IF(G44-G109&lt;0,0,G44-G109))</f>
        <v>37.556119340917455</v>
      </c>
      <c r="H69" s="21">
        <f>(0.4*IF(H36-H101&lt;0,0,H36-H101))+0.2*(IF(H37-H102&lt;0,0,H37-H102)+IF(H38-H103&lt;0,0,H38-H103)+IF(H39-H104&lt;0,0,H39-H104)+IF(H40-H105&lt;0,0,H40-H105)+IF(H41-H106&lt;0,0,H41-H106)+IF(H42-H107&lt;0,0,H42-H107)+IF(H43-H108&lt;0,0,H43-H108)+IF(H44-H109&lt;0,0,H44-H109))</f>
        <v>34.07381079293291</v>
      </c>
      <c r="I69" s="21"/>
      <c r="J69" s="21"/>
      <c r="K69" s="21">
        <f>(0.4*IF(K36-I101&lt;0,0,K36-I101))+0.2*(IF(K37-I102&lt;0,0,K37-I102)+IF(K38-I103&lt;0,0,K38-I103)+IF(K39-I104&lt;0,0,K39-I104)+IF(K40-I105&lt;0,0,K40-I105)+IF(K41-I106&lt;0,0,K41-I106)+IF(K42-I107&lt;0,0,K42-I107)+IF(K43-I108&lt;0,0,K43-I108)+IF(K44-I109&lt;0,0,K44-I109))</f>
        <v>6.3965729175884913</v>
      </c>
      <c r="L69" s="21">
        <f>(0.4*IF(L36-J101&lt;0,0,L36-J101))+0.2*(IF(L37-J102&lt;0,0,L37-J102)+IF(L38-J103&lt;0,0,L38-J103)+IF(L39-J104&lt;0,0,L39-J104)+IF(L40-J105&lt;0,0,L40-J105)+IF(L41-J106&lt;0,0,L41-J106)+IF(L42-J107&lt;0,0,L42-J107)+IF(L43-J108&lt;0,0,L43-J108)+IF(L44-J109&lt;0,0,L44-J109))</f>
        <v>8.2561247188022584</v>
      </c>
      <c r="M69" s="21">
        <f>(0.4*IF(M36-K101&lt;0,0,M36-K101))+0.2*(IF(M37-K102&lt;0,0,M37-K102)+IF(M38-K103&lt;0,0,M38-K103)+IF(M39-K104&lt;0,0,M39-K104)+IF(M40-K105&lt;0,0,M40-K105)+IF(M41-K106&lt;0,0,M41-K106)+IF(M42-K107&lt;0,0,M42-K107)+IF(M43-K108&lt;0,0,M43-K108)+IF(M44-K109&lt;0,0,M44-K109))</f>
        <v>1.8287858639051506</v>
      </c>
      <c r="N69" s="21">
        <f>(0.4*IF(N36-L101&lt;0,0,N36-L101))+0.2*(IF(N37-L102&lt;0,0,N37-L102)+IF(N38-L103&lt;0,0,N38-L103)+IF(N39-L104&lt;0,0,N39-L104)+IF(N40-L105&lt;0,0,N40-L105)+IF(N41-L106&lt;0,0,N41-L106)+IF(N42-L107&lt;0,0,N42-L107)+IF(N43-L108&lt;0,0,N43-L108)+IF(N44-L109&lt;0,0,N44-L109))</f>
        <v>15.464972087841961</v>
      </c>
      <c r="O69" s="21"/>
      <c r="P69" s="21"/>
      <c r="Q69" s="21">
        <f>(0.4*IF(Q36-Q101&lt;0,0,Q36-Q101))+0.2*(IF(Q37-Q102&lt;0,0,Q37-Q102)+IF(Q38-Q103&lt;0,0,Q38-Q103)+IF(Q39-Q104&lt;0,0,Q39-Q104)+IF(Q40-Q105&lt;0,0,Q40-Q105)+IF(Q41-Q106&lt;0,0,Q41-Q106)+IF(Q42-Q107&lt;0,0,Q42-Q107)+IF(Q43-Q108&lt;0,0,Q43-Q108)+IF(Q44-Q109&lt;0,0,Q44-Q109)+IF(Q45-Q110&lt;0,0,Q45-Q110)+IF(Q46-Q111&lt;0,0,Q46-Q111)+IF(Q47-Q112&lt;0,0,Q47-Q112)+IF(Q48-Q113&lt;0,0,Q48-Q113)+IF(Q49-Q114&lt;0,0,Q49-Q114)+IF(Q50-Q115&lt;0,0,Q50-Q115)+IF(Q51-Q116&lt;0,0,Q51-Q116)+IF(Q52-Q117&lt;0,0,Q52-Q117)+IF(Q53-Q118&lt;0,0,Q53-Q118)+IF(Q54-Q119&lt;0,0,Q54-Q119))</f>
        <v>53.866143844309242</v>
      </c>
      <c r="R69" s="21">
        <f>(0.4*IF(R36-R101&lt;0,0,R36-R101))+0.2*(IF(R37-R102&lt;0,0,R37-R102)+IF(R38-R103&lt;0,0,R38-R103)+IF(R39-R104&lt;0,0,R39-R104)+IF(R40-R105&lt;0,0,R40-R105)+IF(R41-R106&lt;0,0,R41-R106)+IF(R42-R107&lt;0,0,R42-R107)+IF(R43-R108&lt;0,0,R43-R108)+IF(R44-R109&lt;0,0,R44-R109)+IF(R45-R110&lt;0,0,R45-R110)+IF(R46-R111&lt;0,0,R46-R111)+IF(R47-R112&lt;0,0,R47-R112)+IF(R48-R113&lt;0,0,R48-R113)+IF(R49-R114&lt;0,0,R49-R114)+IF(R50-R115&lt;0,0,R50-R115)+IF(R51-R116&lt;0,0,R51-R116)+IF(R52-R117&lt;0,0,R52-R117)+IF(R53-R118&lt;0,0,R53-R118)+IF(R54-R119&lt;0,0,R54-R119))</f>
        <v>45.960919696596704</v>
      </c>
      <c r="S69" s="21">
        <f>(0.4*IF(S36-S101&lt;0,0,S36-S101))+0.2*(IF(S37-S102&lt;0,0,S37-S102)+IF(S38-S103&lt;0,0,S38-S103)+IF(S39-S104&lt;0,0,S39-S104)+IF(S40-S105&lt;0,0,S40-S105)+IF(S41-S106&lt;0,0,S41-S106)+IF(S42-S107&lt;0,0,S42-S107)+IF(S43-S108&lt;0,0,S43-S108)+IF(S44-S109&lt;0,0,S44-S109)+IF(S45-S110&lt;0,0,S45-S110)+IF(S46-S111&lt;0,0,S46-S111)+IF(S47-S112&lt;0,0,S47-S112)+IF(S48-S113&lt;0,0,S48-S113)+IF(S49-S114&lt;0,0,S49-S114)+IF(S50-S115&lt;0,0,S50-S115)+IF(S51-S116&lt;0,0,S51-S116)+IF(S52-S117&lt;0,0,S52-S117)+IF(S53-S118&lt;0,0,S53-S118)+IF(S54-S119&lt;0,0,S54-S119))</f>
        <v>40.548648711978288</v>
      </c>
      <c r="T69" s="21">
        <f t="shared" ref="T69:Z69" si="207">(0.4*IF(T36-T101&lt;0,0,T36-T101))+0.2*(IF(T37-T102&lt;0,0,T37-T102)+IF(T38-T103&lt;0,0,T38-T103)+IF(T39-T104&lt;0,0,T39-T104)+IF(T40-T105&lt;0,0,T40-T105)+IF(T41-T106&lt;0,0,T41-T106)+IF(T42-T107&lt;0,0,T42-T107)+IF(T43-T108&lt;0,0,T43-T108)+IF(T44-T109&lt;0,0,T44-T109))</f>
        <v>28.181042189652871</v>
      </c>
      <c r="U69" s="21">
        <f t="shared" si="207"/>
        <v>40.262108800723453</v>
      </c>
      <c r="V69" s="21">
        <f t="shared" si="207"/>
        <v>34.277329105272436</v>
      </c>
      <c r="W69" s="21">
        <f t="shared" si="207"/>
        <v>35.296806601202967</v>
      </c>
      <c r="X69" s="21">
        <f t="shared" si="207"/>
        <v>29.050082280932656</v>
      </c>
      <c r="Y69" s="33">
        <f t="shared" si="207"/>
        <v>32.746429661707225</v>
      </c>
      <c r="Z69" s="33">
        <f t="shared" si="207"/>
        <v>28.797317606454929</v>
      </c>
      <c r="AA69" s="21">
        <f>(0.4*IF(AA36-AA101&lt;0,0,AA36-AA101))+0.2*(IF(AA37-AA102&lt;0,0,AA37-AA102)+IF(AA38-AA103&lt;0,0,AA38-AA103)+IF(AA39-AA104&lt;0,0,AA39-AA104)+IF(AA40-AA105&lt;0,0,AA40-AA105)+IF(AA41-AA106&lt;0,0,AA41-AA106)+IF(AA42-AA107&lt;0,0,AA42-AA107)+IF(AA43-AA108&lt;0,0,AA43-AA108)+IF(AA44-AA109&lt;0,0,AA44-AA109)+IF(AA45-AA110&lt;0,0,AA45-AA110)+IF(AA46-AA111&lt;0,0,AA46-AA111)+IF(AA47-AA112&lt;0,0,AA47-AA112)+IF(AA48-AA113&lt;0,0,AA48-AA113)+IF(AA49-AA114&lt;0,0,AA49-AA114))</f>
        <v>10.414102589284829</v>
      </c>
      <c r="AB69" s="21">
        <f>(0.4*IF(AB36-AB101&lt;0,0,AB36-AB101))+0.2*(IF(AB37-AB102&lt;0,0,AB37-AB102)+IF(AB38-AB103&lt;0,0,AB38-AB103)+IF(AB39-AB104&lt;0,0,AB39-AB104)+IF(AB40-AB105&lt;0,0,AB40-AB105)+IF(AB41-AB106&lt;0,0,AB41-AB106)+IF(AB42-AB107&lt;0,0,AB42-AB107)+IF(AB43-AB108&lt;0,0,AB43-AB108)+IF(AB44-AB109&lt;0,0,AB44-AB109)+IF(AB45-AB110&lt;0,0,AB45-AB110)+IF(AB46-AB111&lt;0,0,AB46-AB111)+IF(AB47-AB112&lt;0,0,AB47-AB112)+IF(AB48-AB113&lt;0,0,AB48-AB113)+IF(AB49-AB114&lt;0,0,AB49-AB114))</f>
        <v>31.480399789091134</v>
      </c>
      <c r="AC69" s="21">
        <f>(0.4*IF(AC36-AC101&lt;0,0,AC36-AC101))+0.2*(IF(AC37-AC102&lt;0,0,AC37-AC102)+IF(AC38-AC103&lt;0,0,AC38-AC103)+IF(AC39-AC104&lt;0,0,AC39-AC104)+IF(AC40-AC105&lt;0,0,AC40-AC105)+IF(AC41-AC106&lt;0,0,AC41-AC106)+IF(AC42-AC107&lt;0,0,AC42-AC107)+IF(AC43-AC108&lt;0,0,AC43-AC108)+IF(AC44-AC109&lt;0,0,AC44-AC109)+IF(AC45-AC110&lt;0,0,AC45-AC110)+IF(AC46-AC111&lt;0,0,AC46-AC111)+IF(AC47-AC112&lt;0,0,AC47-AC112)+IF(AC48-AC113&lt;0,0,AC48-AC113)+IF(AC49-AC114&lt;0,0,AC49-AC114))</f>
        <v>24.825955174699928</v>
      </c>
      <c r="AD69" s="21"/>
      <c r="AE69" s="21"/>
      <c r="AF69" s="21">
        <f t="shared" ref="AF69:AN69" si="208">(0.4*IF(AF36-AF101&lt;0,0,AF36-AF101))+0.2*(IF(AF37-AF102&lt;0,0,AF37-AF102)+IF(AF38-AF103&lt;0,0,AF38-AF103)+IF(AF39-AF104&lt;0,0,AF39-AF104)+IF(AF40-AF105&lt;0,0,AF40-AF105)+IF(AF41-AF106&lt;0,0,AF41-AF106)+IF(AF42-AF107&lt;0,0,AF42-AF107)+IF(AF43-AF108&lt;0,0,AF43-AF108)+IF(AF44-AF109&lt;0,0,AF44-AF109)+IF(AF45-AF110&lt;0,0,AF45-AF110)+IF(AF46-AF111&lt;0,0,AF46-AF111)+IF(AF47-AF112&lt;0,0,AF47-AF112)+IF(AF48-AF113&lt;0,0,AF48-AF113)+IF(AF49-AF114&lt;0,0,AF49-AF114)+IF(AF50-AF115&lt;0,0,AF50-AF115)+IF(AF51-AF116&lt;0,0,AF51-AF116)+IF(AF52-AF117&lt;0,0,AF52-AF117)+IF(AF53-AF118&lt;0,0,AF53-AF118)+IF(AF54-AF119&lt;0,0,AF54-AF119))</f>
        <v>0.95185025431051651</v>
      </c>
      <c r="AG69" s="21">
        <f t="shared" si="208"/>
        <v>0.23077114270786669</v>
      </c>
      <c r="AH69" s="21">
        <f t="shared" si="208"/>
        <v>3.2420718494406033</v>
      </c>
      <c r="AI69" s="21">
        <f t="shared" si="208"/>
        <v>52.242378501599447</v>
      </c>
      <c r="AJ69" s="21">
        <f t="shared" si="208"/>
        <v>50.631876480004834</v>
      </c>
      <c r="AK69" s="21">
        <f t="shared" si="208"/>
        <v>78.766566697334156</v>
      </c>
      <c r="AL69" s="21">
        <f t="shared" si="208"/>
        <v>65.630202776535612</v>
      </c>
      <c r="AM69" s="21">
        <f t="shared" si="208"/>
        <v>56.248671352912687</v>
      </c>
      <c r="AN69" s="33">
        <f t="shared" si="208"/>
        <v>61.901808133566774</v>
      </c>
      <c r="AO69" s="21">
        <f t="shared" ref="AO69:BI69" si="209">(0.4*IF(AO36-AO101&lt;0,0,AO36-AO101))+0.2*(IF(AO37-AO102&lt;0,0,AO37-AO102)+IF(AO38-AO103&lt;0,0,AO38-AO103)+IF(AO39-AO104&lt;0,0,AO39-AO104)+IF(AO40-AO105&lt;0,0,AO40-AO105)+IF(AO41-AO106&lt;0,0,AO41-AO106)+IF(AO42-AO107&lt;0,0,AO42-AO107)+IF(AO43-AO108&lt;0,0,AO43-AO108)+IF(AO44-AO109&lt;0,0,AO44-AO109))</f>
        <v>36.665475372796152</v>
      </c>
      <c r="AP69" s="21">
        <f t="shared" si="209"/>
        <v>77.114737005402247</v>
      </c>
      <c r="AQ69" s="21">
        <f t="shared" si="209"/>
        <v>12.015772588298988</v>
      </c>
      <c r="AR69" s="21">
        <f t="shared" si="209"/>
        <v>8.8654047985757813</v>
      </c>
      <c r="AS69" s="21">
        <f t="shared" si="209"/>
        <v>9.4543505100416905</v>
      </c>
      <c r="AT69" s="21">
        <f t="shared" si="209"/>
        <v>20.744686953469678</v>
      </c>
      <c r="AU69" s="21">
        <f t="shared" si="209"/>
        <v>12.570653131044574</v>
      </c>
      <c r="AV69" s="21">
        <f t="shared" si="209"/>
        <v>14.222758696730526</v>
      </c>
      <c r="AW69" s="21">
        <f t="shared" si="209"/>
        <v>22.958699506870399</v>
      </c>
      <c r="AX69" s="21">
        <f t="shared" si="209"/>
        <v>16.871008773727766</v>
      </c>
      <c r="AY69" s="21">
        <f t="shared" si="209"/>
        <v>19.448831902137428</v>
      </c>
      <c r="AZ69" s="21">
        <f t="shared" si="209"/>
        <v>13.201854003379362</v>
      </c>
      <c r="BA69" s="21">
        <f t="shared" si="209"/>
        <v>13.242414763452096</v>
      </c>
      <c r="BB69" s="21">
        <f t="shared" si="209"/>
        <v>25.754787085350745</v>
      </c>
      <c r="BC69" s="21">
        <f t="shared" si="209"/>
        <v>68.755634259729348</v>
      </c>
      <c r="BD69" s="21">
        <f t="shared" si="209"/>
        <v>63.6780392507413</v>
      </c>
      <c r="BE69" s="21">
        <f t="shared" si="209"/>
        <v>72.671062831157926</v>
      </c>
      <c r="BF69" s="21">
        <f t="shared" si="209"/>
        <v>67.471744654146178</v>
      </c>
      <c r="BG69" s="21">
        <f t="shared" si="209"/>
        <v>5.0839091972996728</v>
      </c>
      <c r="BH69" s="21">
        <f t="shared" si="209"/>
        <v>5.2625862094285871</v>
      </c>
      <c r="BI69" s="21">
        <f t="shared" si="209"/>
        <v>9.6569344025717285</v>
      </c>
      <c r="BJ69" s="21"/>
      <c r="BK69" s="21"/>
      <c r="BL69" s="21">
        <f t="shared" ref="BL69:BR69" si="210">(0.4*IF(BL36-BL101&lt;0,0,BL36-BL101))+0.2*(IF(BL37-BL102&lt;0,0,BL37-BL102)+IF(BL38-BL103&lt;0,0,BL38-BL103)+IF(BL39-BL104&lt;0,0,BL39-BL104)+IF(BL40-BL105&lt;0,0,BL40-BL105)+IF(BL41-BL106&lt;0,0,BL41-BL106)+IF(BL42-BL107&lt;0,0,BL42-BL107)+IF(BL43-BL108&lt;0,0,BL43-BL108)+IF(BL44-BL109&lt;0,0,BL44-BL109))</f>
        <v>14.866496513368746</v>
      </c>
      <c r="BM69" s="21">
        <f t="shared" si="210"/>
        <v>16.293094674870048</v>
      </c>
      <c r="BN69" s="21">
        <f t="shared" si="210"/>
        <v>8.0100431779460468</v>
      </c>
      <c r="BO69" s="21">
        <f t="shared" si="210"/>
        <v>34.315977225320168</v>
      </c>
      <c r="BP69" s="21">
        <f t="shared" si="210"/>
        <v>13.389713486252834</v>
      </c>
      <c r="BQ69" s="21">
        <f t="shared" si="210"/>
        <v>12.17553688418414</v>
      </c>
      <c r="BR69" s="21">
        <f t="shared" si="210"/>
        <v>4.5735754692607991</v>
      </c>
      <c r="BS69" s="21"/>
      <c r="BT69" s="21"/>
      <c r="BU69" s="21">
        <f t="shared" ref="BU69:CE69" si="211">(0.4*IF(BU36-BU101&lt;0,0,BU36-BU101))+0.2*(IF(BU37-BU102&lt;0,0,BU37-BU102)+IF(BU38-BU103&lt;0,0,BU38-BU103)+IF(BU39-BU104&lt;0,0,BU39-BU104)+IF(BU40-BU105&lt;0,0,BU40-BU105)+IF(BU41-BU106&lt;0,0,BU41-BU106)+IF(BU42-BU107&lt;0,0,BU42-BU107)+IF(BU43-BU108&lt;0,0,BU43-BU108)+IF(BU44-BU109&lt;0,0,BU44-BU109))</f>
        <v>40.980735684921896</v>
      </c>
      <c r="BV69" s="21">
        <f t="shared" si="211"/>
        <v>43.565817147145353</v>
      </c>
      <c r="BW69" s="21">
        <f t="shared" si="211"/>
        <v>27.809295966816126</v>
      </c>
      <c r="BX69" s="21">
        <f t="shared" si="211"/>
        <v>31.436566483143054</v>
      </c>
      <c r="BY69" s="21">
        <f t="shared" si="211"/>
        <v>6.0979520527676438</v>
      </c>
      <c r="BZ69" s="21">
        <f t="shared" si="211"/>
        <v>42.712375753068699</v>
      </c>
      <c r="CA69" s="21">
        <f t="shared" si="211"/>
        <v>56.5763458833515</v>
      </c>
      <c r="CB69" s="21">
        <f t="shared" si="211"/>
        <v>38.572455806040409</v>
      </c>
      <c r="CC69" s="21">
        <f t="shared" si="211"/>
        <v>15.659059691035422</v>
      </c>
      <c r="CD69" s="21">
        <f t="shared" si="211"/>
        <v>21.390303622609039</v>
      </c>
      <c r="CE69" s="21">
        <f t="shared" si="211"/>
        <v>23.18849921215752</v>
      </c>
      <c r="CF69" s="21">
        <f>(0.4*IF(CF36-CF101&lt;0,0,CF36-CF101))+0.2*(IF(CF37-CF102&lt;0,0,CF37-CF102)+IF(CF38-CF103&lt;0,0,CF38-CF103)+IF(CF39-CF104&lt;0,0,CF39-CF104)+IF(CF40-CF105&lt;0,0,CF40-CF105)+IF(CF41-CF106&lt;0,0,CF41-CF106)+IF(CF42-CF107&lt;0,0,CF42-CF107)+IF(CF43-CF108&lt;0,0,CF43-CF108)+IF(CF44-CF109&lt;0,0,CF44-CF109)+IF(CF45-CF110&lt;0,0,CF45-CF110)+IF(CF46-CF111&lt;0,0,CF46-CF111)+IF(CF47-CF112&lt;0,0,CF47-CF112)+IF(CF48-CF113&lt;0,0,CF48-CF113)+IF(CF49-CF114&lt;0,0,CF49-CF114)+IF(CF50-CF115&lt;0,0,CF50-CF115)+IF(CF51-CF116&lt;0,0,CF51-CF116)+IF(CF52-CF117&lt;0,0,CF52-CF117)+IF(CF53-CF118&lt;0,0,CF53-CF118)+IF(CF54-CF119&lt;0,0,CF54-CF119))</f>
        <v>3.5925930611425247</v>
      </c>
      <c r="CG69" s="21">
        <f>(0.4*IF(CG36-CG101&lt;0,0,CG36-CG101))+0.2*(IF(CG37-CG102&lt;0,0,CG37-CG102)+IF(CG38-CG103&lt;0,0,CG38-CG103)+IF(CG39-CG104&lt;0,0,CG39-CG104)+IF(CG40-CG105&lt;0,0,CG40-CG105)+IF(CG41-CG106&lt;0,0,CG41-CG106)+IF(CG42-CG107&lt;0,0,CG42-CG107)+IF(CG43-CG108&lt;0,0,CG43-CG108)+IF(CG44-CG109&lt;0,0,CG44-CG109)+IF(CG45-CG110&lt;0,0,CG45-CG110)+IF(CG46-CG111&lt;0,0,CG46-CG111)+IF(CG47-CG112&lt;0,0,CG47-CG112)+IF(CG48-CG113&lt;0,0,CG48-CG113)+IF(CG49-CG114&lt;0,0,CG49-CG114)+IF(CG50-CG115&lt;0,0,CG50-CG115)+IF(CG51-CG116&lt;0,0,CG51-CG116)+IF(CG52-CG117&lt;0,0,CG52-CG117)+IF(CG53-CG118&lt;0,0,CG53-CG118)+IF(CG54-CG119&lt;0,0,CG54-CG119))</f>
        <v>3.6580988514169679</v>
      </c>
      <c r="CH69" s="21">
        <f>(0.4*IF(CH36-CH101&lt;0,0,CH36-CH101))+0.2*(IF(CH37-CH102&lt;0,0,CH37-CH102)+IF(CH38-CH103&lt;0,0,CH38-CH103)+IF(CH39-CH104&lt;0,0,CH39-CH104)+IF(CH40-CH105&lt;0,0,CH40-CH105)+IF(CH41-CH106&lt;0,0,CH41-CH106)+IF(CH42-CH107&lt;0,0,CH42-CH107)+IF(CH43-CH108&lt;0,0,CH43-CH108)+IF(CH44-CH109&lt;0,0,CH44-CH109)+IF(CH45-CH110&lt;0,0,CH45-CH110)+IF(CH46-CH111&lt;0,0,CH46-CH111)+IF(CH47-CH112&lt;0,0,CH47-CH112)+IF(CH48-CH113&lt;0,0,CH48-CH113)+IF(CH49-CH114&lt;0,0,CH49-CH114)+IF(CH50-CH115&lt;0,0,CH50-CH115)+IF(CH51-CH116&lt;0,0,CH51-CH116)+IF(CH52-CH117&lt;0,0,CH52-CH117)+IF(CH53-CH118&lt;0,0,CH53-CH118)+IF(CH54-CH119&lt;0,0,CH54-CH119))</f>
        <v>1.0322864348936462</v>
      </c>
      <c r="CI69" s="21">
        <f t="shared" ref="CI69:CN69" si="212">(0.4*IF(CI36-CI101&lt;0,0,CI36-CI101))+0.2*(IF(CI37-CI102&lt;0,0,CI37-CI102)+IF(CI38-CI103&lt;0,0,CI38-CI103)+IF(CI39-CI104&lt;0,0,CI39-CI104)+IF(CI40-CI105&lt;0,0,CI40-CI105)+IF(CI41-CI106&lt;0,0,CI41-CI106)+IF(CI42-CI107&lt;0,0,CI42-CI107)+IF(CI43-CI108&lt;0,0,CI43-CI108)+IF(CI44-CI109&lt;0,0,CI44-CI109))</f>
        <v>20.455024482960212</v>
      </c>
      <c r="CJ69" s="21">
        <f t="shared" si="212"/>
        <v>21.245016863106255</v>
      </c>
      <c r="CK69" s="21">
        <f t="shared" si="212"/>
        <v>29.939489132784583</v>
      </c>
      <c r="CL69" s="21">
        <f t="shared" si="212"/>
        <v>12.308081839635795</v>
      </c>
      <c r="CM69" s="21">
        <f t="shared" si="212"/>
        <v>18.806504976221966</v>
      </c>
      <c r="CN69" s="21">
        <f t="shared" si="212"/>
        <v>21.235328025004176</v>
      </c>
      <c r="CO69" s="21">
        <f t="shared" ref="CO69:DF69" si="213">(0.4*IF(CO36-CO101&lt;0,0,CO36-CO101))+0.2*(IF(CO37-CO102&lt;0,0,CO37-CO102)+IF(CO38-CO103&lt;0,0,CO38-CO103)+IF(CO39-CO104&lt;0,0,CO39-CO104)+IF(CO40-CO105&lt;0,0,CO40-CO105)+IF(CO41-CO106&lt;0,0,CO41-CO106)+IF(CO42-CO107&lt;0,0,CO42-CO107)+IF(CO43-CO108&lt;0,0,CO43-CO108)+IF(CO44-CO109&lt;0,0,CO44-CO109)+IF(CO45-CO110&lt;0,0,CO45-CO110)+IF(CO46-CO111&lt;0,0,CO46-CO111)+IF(CO47-CO112&lt;0,0,CO47-CO112)+IF(CO48-CO113&lt;0,0,CO48-CO113)+IF(CO49-CO114&lt;0,0,CO49-CO114)+IF(CO50-CO115&lt;0,0,CO50-CO115)+IF(CO51-CO116&lt;0,0,CO51-CO116)+IF(CO52-CO117&lt;0,0,CO52-CO117)+IF(CO53-CO118&lt;0,0,CO53-CO118)+IF(CO54-CO119&lt;0,0,CO54-CO119))</f>
        <v>26.52019724233315</v>
      </c>
      <c r="CP69" s="21">
        <f t="shared" si="213"/>
        <v>18.105843233361668</v>
      </c>
      <c r="CQ69" s="21">
        <f t="shared" si="213"/>
        <v>27.94031930530511</v>
      </c>
      <c r="CR69" s="21">
        <f t="shared" si="213"/>
        <v>5.6149247265858335</v>
      </c>
      <c r="CS69" s="21">
        <f t="shared" si="213"/>
        <v>0.560703521627962</v>
      </c>
      <c r="CT69" s="21">
        <f t="shared" si="213"/>
        <v>1.3856009390115809</v>
      </c>
      <c r="CU69" s="21">
        <f t="shared" si="213"/>
        <v>29.520036926051592</v>
      </c>
      <c r="CV69" s="21">
        <f t="shared" si="213"/>
        <v>17.910382504758509</v>
      </c>
      <c r="CW69" s="21">
        <f t="shared" si="213"/>
        <v>33.522390934612282</v>
      </c>
      <c r="CX69" s="21">
        <f t="shared" si="213"/>
        <v>7.4804367507692575</v>
      </c>
      <c r="CY69" s="21">
        <f t="shared" si="213"/>
        <v>3.8562284339662298</v>
      </c>
      <c r="CZ69" s="21">
        <f t="shared" si="213"/>
        <v>12.88112141360237</v>
      </c>
      <c r="DA69" s="50">
        <f t="shared" si="213"/>
        <v>20.290895578456723</v>
      </c>
      <c r="DB69" s="50">
        <f t="shared" si="213"/>
        <v>26.111827680256368</v>
      </c>
      <c r="DC69" s="50">
        <f t="shared" si="213"/>
        <v>32.119747858076742</v>
      </c>
      <c r="DD69" s="50">
        <f t="shared" si="213"/>
        <v>26.884076041841087</v>
      </c>
      <c r="DE69" s="50">
        <f t="shared" si="213"/>
        <v>29.329054485528026</v>
      </c>
      <c r="DF69" s="50">
        <f t="shared" si="213"/>
        <v>25.22221864237703</v>
      </c>
      <c r="DG69" s="5"/>
      <c r="DH69" s="5"/>
      <c r="DI69" s="5"/>
      <c r="DJ69" s="5"/>
      <c r="DK69" s="5"/>
    </row>
    <row r="70" spans="1:115" ht="12.9" customHeight="1" x14ac:dyDescent="0.25">
      <c r="A70" s="20" t="s">
        <v>15</v>
      </c>
      <c r="B70" s="20"/>
      <c r="C70" s="5"/>
      <c r="D70" s="5"/>
      <c r="E70" s="21">
        <f>AVERAGE(C69:E69)</f>
        <v>27.446268202350769</v>
      </c>
      <c r="F70" s="5"/>
      <c r="G70" s="5"/>
      <c r="H70" s="21">
        <f>AVERAGE(F69:H69)</f>
        <v>35.457531303297174</v>
      </c>
      <c r="I70" s="21"/>
      <c r="J70" s="21"/>
      <c r="K70" s="5"/>
      <c r="L70" s="5"/>
      <c r="M70" s="5"/>
      <c r="N70" s="21">
        <f>AVERAGE(K69:N69)</f>
        <v>7.9866138970344656</v>
      </c>
      <c r="O70" s="21"/>
      <c r="P70" s="21"/>
      <c r="Q70" s="5"/>
      <c r="R70" s="5"/>
      <c r="S70" s="21">
        <f>AVERAGE(Q69:S69)</f>
        <v>46.791904084294742</v>
      </c>
      <c r="T70" s="5"/>
      <c r="U70" s="5"/>
      <c r="V70" s="5"/>
      <c r="W70" s="21">
        <f>AVERAGE(T69:W69)</f>
        <v>34.504321674212932</v>
      </c>
      <c r="X70" s="5"/>
      <c r="Y70" s="23"/>
      <c r="Z70" s="33">
        <f>AVERAGE(X69:Z69)</f>
        <v>30.197943183031601</v>
      </c>
      <c r="AA70" s="23"/>
      <c r="AB70" s="23"/>
      <c r="AC70" s="33">
        <f>AVERAGE(AA69:AC69)</f>
        <v>22.240152517691964</v>
      </c>
      <c r="AD70" s="33"/>
      <c r="AE70" s="33"/>
      <c r="AF70" s="23"/>
      <c r="AG70" s="23"/>
      <c r="AH70" s="33">
        <f>AVERAGE(AF69:AH69)</f>
        <v>1.474897748819662</v>
      </c>
      <c r="AI70" s="23"/>
      <c r="AJ70" s="23"/>
      <c r="AK70" s="33">
        <f>AVERAGE(AI69:AK69)</f>
        <v>60.546940559646146</v>
      </c>
      <c r="AL70" s="35"/>
      <c r="AM70" s="23"/>
      <c r="AN70" s="33">
        <f>AVERAGE(AL69:AN69)</f>
        <v>61.260227421005027</v>
      </c>
      <c r="AO70" s="5"/>
      <c r="AP70" s="5"/>
      <c r="AQ70" s="5"/>
      <c r="AR70" s="5"/>
      <c r="AS70" s="21">
        <f>AVERAGE(AQ69:AS69)</f>
        <v>10.111842632305487</v>
      </c>
      <c r="AT70" s="19"/>
      <c r="AU70" s="19"/>
      <c r="AV70" s="21">
        <f>AVERAGE(AT69:AV69)</f>
        <v>15.846032927081595</v>
      </c>
      <c r="AW70" s="19"/>
      <c r="AX70" s="19"/>
      <c r="AY70" s="21">
        <f>AVERAGE(AW69:AY69)</f>
        <v>19.7595133942452</v>
      </c>
      <c r="AZ70" s="19"/>
      <c r="BA70" s="5"/>
      <c r="BB70" s="21">
        <f>AVERAGE(AZ69:BB69)</f>
        <v>17.399685284060734</v>
      </c>
      <c r="BC70" s="5"/>
      <c r="BD70" s="5"/>
      <c r="BE70" s="5"/>
      <c r="BF70" s="21">
        <f>AVERAGE(BC69:BF69)</f>
        <v>68.144120248943679</v>
      </c>
      <c r="BG70" s="5"/>
      <c r="BH70" s="5"/>
      <c r="BI70" s="21">
        <f>AVERAGE(BG69:BI69)</f>
        <v>6.6678099364333292</v>
      </c>
      <c r="BJ70" s="21"/>
      <c r="BK70" s="21"/>
      <c r="BL70" s="19"/>
      <c r="BM70" s="19"/>
      <c r="BN70" s="21">
        <f>AVERAGE(BL69:BN69)</f>
        <v>13.05654478872828</v>
      </c>
      <c r="BO70" s="19"/>
      <c r="BP70" s="19"/>
      <c r="BQ70" s="19"/>
      <c r="BR70" s="21">
        <f>AVERAGE(BO69:BR69)</f>
        <v>16.113700766254485</v>
      </c>
      <c r="BS70" s="21"/>
      <c r="BT70" s="21"/>
      <c r="BU70" s="5"/>
      <c r="BV70" s="5"/>
      <c r="BW70" s="5"/>
      <c r="BX70" s="21">
        <f>AVERAGE(BU69:BX69)</f>
        <v>35.948103820506603</v>
      </c>
      <c r="BY70" s="21">
        <f>BY69</f>
        <v>6.0979520527676438</v>
      </c>
      <c r="BZ70" s="5"/>
      <c r="CA70" s="5"/>
      <c r="CB70" s="21">
        <f>AVERAGE(BZ69:CB69)</f>
        <v>45.953725814153536</v>
      </c>
      <c r="CC70" s="5"/>
      <c r="CD70" s="5"/>
      <c r="CE70" s="21">
        <f>AVERAGE(CC69:CE69)</f>
        <v>20.079287508600661</v>
      </c>
      <c r="CF70" s="5"/>
      <c r="CG70" s="5"/>
      <c r="CH70" s="21">
        <f>AVERAGE(CF69:CH69)</f>
        <v>2.7609927824843794</v>
      </c>
      <c r="CI70" s="19"/>
      <c r="CJ70" s="19"/>
      <c r="CK70" s="21">
        <f>AVERAGE(CI69:CK69)</f>
        <v>23.879843492950354</v>
      </c>
      <c r="CL70" s="19"/>
      <c r="CM70" s="5"/>
      <c r="CN70" s="21">
        <f>AVERAGE(CL69:CN69)</f>
        <v>17.449971613620647</v>
      </c>
      <c r="CO70" s="5"/>
      <c r="CP70" s="5"/>
      <c r="CQ70" s="21">
        <f>AVERAGE(CO69:CQ69)</f>
        <v>24.188786593666645</v>
      </c>
      <c r="CR70" s="5"/>
      <c r="CS70" s="5"/>
      <c r="CT70" s="21">
        <f>AVERAGE(CR69:CT69)</f>
        <v>2.5204097290751255</v>
      </c>
      <c r="CU70" s="19"/>
      <c r="CV70" s="19"/>
      <c r="CW70" s="21">
        <f>AVERAGE(CU69:CW69)</f>
        <v>26.984270121807459</v>
      </c>
      <c r="CX70" s="19"/>
      <c r="CY70" s="5"/>
      <c r="CZ70" s="21">
        <f>AVERAGE(CX69:CZ69)</f>
        <v>8.0725955327792871</v>
      </c>
      <c r="DA70" s="51"/>
      <c r="DB70" s="51"/>
      <c r="DC70" s="50">
        <f>AVERAGE(DA69:DC69)</f>
        <v>26.174157038929945</v>
      </c>
      <c r="DD70" s="51"/>
      <c r="DE70" s="51"/>
      <c r="DF70" s="50">
        <f>AVERAGE(DD69:DF69)</f>
        <v>27.145116389915383</v>
      </c>
      <c r="DG70" s="5"/>
      <c r="DH70" s="5"/>
      <c r="DI70" s="5"/>
      <c r="DJ70" s="5"/>
      <c r="DK70" s="5"/>
    </row>
    <row r="71" spans="1:115" ht="12.9" customHeight="1" thickBot="1" x14ac:dyDescent="0.3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44"/>
      <c r="Z71" s="44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47"/>
      <c r="DB71" s="47"/>
      <c r="DC71" s="47"/>
      <c r="DD71" s="47"/>
      <c r="DE71" s="47"/>
      <c r="DF71" s="47"/>
      <c r="DG71" s="5"/>
      <c r="DH71" s="5"/>
      <c r="DI71" s="5"/>
      <c r="DJ71" s="5"/>
      <c r="DK71" s="5"/>
    </row>
    <row r="72" spans="1:115" ht="12.9" customHeight="1" thickTop="1" x14ac:dyDescent="0.25">
      <c r="C72" s="22" t="s">
        <v>0</v>
      </c>
      <c r="D72" s="23"/>
      <c r="E72" s="23"/>
      <c r="F72" s="23"/>
      <c r="G72" s="11"/>
      <c r="H72" s="23"/>
      <c r="I72" s="5"/>
      <c r="J72" s="5"/>
      <c r="K72" s="5"/>
      <c r="L72" s="5"/>
      <c r="M72" s="5"/>
      <c r="P72" s="8"/>
      <c r="Q72" s="22" t="s">
        <v>0</v>
      </c>
      <c r="R72" s="5"/>
      <c r="S72" s="5"/>
      <c r="T72" s="5"/>
      <c r="U72" s="32"/>
      <c r="V72" s="5"/>
      <c r="W72" s="5"/>
      <c r="X72" s="5"/>
      <c r="Y72" s="23"/>
      <c r="Z72" s="23"/>
      <c r="AA72" s="22"/>
      <c r="AB72" s="23"/>
      <c r="AC72" s="23"/>
      <c r="AD72" s="23"/>
      <c r="AE72" s="36"/>
      <c r="AF72" s="23"/>
      <c r="AG72" s="23"/>
      <c r="AH72" s="23"/>
      <c r="AI72" s="23"/>
      <c r="AJ72" s="23"/>
      <c r="AK72" s="23"/>
      <c r="AL72" s="23"/>
      <c r="AM72" s="23"/>
      <c r="AN72" s="23"/>
      <c r="AO72" s="22"/>
      <c r="AP72" s="23"/>
      <c r="AQ72" s="23"/>
      <c r="AR72" s="23"/>
      <c r="AS72" s="11"/>
      <c r="AT72" s="23"/>
      <c r="AU72" s="23"/>
      <c r="AV72" s="23"/>
      <c r="AW72" s="23"/>
      <c r="AX72" s="5"/>
      <c r="AY72" s="5"/>
      <c r="AZ72" s="5"/>
      <c r="BA72" s="5"/>
      <c r="BB72" s="5"/>
      <c r="BC72" s="5"/>
      <c r="BD72" s="5"/>
      <c r="BE72" s="5"/>
      <c r="BF72" s="5"/>
      <c r="BG72" s="22"/>
      <c r="BH72" s="23"/>
      <c r="BI72" s="23"/>
      <c r="BJ72" s="23"/>
      <c r="BK72" s="11"/>
      <c r="BL72" s="23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CB72" s="8"/>
      <c r="CC72" s="22" t="s">
        <v>0</v>
      </c>
      <c r="CD72" s="5"/>
      <c r="CE72" s="5"/>
      <c r="CF72" s="5"/>
      <c r="CG72" s="32" t="s">
        <v>20</v>
      </c>
      <c r="CH72" s="5"/>
      <c r="CI72" s="5"/>
      <c r="CJ72" s="5"/>
      <c r="CK72" s="5"/>
      <c r="CL72" s="5"/>
      <c r="CM72" s="5"/>
      <c r="CN72" s="23"/>
      <c r="CO72" s="22"/>
      <c r="CP72" s="5"/>
      <c r="CQ72" s="5"/>
      <c r="CR72" s="5"/>
      <c r="CS72" s="32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</row>
    <row r="73" spans="1:115" ht="12.9" customHeight="1" x14ac:dyDescent="0.25">
      <c r="C73" s="22" t="s">
        <v>35</v>
      </c>
      <c r="D73" s="23" t="s">
        <v>36</v>
      </c>
      <c r="E73" s="23" t="s">
        <v>37</v>
      </c>
      <c r="F73" s="23" t="s">
        <v>38</v>
      </c>
      <c r="G73" s="23" t="s">
        <v>39</v>
      </c>
      <c r="H73" s="23" t="s">
        <v>40</v>
      </c>
      <c r="I73" s="5" t="s">
        <v>41</v>
      </c>
      <c r="J73" s="5" t="s">
        <v>42</v>
      </c>
      <c r="K73" s="5" t="s">
        <v>43</v>
      </c>
      <c r="L73" s="5" t="s">
        <v>44</v>
      </c>
      <c r="M73" s="12"/>
      <c r="P73" s="8"/>
      <c r="Q73" s="22" t="s">
        <v>50</v>
      </c>
      <c r="R73" s="5" t="s">
        <v>51</v>
      </c>
      <c r="S73" s="5" t="s">
        <v>52</v>
      </c>
      <c r="T73" s="5" t="s">
        <v>53</v>
      </c>
      <c r="U73" s="5" t="s">
        <v>54</v>
      </c>
      <c r="V73" s="5" t="s">
        <v>55</v>
      </c>
      <c r="W73" s="5" t="s">
        <v>56</v>
      </c>
      <c r="X73" s="5" t="s">
        <v>57</v>
      </c>
      <c r="Y73" s="5" t="s">
        <v>58</v>
      </c>
      <c r="Z73" s="5" t="s">
        <v>59</v>
      </c>
      <c r="AA73" s="22" t="s">
        <v>61</v>
      </c>
      <c r="AB73" s="23" t="s">
        <v>62</v>
      </c>
      <c r="AC73" s="23" t="s">
        <v>63</v>
      </c>
      <c r="AF73" s="23" t="s">
        <v>66</v>
      </c>
      <c r="AG73" s="23" t="s">
        <v>67</v>
      </c>
      <c r="AH73" s="23" t="s">
        <v>68</v>
      </c>
      <c r="AI73" s="23" t="s">
        <v>69</v>
      </c>
      <c r="AJ73" s="23" t="s">
        <v>70</v>
      </c>
      <c r="AK73" s="23" t="s">
        <v>71</v>
      </c>
      <c r="AL73" s="23" t="s">
        <v>72</v>
      </c>
      <c r="AM73" s="23" t="s">
        <v>73</v>
      </c>
      <c r="AN73" s="23" t="s">
        <v>74</v>
      </c>
      <c r="AO73" s="22" t="s">
        <v>76</v>
      </c>
      <c r="AP73" s="23" t="s">
        <v>77</v>
      </c>
      <c r="AQ73" s="23" t="s">
        <v>78</v>
      </c>
      <c r="AR73" s="23" t="s">
        <v>79</v>
      </c>
      <c r="AS73" s="23" t="s">
        <v>80</v>
      </c>
      <c r="AT73" s="23" t="s">
        <v>81</v>
      </c>
      <c r="AU73" s="23" t="s">
        <v>82</v>
      </c>
      <c r="AV73" s="23" t="s">
        <v>83</v>
      </c>
      <c r="AW73" s="23" t="s">
        <v>84</v>
      </c>
      <c r="AX73" s="5" t="s">
        <v>85</v>
      </c>
      <c r="AY73" s="5" t="s">
        <v>86</v>
      </c>
      <c r="AZ73" s="5" t="s">
        <v>87</v>
      </c>
      <c r="BA73" s="5" t="s">
        <v>88</v>
      </c>
      <c r="BB73" s="5" t="s">
        <v>89</v>
      </c>
      <c r="BC73" s="5" t="s">
        <v>90</v>
      </c>
      <c r="BD73" s="5" t="s">
        <v>91</v>
      </c>
      <c r="BE73" s="5" t="s">
        <v>92</v>
      </c>
      <c r="BF73" s="5" t="s">
        <v>93</v>
      </c>
      <c r="BG73" s="22" t="s">
        <v>94</v>
      </c>
      <c r="BH73" s="23" t="s">
        <v>95</v>
      </c>
      <c r="BI73" s="23" t="s">
        <v>96</v>
      </c>
      <c r="BL73" s="23" t="s">
        <v>99</v>
      </c>
      <c r="BM73" s="23" t="s">
        <v>100</v>
      </c>
      <c r="BN73" s="23" t="s">
        <v>101</v>
      </c>
      <c r="BO73" s="5" t="s">
        <v>102</v>
      </c>
      <c r="BP73" s="5" t="s">
        <v>103</v>
      </c>
      <c r="BQ73" s="5" t="s">
        <v>104</v>
      </c>
      <c r="BR73" s="5" t="s">
        <v>105</v>
      </c>
      <c r="BU73" s="5" t="s">
        <v>108</v>
      </c>
      <c r="BV73" s="5" t="s">
        <v>109</v>
      </c>
      <c r="BW73" s="5" t="s">
        <v>110</v>
      </c>
      <c r="BX73" s="5" t="s">
        <v>111</v>
      </c>
      <c r="BY73" s="5" t="s">
        <v>112</v>
      </c>
      <c r="BZ73" s="5" t="s">
        <v>113</v>
      </c>
      <c r="CA73" s="5" t="s">
        <v>114</v>
      </c>
      <c r="CB73" s="23" t="s">
        <v>115</v>
      </c>
      <c r="CC73" s="22" t="s">
        <v>116</v>
      </c>
      <c r="CD73" s="5" t="s">
        <v>117</v>
      </c>
      <c r="CE73" s="5" t="s">
        <v>118</v>
      </c>
      <c r="CF73" s="5" t="s">
        <v>119</v>
      </c>
      <c r="CG73" s="5" t="s">
        <v>120</v>
      </c>
      <c r="CH73" s="5" t="s">
        <v>121</v>
      </c>
      <c r="CI73" s="5" t="s">
        <v>122</v>
      </c>
      <c r="CJ73" s="5" t="s">
        <v>123</v>
      </c>
      <c r="CK73" s="5" t="s">
        <v>124</v>
      </c>
      <c r="CL73" s="5" t="s">
        <v>125</v>
      </c>
      <c r="CM73" s="5" t="s">
        <v>126</v>
      </c>
      <c r="CN73" s="23" t="s">
        <v>127</v>
      </c>
      <c r="CO73" s="22" t="s">
        <v>128</v>
      </c>
      <c r="CP73" s="5" t="s">
        <v>129</v>
      </c>
      <c r="CQ73" s="5" t="s">
        <v>130</v>
      </c>
      <c r="CR73" s="5" t="s">
        <v>131</v>
      </c>
      <c r="CS73" s="5" t="s">
        <v>132</v>
      </c>
      <c r="CT73" s="5" t="s">
        <v>133</v>
      </c>
      <c r="CU73" s="5" t="s">
        <v>134</v>
      </c>
      <c r="CV73" s="5" t="s">
        <v>135</v>
      </c>
      <c r="CW73" s="5" t="s">
        <v>136</v>
      </c>
      <c r="CX73" s="5" t="s">
        <v>137</v>
      </c>
      <c r="CY73" s="5" t="s">
        <v>138</v>
      </c>
      <c r="CZ73" s="23" t="s">
        <v>139</v>
      </c>
      <c r="DA73" s="9" t="s">
        <v>2</v>
      </c>
      <c r="DB73" t="s">
        <v>3</v>
      </c>
      <c r="DC73" t="s">
        <v>4</v>
      </c>
      <c r="DD73" t="s">
        <v>5</v>
      </c>
      <c r="DE73" t="s">
        <v>6</v>
      </c>
      <c r="DF73" t="s">
        <v>7</v>
      </c>
    </row>
    <row r="74" spans="1:115" ht="12.9" customHeight="1" x14ac:dyDescent="0.25">
      <c r="C74" s="22" t="s">
        <v>9</v>
      </c>
      <c r="D74" s="23"/>
      <c r="E74" s="23"/>
      <c r="F74" s="23"/>
      <c r="G74" s="23"/>
      <c r="H74" s="23"/>
      <c r="I74" s="5"/>
      <c r="J74" s="5"/>
      <c r="K74" s="5"/>
      <c r="L74" s="5"/>
      <c r="M74" s="5"/>
      <c r="P74" s="8"/>
      <c r="Q74" s="22" t="s">
        <v>9</v>
      </c>
      <c r="R74" s="5"/>
      <c r="S74" s="5"/>
      <c r="T74" s="5"/>
      <c r="U74" s="5"/>
      <c r="V74" s="5"/>
      <c r="W74" s="5"/>
      <c r="X74" s="5"/>
      <c r="Y74" s="5"/>
      <c r="Z74" s="5"/>
      <c r="AA74" s="22" t="s">
        <v>9</v>
      </c>
      <c r="AB74" s="23"/>
      <c r="AC74" s="23"/>
      <c r="AF74" s="23"/>
      <c r="AG74" s="23"/>
      <c r="AH74" s="23"/>
      <c r="AI74" s="23"/>
      <c r="AJ74" s="23"/>
      <c r="AK74" s="23"/>
      <c r="AL74" s="23"/>
      <c r="AM74" s="23"/>
      <c r="AN74" s="23"/>
      <c r="AO74" s="22" t="s">
        <v>9</v>
      </c>
      <c r="AP74" s="23"/>
      <c r="AQ74" s="23"/>
      <c r="AR74" s="23"/>
      <c r="AS74" s="23"/>
      <c r="AT74" s="23"/>
      <c r="AU74" s="23"/>
      <c r="AV74" s="23"/>
      <c r="AW74" s="23"/>
      <c r="AX74" s="5"/>
      <c r="AY74" s="5"/>
      <c r="AZ74" s="5"/>
      <c r="BA74" s="5"/>
      <c r="BB74" s="5"/>
      <c r="BC74" s="5"/>
      <c r="BD74" s="5"/>
      <c r="BE74" s="5"/>
      <c r="BF74" s="5"/>
      <c r="BG74" s="22" t="s">
        <v>9</v>
      </c>
      <c r="BH74" s="23"/>
      <c r="BI74" s="23"/>
      <c r="BL74" s="23"/>
      <c r="BM74" s="23"/>
      <c r="BN74" s="23"/>
      <c r="BO74" s="5"/>
      <c r="BP74" s="5"/>
      <c r="BQ74" s="5"/>
      <c r="BR74" s="5"/>
      <c r="BU74" s="5"/>
      <c r="BV74" s="5"/>
      <c r="BW74" s="5"/>
      <c r="BX74" s="5"/>
      <c r="BY74" s="5"/>
      <c r="BZ74" s="5"/>
      <c r="CA74" s="5"/>
      <c r="CB74" s="23"/>
      <c r="CC74" s="22" t="s">
        <v>9</v>
      </c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23"/>
      <c r="CO74" s="22" t="s">
        <v>9</v>
      </c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23"/>
      <c r="DA74" s="9" t="s">
        <v>9</v>
      </c>
    </row>
    <row r="75" spans="1:115" ht="12.9" customHeight="1" x14ac:dyDescent="0.25">
      <c r="C75" s="22" t="s">
        <v>11</v>
      </c>
      <c r="D75" s="23"/>
      <c r="E75" s="23"/>
      <c r="F75" s="23"/>
      <c r="G75" s="23"/>
      <c r="H75" s="23"/>
      <c r="I75" s="5"/>
      <c r="J75" s="5"/>
      <c r="K75" s="5"/>
      <c r="L75" s="5"/>
      <c r="M75" s="5"/>
      <c r="P75" s="8"/>
      <c r="Q75" s="22" t="s">
        <v>11</v>
      </c>
      <c r="R75" s="5"/>
      <c r="S75" s="5"/>
      <c r="T75" s="5"/>
      <c r="U75" s="5"/>
      <c r="V75" s="5"/>
      <c r="W75" s="5"/>
      <c r="X75" s="5"/>
      <c r="Y75" s="5"/>
      <c r="Z75" s="5"/>
      <c r="AA75" s="22" t="s">
        <v>11</v>
      </c>
      <c r="AB75" s="23"/>
      <c r="AC75" s="23"/>
      <c r="AF75" s="23"/>
      <c r="AG75" s="23"/>
      <c r="AH75" s="23"/>
      <c r="AI75" s="23"/>
      <c r="AJ75" s="23"/>
      <c r="AK75" s="23"/>
      <c r="AL75" s="23"/>
      <c r="AM75" s="23"/>
      <c r="AN75" s="23"/>
      <c r="AO75" s="22" t="s">
        <v>11</v>
      </c>
      <c r="AP75" s="23"/>
      <c r="AQ75" s="23"/>
      <c r="AR75" s="23"/>
      <c r="AS75" s="23"/>
      <c r="AT75" s="23"/>
      <c r="AU75" s="23"/>
      <c r="AV75" s="23"/>
      <c r="AW75" s="23"/>
      <c r="AX75" s="5"/>
      <c r="AY75" s="5"/>
      <c r="AZ75" s="5"/>
      <c r="BA75" s="5"/>
      <c r="BB75" s="5"/>
      <c r="BC75" s="5"/>
      <c r="BD75" s="5"/>
      <c r="BE75" s="5"/>
      <c r="BF75" s="5"/>
      <c r="BG75" s="22" t="s">
        <v>11</v>
      </c>
      <c r="BH75" s="23"/>
      <c r="BI75" s="23"/>
      <c r="BL75" s="23"/>
      <c r="BM75" s="23"/>
      <c r="BN75" s="23"/>
      <c r="BO75" s="5"/>
      <c r="BP75" s="5"/>
      <c r="BQ75" s="5"/>
      <c r="BR75" s="5"/>
      <c r="BU75" s="5"/>
      <c r="BV75" s="5"/>
      <c r="BW75" s="5"/>
      <c r="BX75" s="5"/>
      <c r="BY75" s="5"/>
      <c r="BZ75" s="5"/>
      <c r="CA75" s="5"/>
      <c r="CB75" s="23"/>
      <c r="CC75" s="22" t="s">
        <v>11</v>
      </c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23"/>
      <c r="CO75" s="22" t="s">
        <v>11</v>
      </c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23"/>
      <c r="DA75" s="9" t="s">
        <v>11</v>
      </c>
    </row>
    <row r="76" spans="1:115" ht="12.9" customHeight="1" x14ac:dyDescent="0.25">
      <c r="A76" s="5" t="s">
        <v>10</v>
      </c>
      <c r="B76" s="5"/>
      <c r="C76" s="22"/>
      <c r="D76" s="23"/>
      <c r="E76" s="23"/>
      <c r="F76" s="23"/>
      <c r="G76" s="23"/>
      <c r="H76" s="23"/>
      <c r="I76" s="5"/>
      <c r="J76" s="5"/>
      <c r="K76" s="5"/>
      <c r="L76" s="5"/>
      <c r="M76" s="5"/>
      <c r="P76" s="8"/>
      <c r="Q76" s="22"/>
      <c r="R76" s="5"/>
      <c r="S76" s="5"/>
      <c r="T76" s="5"/>
      <c r="U76" s="5"/>
      <c r="V76" s="5"/>
      <c r="W76" s="5"/>
      <c r="X76" s="5"/>
      <c r="Y76" s="5"/>
      <c r="Z76" s="5"/>
      <c r="AA76" s="22"/>
      <c r="AB76" s="23"/>
      <c r="AC76" s="23"/>
      <c r="AF76" s="23"/>
      <c r="AG76" s="23"/>
      <c r="AH76" s="23"/>
      <c r="AI76" s="23"/>
      <c r="AJ76" s="23"/>
      <c r="AK76" s="23"/>
      <c r="AL76" s="23"/>
      <c r="AM76" s="23"/>
      <c r="AN76" s="23"/>
      <c r="AO76" s="22"/>
      <c r="AP76" s="23"/>
      <c r="AQ76" s="23"/>
      <c r="AR76" s="23"/>
      <c r="AS76" s="23"/>
      <c r="AT76" s="23"/>
      <c r="AU76" s="23"/>
      <c r="AV76" s="23"/>
      <c r="AW76" s="23"/>
      <c r="AX76" s="5"/>
      <c r="AY76" s="5"/>
      <c r="AZ76" s="5"/>
      <c r="BA76" s="5"/>
      <c r="BB76" s="5"/>
      <c r="BC76" s="5"/>
      <c r="BD76" s="5"/>
      <c r="BE76" s="5"/>
      <c r="BF76" s="5"/>
      <c r="BG76" s="22"/>
      <c r="BH76" s="23"/>
      <c r="BI76" s="23"/>
      <c r="BL76" s="23"/>
      <c r="BM76" s="23"/>
      <c r="BN76" s="23"/>
      <c r="BO76" s="5"/>
      <c r="BP76" s="5"/>
      <c r="BQ76" s="5"/>
      <c r="BR76" s="5"/>
      <c r="BU76" s="5"/>
      <c r="BV76" s="5"/>
      <c r="BW76" s="5"/>
      <c r="BX76" s="5"/>
      <c r="BY76" s="5"/>
      <c r="BZ76" s="5"/>
      <c r="CA76" s="5"/>
      <c r="CB76" s="23"/>
      <c r="CC76" s="22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23"/>
      <c r="CO76" s="22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23"/>
      <c r="DA76" s="9"/>
    </row>
    <row r="77" spans="1:115" ht="12.9" customHeight="1" x14ac:dyDescent="0.25">
      <c r="A77" s="1">
        <v>30</v>
      </c>
      <c r="B77" s="1"/>
      <c r="C77" s="24">
        <v>5.2961863780359035</v>
      </c>
      <c r="D77" s="25">
        <v>2.585023112480739</v>
      </c>
      <c r="E77" s="25">
        <v>4.8567255319148943</v>
      </c>
      <c r="F77" s="25">
        <v>2.1165892291446684</v>
      </c>
      <c r="G77" s="26">
        <v>12.55</v>
      </c>
      <c r="H77" s="25">
        <v>3.5759842519685043</v>
      </c>
      <c r="I77" s="14">
        <v>6.6</v>
      </c>
      <c r="J77" s="13">
        <v>4.223664847848899</v>
      </c>
      <c r="K77" s="13">
        <v>3.9237257820927733</v>
      </c>
      <c r="L77" s="13">
        <v>10.1299375</v>
      </c>
      <c r="M77" s="5"/>
      <c r="P77" s="8"/>
      <c r="Q77" s="24">
        <v>2.7519718309859158</v>
      </c>
      <c r="R77" s="13">
        <v>3.560250391236329E-2</v>
      </c>
      <c r="S77" s="13">
        <v>2.5430203442879504</v>
      </c>
      <c r="T77" s="14">
        <v>6.6</v>
      </c>
      <c r="U77" s="14">
        <v>12.6</v>
      </c>
      <c r="V77" s="13">
        <v>10.392553846153845</v>
      </c>
      <c r="W77" s="14">
        <v>10.7</v>
      </c>
      <c r="X77" s="14">
        <v>6.6</v>
      </c>
      <c r="Y77" s="14">
        <v>6.6</v>
      </c>
      <c r="Z77" s="14">
        <v>9.6999999999999993</v>
      </c>
      <c r="AA77" s="24">
        <v>5.8466148062015506</v>
      </c>
      <c r="AB77" s="25">
        <v>8.704682170542636</v>
      </c>
      <c r="AC77" s="25">
        <v>10.442549923195084</v>
      </c>
      <c r="AF77" s="25">
        <v>3.1230203030303025</v>
      </c>
      <c r="AG77" s="25">
        <v>2.2418085106382977</v>
      </c>
      <c r="AH77" s="25">
        <v>1.1309878419452888</v>
      </c>
      <c r="AI77" s="26">
        <v>6.6</v>
      </c>
      <c r="AJ77" s="25">
        <v>3.8732615384615379</v>
      </c>
      <c r="AK77" s="25">
        <v>5.9875425038639865</v>
      </c>
      <c r="AL77" s="26">
        <v>9.67</v>
      </c>
      <c r="AM77" s="26">
        <v>9.67</v>
      </c>
      <c r="AN77" s="26">
        <v>12.55</v>
      </c>
      <c r="AO77" s="24">
        <v>22.03</v>
      </c>
      <c r="AP77" s="23"/>
      <c r="AQ77" s="26">
        <v>9.67</v>
      </c>
      <c r="AR77" s="26">
        <v>9.67</v>
      </c>
      <c r="AS77" s="25">
        <v>9.5955014925373163</v>
      </c>
      <c r="AT77" s="26">
        <v>6.6</v>
      </c>
      <c r="AU77" s="26">
        <v>6.6</v>
      </c>
      <c r="AV77" s="25">
        <v>5.2642813559322033</v>
      </c>
      <c r="AW77" s="26">
        <v>6.6</v>
      </c>
      <c r="AX77" s="13">
        <v>5.2807858350951387</v>
      </c>
      <c r="AY77" s="14">
        <v>6.6</v>
      </c>
      <c r="AZ77" s="13">
        <v>11.133745000000003</v>
      </c>
      <c r="BA77" s="13">
        <v>8.3929300000000016</v>
      </c>
      <c r="BB77" s="13">
        <v>8.9004883333333353</v>
      </c>
      <c r="BC77" s="5"/>
      <c r="BD77" s="5"/>
      <c r="BE77" s="5"/>
      <c r="BF77" s="5"/>
      <c r="BG77" s="24">
        <v>4.8338911111111118</v>
      </c>
      <c r="BH77" s="25">
        <v>7.595441144640998</v>
      </c>
      <c r="BI77" s="25">
        <v>2.4155317808219174</v>
      </c>
      <c r="BL77" s="25">
        <v>7.9033857142857151</v>
      </c>
      <c r="BM77" s="26">
        <v>9.67</v>
      </c>
      <c r="BN77" s="26">
        <v>6.6</v>
      </c>
      <c r="BO77" s="14">
        <v>9.67</v>
      </c>
      <c r="BP77" s="13">
        <v>7.2004999999999999</v>
      </c>
      <c r="BQ77" s="13">
        <v>3.6082929411764706</v>
      </c>
      <c r="BR77" s="13">
        <v>3.2774317647058822</v>
      </c>
      <c r="BU77" s="14">
        <v>12.55</v>
      </c>
      <c r="BV77" s="14">
        <v>9.67</v>
      </c>
      <c r="BW77" s="13">
        <v>9.136897894736844</v>
      </c>
      <c r="BX77" s="13">
        <v>7.041811496746206</v>
      </c>
      <c r="BY77" s="13">
        <v>6.7989214175654853</v>
      </c>
      <c r="BZ77" s="14">
        <v>12.55</v>
      </c>
      <c r="CA77" s="14">
        <v>9.67</v>
      </c>
      <c r="CB77" s="26">
        <v>2.12</v>
      </c>
      <c r="CC77" s="27">
        <v>9.67</v>
      </c>
      <c r="CD77" s="13">
        <v>6.2829892141756565</v>
      </c>
      <c r="CE77" s="14">
        <v>12.55</v>
      </c>
      <c r="CF77" s="13">
        <v>4.4466208508403353</v>
      </c>
      <c r="CG77" s="13">
        <v>2.5608018154311649</v>
      </c>
      <c r="CH77" s="13">
        <v>4.6016490166414519</v>
      </c>
      <c r="CI77" s="14">
        <v>9.67</v>
      </c>
      <c r="CJ77" s="14">
        <v>12.55</v>
      </c>
      <c r="CK77" s="13">
        <v>12.126190476190477</v>
      </c>
      <c r="CL77" s="14">
        <v>3.22</v>
      </c>
      <c r="CM77" s="14">
        <v>3.22</v>
      </c>
      <c r="CN77" s="25">
        <v>2.7946752464403071</v>
      </c>
      <c r="CO77" s="27">
        <v>9.67</v>
      </c>
      <c r="CP77" s="13">
        <v>3.6635889570552145</v>
      </c>
      <c r="CQ77" s="13">
        <v>7.3219938650306755</v>
      </c>
      <c r="CR77" s="13">
        <v>3.3486814957761357</v>
      </c>
      <c r="CS77" s="13">
        <v>2.12</v>
      </c>
      <c r="CT77" s="13">
        <v>2.5925155279503107</v>
      </c>
      <c r="CU77" s="13">
        <v>4.9235528330781015</v>
      </c>
      <c r="CV77" s="13">
        <v>6.6</v>
      </c>
      <c r="CW77" s="13">
        <v>6.6</v>
      </c>
      <c r="CX77" s="13">
        <v>3.5786560509554142</v>
      </c>
      <c r="CY77" s="41">
        <v>9.67</v>
      </c>
      <c r="CZ77" s="43">
        <v>9.67</v>
      </c>
      <c r="DA77" s="10">
        <v>5.1659832800851975</v>
      </c>
      <c r="DB77" s="3">
        <v>4.7042537313432833</v>
      </c>
      <c r="DC77" s="3">
        <v>6.6</v>
      </c>
      <c r="DD77" s="3">
        <v>2.6658250535331907</v>
      </c>
      <c r="DE77" s="3">
        <v>1.1946677005347599</v>
      </c>
      <c r="DF77" s="3">
        <v>2.9847372591006427</v>
      </c>
    </row>
    <row r="78" spans="1:115" ht="12.9" customHeight="1" x14ac:dyDescent="0.25">
      <c r="A78" s="1">
        <v>50</v>
      </c>
      <c r="B78" s="1"/>
      <c r="C78" s="27">
        <v>6.6</v>
      </c>
      <c r="D78" s="25">
        <v>6.3800147679324901</v>
      </c>
      <c r="E78" s="26">
        <v>6.6</v>
      </c>
      <c r="F78" s="25">
        <v>5.8798838437170025</v>
      </c>
      <c r="G78" s="26">
        <v>12.55</v>
      </c>
      <c r="H78" s="25">
        <v>6.3114814814814828</v>
      </c>
      <c r="I78" s="14">
        <v>6.6</v>
      </c>
      <c r="J78" s="13">
        <v>5.0992392444910815</v>
      </c>
      <c r="K78" s="13">
        <v>6.3240778856526436</v>
      </c>
      <c r="L78" s="14">
        <v>12.55</v>
      </c>
      <c r="M78" s="5"/>
      <c r="P78" s="8"/>
      <c r="Q78" s="27">
        <v>7.1</v>
      </c>
      <c r="R78" s="13">
        <v>1.8523957537154998</v>
      </c>
      <c r="S78" s="13">
        <v>6.1840000000000011</v>
      </c>
      <c r="T78" s="14">
        <v>9.6999999999999993</v>
      </c>
      <c r="U78" s="14">
        <v>12.6</v>
      </c>
      <c r="V78" s="14">
        <v>10.7</v>
      </c>
      <c r="W78" s="14">
        <v>10.7</v>
      </c>
      <c r="X78" s="14">
        <v>6.6</v>
      </c>
      <c r="Y78" s="14">
        <v>6.6</v>
      </c>
      <c r="Z78" s="14">
        <v>3.2</v>
      </c>
      <c r="AA78" s="24">
        <v>8.2486032872503827</v>
      </c>
      <c r="AB78" s="25">
        <v>7.4171121351766516</v>
      </c>
      <c r="AC78" s="25">
        <v>8.7617511520737335</v>
      </c>
      <c r="AF78" s="26">
        <v>3.5</v>
      </c>
      <c r="AG78" s="25">
        <v>2.5102427921092563</v>
      </c>
      <c r="AH78" s="25">
        <v>2.6120820668693003</v>
      </c>
      <c r="AI78" s="26">
        <v>6.6</v>
      </c>
      <c r="AJ78" s="25">
        <v>5.1159505409582682</v>
      </c>
      <c r="AK78" s="25">
        <v>4.5239384615384619</v>
      </c>
      <c r="AL78" s="26">
        <v>12.55</v>
      </c>
      <c r="AM78" s="26">
        <v>9.67</v>
      </c>
      <c r="AN78" s="26">
        <v>6.6</v>
      </c>
      <c r="AO78" s="24">
        <v>21.25</v>
      </c>
      <c r="AP78" s="23"/>
      <c r="AQ78" s="25">
        <v>8.985871666666668</v>
      </c>
      <c r="AR78" s="26">
        <v>9.67</v>
      </c>
      <c r="AS78" s="25">
        <v>9.2792268656716423</v>
      </c>
      <c r="AT78" s="25">
        <v>8.3054019927007303</v>
      </c>
      <c r="AU78" s="25">
        <v>6.2244427001569855</v>
      </c>
      <c r="AV78" s="25">
        <v>6.4333288135593225</v>
      </c>
      <c r="AW78" s="26">
        <v>6.6</v>
      </c>
      <c r="AX78" s="14">
        <v>6.6</v>
      </c>
      <c r="AY78" s="14">
        <v>6.6</v>
      </c>
      <c r="AZ78" s="13">
        <v>7.8046829059829079</v>
      </c>
      <c r="BA78" s="14">
        <v>9.9</v>
      </c>
      <c r="BB78" s="13">
        <v>8.8038210412147535</v>
      </c>
      <c r="BC78" s="5"/>
      <c r="BD78" s="5"/>
      <c r="BE78" s="5"/>
      <c r="BF78" s="5"/>
      <c r="BG78" s="27">
        <v>9.67</v>
      </c>
      <c r="BH78" s="26">
        <v>6.6</v>
      </c>
      <c r="BI78" s="25">
        <v>7.0382280431432971</v>
      </c>
      <c r="BL78" s="25">
        <v>5.9918902439024393</v>
      </c>
      <c r="BM78" s="26">
        <v>6.6</v>
      </c>
      <c r="BN78" s="25">
        <v>4.045243902439025</v>
      </c>
      <c r="BO78" s="14">
        <v>9.67</v>
      </c>
      <c r="BP78" s="13">
        <v>6.5224651162790686</v>
      </c>
      <c r="BQ78" s="14">
        <v>6.6</v>
      </c>
      <c r="BR78" s="13">
        <v>2.0973953488372081</v>
      </c>
      <c r="BU78" s="14">
        <v>12.55</v>
      </c>
      <c r="BV78" s="14">
        <v>9.67</v>
      </c>
      <c r="BW78" s="14">
        <v>12.55</v>
      </c>
      <c r="BX78" s="14">
        <v>9.67</v>
      </c>
      <c r="BY78" s="13">
        <v>5.2524797468354434</v>
      </c>
      <c r="BZ78" s="14">
        <v>12.55</v>
      </c>
      <c r="CA78" s="14">
        <v>9.67</v>
      </c>
      <c r="CB78" s="26">
        <v>9.9</v>
      </c>
      <c r="CC78" s="27">
        <v>9.67</v>
      </c>
      <c r="CD78" s="13">
        <v>7.0270885177453044</v>
      </c>
      <c r="CE78" s="14">
        <v>12.55</v>
      </c>
      <c r="CF78" s="13">
        <v>7.8751489495798284</v>
      </c>
      <c r="CG78" s="13">
        <v>6.2128441754916794</v>
      </c>
      <c r="CH78" s="13">
        <v>8.9494117647058822</v>
      </c>
      <c r="CI78" s="14">
        <v>9.67</v>
      </c>
      <c r="CJ78" s="14">
        <v>9.67</v>
      </c>
      <c r="CK78" s="14">
        <v>12.55</v>
      </c>
      <c r="CL78" s="14">
        <v>3.22</v>
      </c>
      <c r="CM78" s="14">
        <v>9.67</v>
      </c>
      <c r="CN78" s="26">
        <v>3.22</v>
      </c>
      <c r="CO78" s="27">
        <v>9.67</v>
      </c>
      <c r="CP78" s="13">
        <v>5.1824727081138064</v>
      </c>
      <c r="CQ78" s="14">
        <v>9.9</v>
      </c>
      <c r="CR78" s="13">
        <v>4.3761357592397054</v>
      </c>
      <c r="CS78" s="13">
        <v>3.22</v>
      </c>
      <c r="CT78" s="13">
        <v>3.0197670807453418</v>
      </c>
      <c r="CU78" s="13">
        <v>8.0750303030303048</v>
      </c>
      <c r="CV78" s="14">
        <v>9.67</v>
      </c>
      <c r="CW78" s="13">
        <v>9.67</v>
      </c>
      <c r="CX78" s="13">
        <v>4.2242611464968158</v>
      </c>
      <c r="CY78" s="41">
        <v>6.6</v>
      </c>
      <c r="CZ78" s="43">
        <v>14.19</v>
      </c>
      <c r="DA78" s="10">
        <v>6.6</v>
      </c>
      <c r="DB78" s="3">
        <v>5.5636209253417457</v>
      </c>
      <c r="DC78" s="3">
        <v>6.4933021806853581</v>
      </c>
      <c r="DD78" s="3">
        <v>5.0194920174165452</v>
      </c>
      <c r="DE78" s="3">
        <v>1.6406672727272729</v>
      </c>
      <c r="DF78" s="3">
        <v>4.2947004608294925</v>
      </c>
    </row>
    <row r="79" spans="1:115" ht="12.9" customHeight="1" x14ac:dyDescent="0.25">
      <c r="A79" s="1">
        <v>70</v>
      </c>
      <c r="B79" s="1"/>
      <c r="C79" s="27">
        <v>2.12</v>
      </c>
      <c r="D79" s="26">
        <v>3.22</v>
      </c>
      <c r="E79" s="26">
        <v>3.22</v>
      </c>
      <c r="F79" s="25">
        <v>6.3514084507042252</v>
      </c>
      <c r="G79" s="25">
        <v>11.37690754516472</v>
      </c>
      <c r="H79" s="25">
        <v>11.337022900763358</v>
      </c>
      <c r="I79" s="14">
        <v>9.67</v>
      </c>
      <c r="J79" s="13">
        <v>5.311735159817351</v>
      </c>
      <c r="K79" s="13">
        <v>9.9360884120171686</v>
      </c>
      <c r="L79" s="14">
        <v>9.67</v>
      </c>
      <c r="M79" s="5"/>
      <c r="P79" s="8"/>
      <c r="Q79" s="24">
        <v>10.587652582159626</v>
      </c>
      <c r="R79" s="13">
        <v>2.0206416275430366</v>
      </c>
      <c r="S79" s="13">
        <v>6.0868759571209807</v>
      </c>
      <c r="T79" s="14">
        <v>12.6</v>
      </c>
      <c r="U79" s="14">
        <v>10.7</v>
      </c>
      <c r="V79" s="14">
        <v>10.7</v>
      </c>
      <c r="W79" s="14">
        <v>12.6</v>
      </c>
      <c r="X79" s="14">
        <v>6.6</v>
      </c>
      <c r="Y79" s="14">
        <v>3.2</v>
      </c>
      <c r="Z79" s="14">
        <v>6.6</v>
      </c>
      <c r="AA79" s="24">
        <v>8.2969262519201248</v>
      </c>
      <c r="AB79" s="26">
        <v>6.6</v>
      </c>
      <c r="AC79" s="25">
        <v>5.5682334869431642</v>
      </c>
      <c r="AF79" s="25">
        <v>6.2538865909090902</v>
      </c>
      <c r="AG79" s="25">
        <v>2.8701515151515151</v>
      </c>
      <c r="AH79" s="25">
        <v>2.8166920731707314</v>
      </c>
      <c r="AI79" s="26">
        <v>9.67</v>
      </c>
      <c r="AJ79" s="25">
        <v>6.2590769230769236</v>
      </c>
      <c r="AK79" s="25">
        <v>5.9337384615384607</v>
      </c>
      <c r="AL79" s="26">
        <v>9.67</v>
      </c>
      <c r="AM79" s="26">
        <v>6.6</v>
      </c>
      <c r="AN79" s="26">
        <v>9.67</v>
      </c>
      <c r="AO79" s="24">
        <v>15.28</v>
      </c>
      <c r="AP79" s="23"/>
      <c r="AQ79" s="26">
        <v>6.6</v>
      </c>
      <c r="AR79" s="26">
        <v>9.67</v>
      </c>
      <c r="AS79" s="25">
        <v>9.4778930817610068</v>
      </c>
      <c r="AT79" s="26">
        <v>6.6</v>
      </c>
      <c r="AU79" s="26">
        <v>3.22</v>
      </c>
      <c r="AV79" s="26">
        <v>6.6</v>
      </c>
      <c r="AW79" s="26">
        <v>6.6</v>
      </c>
      <c r="AX79" s="14">
        <v>3.22</v>
      </c>
      <c r="AY79" s="14">
        <v>6.6</v>
      </c>
      <c r="AZ79" s="13">
        <v>6.9547594764397926</v>
      </c>
      <c r="BA79" s="13">
        <v>11.634258359621453</v>
      </c>
      <c r="BB79" s="13">
        <v>7.1254751840168264</v>
      </c>
      <c r="BC79" s="5"/>
      <c r="BD79" s="5"/>
      <c r="BE79" s="5"/>
      <c r="BF79" s="5"/>
      <c r="BG79" s="27">
        <v>9.67</v>
      </c>
      <c r="BH79" s="26">
        <v>12.55</v>
      </c>
      <c r="BI79" s="26">
        <v>12.55</v>
      </c>
      <c r="BL79" s="25">
        <v>4.142576219512196</v>
      </c>
      <c r="BM79" s="25">
        <v>5.3579705882352959</v>
      </c>
      <c r="BN79" s="25">
        <v>3.884994155154093</v>
      </c>
      <c r="BO79" s="14">
        <v>6.6</v>
      </c>
      <c r="BP79" s="13">
        <v>5.4114285714285701</v>
      </c>
      <c r="BQ79" s="13">
        <v>4.138571428571427</v>
      </c>
      <c r="BR79" s="13">
        <v>0.81269767441860374</v>
      </c>
      <c r="BU79" s="14">
        <v>12.55</v>
      </c>
      <c r="BV79" s="14">
        <v>9.67</v>
      </c>
      <c r="BW79" s="14">
        <v>9.67</v>
      </c>
      <c r="BX79" s="14">
        <v>9.67</v>
      </c>
      <c r="BY79" s="13">
        <v>5.3405238828967647</v>
      </c>
      <c r="BZ79" s="14">
        <v>9.67</v>
      </c>
      <c r="CA79" s="14">
        <v>6.6</v>
      </c>
      <c r="CB79" s="26">
        <v>6.6</v>
      </c>
      <c r="CC79" s="27">
        <v>9.67</v>
      </c>
      <c r="CD79" s="13">
        <v>5.7758084210526333</v>
      </c>
      <c r="CE79" s="14">
        <v>9.67</v>
      </c>
      <c r="CF79" s="13">
        <v>6.4724346504559263</v>
      </c>
      <c r="CG79" s="13">
        <v>10.812135306553913</v>
      </c>
      <c r="CH79" s="13">
        <v>9.6589024390243914</v>
      </c>
      <c r="CI79" s="14">
        <v>9.67</v>
      </c>
      <c r="CJ79" s="14">
        <v>14.19</v>
      </c>
      <c r="CK79" s="14">
        <v>9.67</v>
      </c>
      <c r="CL79" s="14">
        <v>3.22</v>
      </c>
      <c r="CM79" s="14">
        <v>12.55</v>
      </c>
      <c r="CN79" s="26">
        <v>6.6</v>
      </c>
      <c r="CO79" s="27">
        <v>14.19</v>
      </c>
      <c r="CP79" s="13">
        <v>7.3817561643835621</v>
      </c>
      <c r="CQ79" s="13">
        <v>9.6084969325153384</v>
      </c>
      <c r="CR79" s="13">
        <v>4.0134531858974354</v>
      </c>
      <c r="CS79" s="13">
        <v>3.22</v>
      </c>
      <c r="CT79" s="13">
        <v>3.153143297380586</v>
      </c>
      <c r="CU79" s="13">
        <v>9.67</v>
      </c>
      <c r="CV79" s="14">
        <v>12.55</v>
      </c>
      <c r="CW79" s="14">
        <v>12.55</v>
      </c>
      <c r="CX79" s="13">
        <v>4.2989935691318335</v>
      </c>
      <c r="CY79" s="41">
        <v>3.22</v>
      </c>
      <c r="CZ79" s="43">
        <v>9.67</v>
      </c>
      <c r="DA79" s="10">
        <v>6.6</v>
      </c>
      <c r="DB79" s="3">
        <v>3.22</v>
      </c>
      <c r="DC79" s="3">
        <v>2.12</v>
      </c>
      <c r="DD79" s="3">
        <v>6.6</v>
      </c>
      <c r="DE79" s="3">
        <v>1.4683454281567485</v>
      </c>
      <c r="DF79" s="3">
        <v>5.1738896952104492</v>
      </c>
    </row>
    <row r="80" spans="1:115" ht="12.9" customHeight="1" x14ac:dyDescent="0.25">
      <c r="A80" s="1">
        <v>90</v>
      </c>
      <c r="B80" s="1"/>
      <c r="C80" s="27">
        <v>6.6</v>
      </c>
      <c r="D80" s="26">
        <v>6.6</v>
      </c>
      <c r="E80" s="26">
        <v>2.12</v>
      </c>
      <c r="F80" s="25">
        <v>8.4484732824427482</v>
      </c>
      <c r="G80" s="26">
        <v>12.55</v>
      </c>
      <c r="H80" s="25">
        <v>9.5814553990610332</v>
      </c>
      <c r="I80" s="14">
        <v>9.67</v>
      </c>
      <c r="J80" s="14">
        <v>6.6</v>
      </c>
      <c r="K80" s="14">
        <v>9.67</v>
      </c>
      <c r="L80" s="14">
        <v>9.67</v>
      </c>
      <c r="M80" s="5"/>
      <c r="P80" s="8"/>
      <c r="Q80" s="24">
        <v>8.2702500000000008</v>
      </c>
      <c r="R80" s="13">
        <v>0.92743974763407022</v>
      </c>
      <c r="S80" s="14">
        <v>9.6999999999999993</v>
      </c>
      <c r="T80" s="14">
        <v>12.6</v>
      </c>
      <c r="U80" s="14">
        <v>10.7</v>
      </c>
      <c r="V80" s="14">
        <v>10.7</v>
      </c>
      <c r="W80" s="14">
        <v>12.6</v>
      </c>
      <c r="X80" s="14">
        <v>6.6</v>
      </c>
      <c r="Y80" s="14">
        <v>3.2</v>
      </c>
      <c r="Z80" s="14">
        <v>3.2</v>
      </c>
      <c r="AA80" s="24">
        <v>5.7358091244239642</v>
      </c>
      <c r="AB80" s="25">
        <v>5.8203533026113679</v>
      </c>
      <c r="AC80" s="25">
        <v>6.4086328725038406</v>
      </c>
      <c r="AF80" s="26">
        <v>7.1</v>
      </c>
      <c r="AG80" s="25">
        <v>6.5616666666666656</v>
      </c>
      <c r="AH80" s="25">
        <v>3.6084545454545447</v>
      </c>
      <c r="AI80" s="26">
        <v>9.67</v>
      </c>
      <c r="AJ80" s="25">
        <v>6.0425152439024394</v>
      </c>
      <c r="AK80" s="25">
        <v>7.306318252730108</v>
      </c>
      <c r="AL80" s="26">
        <v>9.67</v>
      </c>
      <c r="AM80" s="26">
        <v>6.6</v>
      </c>
      <c r="AN80" s="26">
        <v>6.6</v>
      </c>
      <c r="AO80" s="24">
        <v>17.3</v>
      </c>
      <c r="AP80" s="23"/>
      <c r="AQ80" s="26">
        <v>6.6</v>
      </c>
      <c r="AR80" s="26">
        <v>9.67</v>
      </c>
      <c r="AS80" s="26">
        <v>6.6</v>
      </c>
      <c r="AT80" s="26">
        <v>3.22</v>
      </c>
      <c r="AU80" s="26">
        <v>3.22</v>
      </c>
      <c r="AV80" s="26">
        <v>3.22</v>
      </c>
      <c r="AW80" s="26">
        <v>6.6</v>
      </c>
      <c r="AX80" s="14">
        <v>6.6</v>
      </c>
      <c r="AY80" s="14">
        <v>6.6</v>
      </c>
      <c r="AZ80" s="14">
        <v>3.22</v>
      </c>
      <c r="BA80" s="14">
        <v>9.67</v>
      </c>
      <c r="BB80" s="13">
        <v>7.7451888888888911</v>
      </c>
      <c r="BC80" s="5"/>
      <c r="BD80" s="5"/>
      <c r="BE80" s="5"/>
      <c r="BF80" s="5"/>
      <c r="BG80" s="27">
        <v>9.67</v>
      </c>
      <c r="BH80" s="26">
        <v>9.67</v>
      </c>
      <c r="BI80" s="26">
        <v>12.55</v>
      </c>
      <c r="BL80" s="26">
        <v>2.12</v>
      </c>
      <c r="BM80" s="25">
        <v>5.4078963414634149</v>
      </c>
      <c r="BN80" s="25">
        <v>5.4101952380952385</v>
      </c>
      <c r="BO80" s="14">
        <v>6.6</v>
      </c>
      <c r="BP80" s="13">
        <v>9.3773488372093006</v>
      </c>
      <c r="BQ80" s="14">
        <v>3.22</v>
      </c>
      <c r="BR80" s="13">
        <v>0.65329999999999988</v>
      </c>
      <c r="BU80" s="14">
        <v>9.67</v>
      </c>
      <c r="BV80" s="13">
        <v>8.1681568421052653</v>
      </c>
      <c r="BW80" s="13">
        <v>9.2328504672897207</v>
      </c>
      <c r="BX80" s="13">
        <v>11.397217928902629</v>
      </c>
      <c r="BY80" s="13">
        <v>5.7595238095238095</v>
      </c>
      <c r="BZ80" s="14">
        <v>3.22</v>
      </c>
      <c r="CA80" s="14">
        <v>3.22</v>
      </c>
      <c r="CB80" s="26">
        <v>3.22</v>
      </c>
      <c r="CC80" s="24">
        <v>8.8243417021276578</v>
      </c>
      <c r="CD80" s="13">
        <v>5.5663221884498482</v>
      </c>
      <c r="CE80" s="14">
        <v>9.67</v>
      </c>
      <c r="CF80" s="13">
        <v>3.1220547112461992</v>
      </c>
      <c r="CG80" s="13">
        <v>11.455294117647057</v>
      </c>
      <c r="CH80" s="13">
        <v>9.0329411764705902</v>
      </c>
      <c r="CI80" s="14">
        <v>9.67</v>
      </c>
      <c r="CJ80" s="14">
        <v>6.6</v>
      </c>
      <c r="CK80" s="14">
        <v>14.19</v>
      </c>
      <c r="CL80" s="14">
        <v>3.22</v>
      </c>
      <c r="CM80" s="14">
        <v>12.55</v>
      </c>
      <c r="CN80" s="26">
        <v>6.6</v>
      </c>
      <c r="CO80" s="24">
        <v>10.739743282674775</v>
      </c>
      <c r="CP80" s="13">
        <v>9.3461398176291812</v>
      </c>
      <c r="CQ80" s="13">
        <v>2.3311389830508489</v>
      </c>
      <c r="CR80" s="14">
        <v>3.22</v>
      </c>
      <c r="CS80" s="13">
        <v>3.22</v>
      </c>
      <c r="CT80" s="13">
        <v>3.0683513097072428</v>
      </c>
      <c r="CU80" s="14">
        <v>6.6</v>
      </c>
      <c r="CV80" s="14">
        <v>9.67</v>
      </c>
      <c r="CW80" s="14">
        <v>9.67</v>
      </c>
      <c r="CX80" s="14">
        <v>3.2558535031847136</v>
      </c>
      <c r="CY80" s="41">
        <v>3.22</v>
      </c>
      <c r="CZ80" s="43">
        <v>3.22</v>
      </c>
      <c r="DA80" s="10">
        <v>6.6</v>
      </c>
      <c r="DB80" s="3">
        <v>2.3552574102964114</v>
      </c>
      <c r="DC80" s="3">
        <v>3.22</v>
      </c>
      <c r="DD80" s="3">
        <v>6.6</v>
      </c>
      <c r="DE80" s="3">
        <v>1.777140783744557</v>
      </c>
      <c r="DF80" s="3">
        <v>5.6836866359447002</v>
      </c>
    </row>
    <row r="81" spans="1:110" ht="12.9" customHeight="1" x14ac:dyDescent="0.25">
      <c r="A81" s="1">
        <v>110</v>
      </c>
      <c r="B81" s="1"/>
      <c r="C81" s="27">
        <v>3.22</v>
      </c>
      <c r="D81" s="26">
        <v>6.6</v>
      </c>
      <c r="E81" s="26">
        <v>6.6</v>
      </c>
      <c r="F81" s="25">
        <v>11.468320610687023</v>
      </c>
      <c r="G81" s="26">
        <v>9.67</v>
      </c>
      <c r="H81" s="26">
        <v>9.67</v>
      </c>
      <c r="I81" s="13">
        <v>8.6577547092274667</v>
      </c>
      <c r="J81" s="14">
        <v>9.67</v>
      </c>
      <c r="K81" s="14">
        <v>9.67</v>
      </c>
      <c r="L81" s="14">
        <v>6.6</v>
      </c>
      <c r="M81" s="5"/>
      <c r="P81" s="8"/>
      <c r="Q81" s="24">
        <v>5.7667500000000009</v>
      </c>
      <c r="R81" s="13">
        <v>1.9974425727411949</v>
      </c>
      <c r="S81" s="13">
        <v>3.286152681388014</v>
      </c>
      <c r="T81" s="14">
        <v>12.6</v>
      </c>
      <c r="U81" s="14">
        <v>10.7</v>
      </c>
      <c r="V81" s="14">
        <v>10.7</v>
      </c>
      <c r="W81" s="14">
        <v>12.6</v>
      </c>
      <c r="X81" s="14">
        <v>6.6</v>
      </c>
      <c r="Y81" s="14">
        <v>6.6</v>
      </c>
      <c r="Z81" s="14">
        <v>6.6</v>
      </c>
      <c r="AA81" s="24">
        <v>8.4803287596899217</v>
      </c>
      <c r="AB81" s="26">
        <v>6.6</v>
      </c>
      <c r="AC81" s="26">
        <v>3.22</v>
      </c>
      <c r="AF81" s="25">
        <v>5.3081283915022759</v>
      </c>
      <c r="AG81" s="25">
        <v>6.0225037936267061</v>
      </c>
      <c r="AH81" s="26">
        <v>3.5</v>
      </c>
      <c r="AI81" s="25">
        <v>5.0934431137724552</v>
      </c>
      <c r="AJ81" s="25">
        <v>3.6490294858342072</v>
      </c>
      <c r="AK81" s="25">
        <v>3.2374726989079559</v>
      </c>
      <c r="AL81" s="26">
        <v>6.6</v>
      </c>
      <c r="AM81" s="26">
        <v>6.6</v>
      </c>
      <c r="AN81" s="26">
        <v>6.6</v>
      </c>
      <c r="AO81" s="24">
        <v>12.2</v>
      </c>
      <c r="AP81" s="23"/>
      <c r="AQ81" s="25">
        <v>6.6617614814814834</v>
      </c>
      <c r="AR81" s="25">
        <v>9.016250370370372</v>
      </c>
      <c r="AS81" s="26">
        <v>3.22</v>
      </c>
      <c r="AT81" s="26">
        <v>3.22</v>
      </c>
      <c r="AU81" s="26">
        <v>2.12</v>
      </c>
      <c r="AV81" s="26">
        <v>6.6</v>
      </c>
      <c r="AW81" s="26">
        <v>6.6</v>
      </c>
      <c r="AX81" s="14">
        <v>6.6</v>
      </c>
      <c r="AY81" s="14">
        <v>6.6</v>
      </c>
      <c r="AZ81" s="13">
        <v>5.1785006309148285</v>
      </c>
      <c r="BA81" s="14">
        <v>9.67</v>
      </c>
      <c r="BB81" s="13">
        <v>1.9703029629629643</v>
      </c>
      <c r="BC81" s="5"/>
      <c r="BD81" s="5"/>
      <c r="BE81" s="5"/>
      <c r="BF81" s="5"/>
      <c r="BG81" s="27">
        <v>9.67</v>
      </c>
      <c r="BH81" s="26">
        <v>9.67</v>
      </c>
      <c r="BI81" s="26">
        <v>12.55</v>
      </c>
      <c r="BL81" s="25">
        <v>6.109147058823531</v>
      </c>
      <c r="BM81" s="26">
        <v>6.6</v>
      </c>
      <c r="BN81" s="25">
        <v>6.184264705882355</v>
      </c>
      <c r="BO81" s="14">
        <v>6.6</v>
      </c>
      <c r="BP81" s="14">
        <v>3.22</v>
      </c>
      <c r="BQ81" s="14">
        <v>6.6</v>
      </c>
      <c r="BR81" s="13">
        <v>1.4025517647058823</v>
      </c>
      <c r="BU81" s="13">
        <v>7.6212079752704787</v>
      </c>
      <c r="BV81" s="13">
        <v>6.9521638330757343</v>
      </c>
      <c r="BW81" s="13">
        <v>9.5775000000000006</v>
      </c>
      <c r="BX81" s="14">
        <v>9.67</v>
      </c>
      <c r="BY81" s="13">
        <v>6.0503072196620584</v>
      </c>
      <c r="BZ81" s="14">
        <v>2.12</v>
      </c>
      <c r="CA81" s="14">
        <v>12.55</v>
      </c>
      <c r="CB81" s="26">
        <v>3.22</v>
      </c>
      <c r="CC81" s="27">
        <v>6.6</v>
      </c>
      <c r="CD81" s="13">
        <v>3.386433820459291</v>
      </c>
      <c r="CE81" s="13">
        <v>6.4468085106382977</v>
      </c>
      <c r="CF81" s="13">
        <v>2.2932360060514361</v>
      </c>
      <c r="CG81" s="13">
        <v>12.737129909365557</v>
      </c>
      <c r="CH81" s="13">
        <v>10.184910807974816</v>
      </c>
      <c r="CI81" s="14">
        <v>14.19</v>
      </c>
      <c r="CJ81" s="14">
        <v>3.22</v>
      </c>
      <c r="CK81" s="14">
        <v>14.19</v>
      </c>
      <c r="CL81" s="14">
        <v>3.22</v>
      </c>
      <c r="CM81" s="14">
        <v>3.22</v>
      </c>
      <c r="CN81" s="26">
        <v>6.6</v>
      </c>
      <c r="CO81" s="27">
        <v>6.6</v>
      </c>
      <c r="CP81" s="14">
        <v>6.6</v>
      </c>
      <c r="CQ81" s="14">
        <v>6.6</v>
      </c>
      <c r="CR81" s="14">
        <v>3.22</v>
      </c>
      <c r="CS81" s="13">
        <v>3.22</v>
      </c>
      <c r="CT81" s="14">
        <v>2.12</v>
      </c>
      <c r="CU81" s="14">
        <v>9.67</v>
      </c>
      <c r="CV81" s="14">
        <v>9.67</v>
      </c>
      <c r="CW81" s="14">
        <v>9.67</v>
      </c>
      <c r="CX81" s="13">
        <v>6.6</v>
      </c>
      <c r="CY81" s="41">
        <v>2.12</v>
      </c>
      <c r="CZ81" s="43">
        <v>6.6</v>
      </c>
      <c r="DA81" s="10">
        <v>4.8290838509316769</v>
      </c>
      <c r="DB81" s="3">
        <v>3.22</v>
      </c>
      <c r="DC81" s="3">
        <v>6.6</v>
      </c>
      <c r="DD81" s="3">
        <v>8.6478374455732947</v>
      </c>
      <c r="DE81" s="3">
        <v>3.1667198838896948</v>
      </c>
      <c r="DF81" s="3">
        <v>6.0922119815668196</v>
      </c>
    </row>
    <row r="82" spans="1:110" ht="12.9" customHeight="1" x14ac:dyDescent="0.25">
      <c r="A82" s="1">
        <v>130</v>
      </c>
      <c r="B82" s="1"/>
      <c r="C82" s="27">
        <v>3.22</v>
      </c>
      <c r="D82" s="26">
        <v>3.22</v>
      </c>
      <c r="E82" s="26">
        <v>6.6</v>
      </c>
      <c r="F82" s="26">
        <v>9.67</v>
      </c>
      <c r="G82" s="26">
        <v>9.67</v>
      </c>
      <c r="H82" s="26">
        <v>9.67</v>
      </c>
      <c r="I82" s="14">
        <v>6.6</v>
      </c>
      <c r="J82" s="14">
        <v>9.67</v>
      </c>
      <c r="K82" s="14">
        <v>9.67</v>
      </c>
      <c r="L82" s="14">
        <v>9.67</v>
      </c>
      <c r="M82" s="5"/>
      <c r="P82" s="8"/>
      <c r="Q82" s="24">
        <v>6.7220500782472623</v>
      </c>
      <c r="R82" s="14">
        <v>2.2999999999999998</v>
      </c>
      <c r="S82" s="14">
        <v>2.2999999999999998</v>
      </c>
      <c r="T82" s="14">
        <v>9.6999999999999993</v>
      </c>
      <c r="U82" s="14">
        <v>10.7</v>
      </c>
      <c r="V82" s="14">
        <v>10.7</v>
      </c>
      <c r="W82" s="14">
        <v>12.6</v>
      </c>
      <c r="X82" s="14">
        <v>6.6</v>
      </c>
      <c r="Y82" s="14">
        <v>6.6</v>
      </c>
      <c r="Z82" s="14">
        <v>9.6999999999999993</v>
      </c>
      <c r="AA82" s="24">
        <v>6.1392496899224795</v>
      </c>
      <c r="AB82" s="26">
        <v>3.22</v>
      </c>
      <c r="AC82" s="26">
        <v>3.22</v>
      </c>
      <c r="AF82" s="26">
        <v>3.5</v>
      </c>
      <c r="AG82" s="26">
        <v>3.5</v>
      </c>
      <c r="AH82" s="25">
        <v>3.2600607902735561</v>
      </c>
      <c r="AI82" s="25">
        <v>1.400104790419161</v>
      </c>
      <c r="AJ82" s="25">
        <v>1.7166766467065857</v>
      </c>
      <c r="AK82" s="25">
        <v>0</v>
      </c>
      <c r="AL82" s="26">
        <v>6.6</v>
      </c>
      <c r="AM82" s="26">
        <v>3.22</v>
      </c>
      <c r="AN82" s="26">
        <v>3.22</v>
      </c>
      <c r="AO82" s="24">
        <v>4.0999999999999996</v>
      </c>
      <c r="AP82" s="23"/>
      <c r="AQ82" s="25">
        <v>6.0338977777777787</v>
      </c>
      <c r="AR82" s="26">
        <v>6.6</v>
      </c>
      <c r="AS82" s="26">
        <v>3.22</v>
      </c>
      <c r="AT82" s="26">
        <v>3.22</v>
      </c>
      <c r="AU82" s="26">
        <v>2.12</v>
      </c>
      <c r="AV82" s="26">
        <v>3.22</v>
      </c>
      <c r="AW82" s="26">
        <v>12.55</v>
      </c>
      <c r="AX82" s="14">
        <v>12.55</v>
      </c>
      <c r="AY82" s="14">
        <v>12.55</v>
      </c>
      <c r="AZ82" s="14">
        <v>3.22</v>
      </c>
      <c r="BA82" s="13">
        <v>5.764418604651163</v>
      </c>
      <c r="BB82" s="14">
        <v>3.22</v>
      </c>
      <c r="BC82" s="5"/>
      <c r="BD82" s="5"/>
      <c r="BE82" s="5"/>
      <c r="BF82" s="5"/>
      <c r="BG82" s="27">
        <v>9.67</v>
      </c>
      <c r="BH82" s="26">
        <v>6.6</v>
      </c>
      <c r="BI82" s="25">
        <v>6.1905238828967635</v>
      </c>
      <c r="BL82" s="25">
        <v>6.3812195121951225</v>
      </c>
      <c r="BM82" s="25">
        <v>6.7009175738724736</v>
      </c>
      <c r="BN82" s="25">
        <v>6.6732164634146347</v>
      </c>
      <c r="BO82" s="14">
        <v>6.6</v>
      </c>
      <c r="BP82" s="13">
        <v>1.0625</v>
      </c>
      <c r="BQ82" s="14">
        <v>3.22</v>
      </c>
      <c r="BR82" s="14">
        <v>2.12</v>
      </c>
      <c r="BU82" s="13">
        <v>4.9987500000000002</v>
      </c>
      <c r="BV82" s="13">
        <v>3.9041267387944365</v>
      </c>
      <c r="BW82" s="14">
        <v>9.67</v>
      </c>
      <c r="BX82" s="13">
        <v>11.792663551401869</v>
      </c>
      <c r="BY82" s="13">
        <v>7.3588325652841782</v>
      </c>
      <c r="BZ82" s="14">
        <v>2.12</v>
      </c>
      <c r="CA82" s="14">
        <v>12.55</v>
      </c>
      <c r="CB82" s="26">
        <v>12.55</v>
      </c>
      <c r="CC82" s="27">
        <v>6.6</v>
      </c>
      <c r="CD82" s="13">
        <v>4.3860092449922972</v>
      </c>
      <c r="CE82" s="13">
        <v>5.5877599164926943</v>
      </c>
      <c r="CF82" s="14">
        <v>3.22</v>
      </c>
      <c r="CG82" s="13">
        <v>13.409515885022692</v>
      </c>
      <c r="CH82" s="13">
        <v>8.1141176470588228</v>
      </c>
      <c r="CI82" s="14">
        <v>9.9</v>
      </c>
      <c r="CJ82" s="14">
        <v>6.6</v>
      </c>
      <c r="CK82" s="14">
        <v>6.6</v>
      </c>
      <c r="CL82" s="14">
        <v>2.12</v>
      </c>
      <c r="CM82" s="14">
        <v>2.12</v>
      </c>
      <c r="CN82" s="26">
        <v>9.67</v>
      </c>
      <c r="CO82" s="27">
        <v>6.6</v>
      </c>
      <c r="CP82" s="14">
        <v>6.6</v>
      </c>
      <c r="CQ82" s="13">
        <v>6.5140729483282698</v>
      </c>
      <c r="CR82" s="14">
        <v>3.22</v>
      </c>
      <c r="CS82" s="13">
        <v>3.22</v>
      </c>
      <c r="CT82" s="14">
        <v>2.12</v>
      </c>
      <c r="CU82" s="14">
        <v>9.67</v>
      </c>
      <c r="CV82" s="14">
        <v>9.67</v>
      </c>
      <c r="CW82" s="14">
        <v>9.67</v>
      </c>
      <c r="CX82" s="13">
        <v>6.3252271293375397</v>
      </c>
      <c r="CY82" s="41">
        <v>2.12</v>
      </c>
      <c r="CZ82" s="43">
        <v>6.6</v>
      </c>
      <c r="DA82" s="10">
        <v>3.22</v>
      </c>
      <c r="DB82" s="3">
        <v>4.9960526315789471</v>
      </c>
      <c r="DC82" s="3">
        <v>5.5710681114551077</v>
      </c>
      <c r="DD82" s="3">
        <v>8.4934397677793907</v>
      </c>
      <c r="DE82" s="3">
        <v>6.5565539614561033</v>
      </c>
      <c r="DF82" s="3">
        <v>5.7653917050691241</v>
      </c>
    </row>
    <row r="83" spans="1:110" ht="12.9" customHeight="1" x14ac:dyDescent="0.25">
      <c r="A83" s="1">
        <v>150</v>
      </c>
      <c r="B83" s="1"/>
      <c r="C83" s="27">
        <v>3.22</v>
      </c>
      <c r="D83" s="25">
        <v>2.12</v>
      </c>
      <c r="E83" s="26">
        <v>5.8062385321100907</v>
      </c>
      <c r="F83" s="25">
        <v>7.2825398512221051</v>
      </c>
      <c r="G83" s="26">
        <v>9.67</v>
      </c>
      <c r="H83" s="25">
        <v>10.155343511450383</v>
      </c>
      <c r="I83" s="14">
        <v>6.6</v>
      </c>
      <c r="J83" s="14">
        <v>6.6</v>
      </c>
      <c r="K83" s="14">
        <v>9.67</v>
      </c>
      <c r="L83" s="14">
        <v>12.55</v>
      </c>
      <c r="M83" s="5"/>
      <c r="P83" s="8"/>
      <c r="Q83" s="27">
        <v>3.5</v>
      </c>
      <c r="R83" s="14">
        <v>2.2999999999999998</v>
      </c>
      <c r="S83" s="13">
        <v>3.3896573839662461</v>
      </c>
      <c r="T83" s="14">
        <v>9.6999999999999993</v>
      </c>
      <c r="U83" s="14">
        <v>10.7</v>
      </c>
      <c r="V83" s="14">
        <v>10.7</v>
      </c>
      <c r="W83" s="14">
        <v>12.6</v>
      </c>
      <c r="X83" s="14">
        <v>3.2</v>
      </c>
      <c r="Y83" s="14">
        <v>6.6</v>
      </c>
      <c r="Z83" s="14">
        <v>3.2</v>
      </c>
      <c r="AA83" s="24">
        <v>6.0417047286821699</v>
      </c>
      <c r="AB83" s="26">
        <v>3.22</v>
      </c>
      <c r="AC83" s="26">
        <v>3.22</v>
      </c>
      <c r="AF83" s="26">
        <v>3.5</v>
      </c>
      <c r="AG83" s="26">
        <v>3.5</v>
      </c>
      <c r="AH83" s="25">
        <v>1.871534954407295</v>
      </c>
      <c r="AI83" s="25">
        <v>2.5011746522411116</v>
      </c>
      <c r="AJ83" s="25">
        <v>0.15834633385335373</v>
      </c>
      <c r="AK83" s="25">
        <v>1.5958923076923073</v>
      </c>
      <c r="AL83" s="26">
        <v>6.6</v>
      </c>
      <c r="AM83" s="26">
        <v>2.12</v>
      </c>
      <c r="AN83" s="26">
        <v>2.12</v>
      </c>
      <c r="AO83" s="24">
        <v>3.5</v>
      </c>
      <c r="AP83" s="23"/>
      <c r="AQ83" s="26">
        <v>6.6</v>
      </c>
      <c r="AR83" s="26">
        <v>6.6</v>
      </c>
      <c r="AS83" s="26">
        <v>6.6</v>
      </c>
      <c r="AT83" s="26">
        <v>2.12</v>
      </c>
      <c r="AU83" s="26">
        <v>2.12</v>
      </c>
      <c r="AV83" s="26">
        <v>3.22</v>
      </c>
      <c r="AW83" s="26">
        <v>6.6</v>
      </c>
      <c r="AX83" s="14">
        <v>2.12</v>
      </c>
      <c r="AY83" s="14">
        <v>6.6</v>
      </c>
      <c r="AZ83" s="13">
        <v>2.9113000000000016</v>
      </c>
      <c r="BA83" s="14">
        <v>6.6</v>
      </c>
      <c r="BB83" s="13">
        <v>3.4852926701570697</v>
      </c>
      <c r="BC83" s="5"/>
      <c r="BD83" s="5"/>
      <c r="BE83" s="5"/>
      <c r="BF83" s="5"/>
      <c r="BG83" s="27">
        <v>9.67</v>
      </c>
      <c r="BH83" s="26">
        <v>6.6</v>
      </c>
      <c r="BI83" s="25">
        <v>6.8810339642481599</v>
      </c>
      <c r="BL83" s="26">
        <v>2.12</v>
      </c>
      <c r="BM83" s="26">
        <v>2.12</v>
      </c>
      <c r="BN83" s="25">
        <v>1.5873031746031749</v>
      </c>
      <c r="BO83" s="14">
        <v>3.22</v>
      </c>
      <c r="BP83" s="13">
        <v>1.0506779661016941</v>
      </c>
      <c r="BQ83" s="13">
        <v>2.0973953488372081</v>
      </c>
      <c r="BR83" s="14">
        <v>3.22</v>
      </c>
      <c r="BU83" s="13">
        <v>5.2113536476043274</v>
      </c>
      <c r="BV83" s="13">
        <v>5.7442028199566177</v>
      </c>
      <c r="BW83" s="13">
        <v>5.4281452859350852</v>
      </c>
      <c r="BX83" s="13">
        <v>11.800419402985076</v>
      </c>
      <c r="BY83" s="13">
        <v>8.8127496159754219</v>
      </c>
      <c r="BZ83" s="14">
        <v>3.22</v>
      </c>
      <c r="CA83" s="14">
        <v>9.67</v>
      </c>
      <c r="CB83" s="26">
        <v>9.67</v>
      </c>
      <c r="CC83" s="24">
        <v>6.103088662613982</v>
      </c>
      <c r="CD83" s="13">
        <v>6.297772428419937</v>
      </c>
      <c r="CE83" s="13">
        <v>5.3643197452229296</v>
      </c>
      <c r="CF83" s="13">
        <v>5.4391754459601236</v>
      </c>
      <c r="CG83" s="13">
        <v>11.770243161094225</v>
      </c>
      <c r="CH83" s="13">
        <v>6.3037195121951219</v>
      </c>
      <c r="CI83" s="14">
        <v>9.67</v>
      </c>
      <c r="CJ83" s="14">
        <v>3.22</v>
      </c>
      <c r="CK83" s="14">
        <v>6.6</v>
      </c>
      <c r="CL83" s="14">
        <v>2.12</v>
      </c>
      <c r="CM83" s="14">
        <v>2.12</v>
      </c>
      <c r="CN83" s="26">
        <v>3.22</v>
      </c>
      <c r="CO83" s="27">
        <v>6.6</v>
      </c>
      <c r="CP83" s="14">
        <v>3.22</v>
      </c>
      <c r="CQ83" s="14">
        <v>6.6</v>
      </c>
      <c r="CR83" s="14">
        <v>2.12</v>
      </c>
      <c r="CS83" s="13">
        <v>3.22</v>
      </c>
      <c r="CT83" s="14">
        <v>2.12</v>
      </c>
      <c r="CU83" s="14">
        <v>9.67</v>
      </c>
      <c r="CV83" s="14">
        <v>9.67</v>
      </c>
      <c r="CW83" s="14">
        <v>9.67</v>
      </c>
      <c r="CX83" s="13">
        <v>4.7889497716894978</v>
      </c>
      <c r="CY83" s="41">
        <v>2.12</v>
      </c>
      <c r="CZ83" s="43">
        <v>6.6</v>
      </c>
      <c r="DA83" s="10">
        <v>8.289891304347826</v>
      </c>
      <c r="DB83" s="3">
        <v>3.22</v>
      </c>
      <c r="DC83" s="3">
        <v>4.1102345415778245</v>
      </c>
      <c r="DD83" s="3">
        <v>9.67</v>
      </c>
      <c r="DE83" s="3">
        <v>6.6</v>
      </c>
      <c r="DF83" s="3">
        <v>5.27516129032258</v>
      </c>
    </row>
    <row r="84" spans="1:110" ht="12.9" customHeight="1" x14ac:dyDescent="0.25">
      <c r="A84" s="1">
        <v>170</v>
      </c>
      <c r="B84" s="1"/>
      <c r="C84" s="27">
        <v>3.22</v>
      </c>
      <c r="D84" s="25">
        <v>2.12</v>
      </c>
      <c r="E84" s="26">
        <v>5.4795871559633023</v>
      </c>
      <c r="F84" s="25">
        <v>7.8966950053134974</v>
      </c>
      <c r="G84" s="26">
        <v>9.67</v>
      </c>
      <c r="H84" s="25">
        <v>7.2667938931297709</v>
      </c>
      <c r="I84" s="14">
        <v>12.55</v>
      </c>
      <c r="J84" s="14">
        <v>6.6</v>
      </c>
      <c r="K84" s="14">
        <v>12.55</v>
      </c>
      <c r="L84" s="14">
        <v>9.67</v>
      </c>
      <c r="M84" s="5"/>
      <c r="P84" s="8"/>
      <c r="Q84" s="27">
        <v>3.5</v>
      </c>
      <c r="R84" s="14">
        <v>2.2999999999999998</v>
      </c>
      <c r="S84" s="14">
        <v>2.2999999999999998</v>
      </c>
      <c r="T84" s="14">
        <v>12.6</v>
      </c>
      <c r="U84" s="14">
        <v>10.7</v>
      </c>
      <c r="V84" s="14">
        <v>10.7</v>
      </c>
      <c r="W84" s="14">
        <v>12.6</v>
      </c>
      <c r="X84" s="14">
        <v>3.2</v>
      </c>
      <c r="Y84" s="14">
        <v>3.2</v>
      </c>
      <c r="Z84" s="14">
        <v>6.6</v>
      </c>
      <c r="AA84" s="27">
        <v>6.6</v>
      </c>
      <c r="AB84" s="26">
        <v>3.22</v>
      </c>
      <c r="AC84" s="26">
        <v>9.67</v>
      </c>
      <c r="AF84" s="26">
        <v>3.5</v>
      </c>
      <c r="AG84" s="26">
        <v>3.5</v>
      </c>
      <c r="AH84" s="25">
        <v>2.0803003003002996</v>
      </c>
      <c r="AI84" s="25">
        <v>7.3319664634146324</v>
      </c>
      <c r="AJ84" s="25">
        <v>1.5032180467091312</v>
      </c>
      <c r="AK84" s="25">
        <v>6.6325000000000003</v>
      </c>
      <c r="AL84" s="26">
        <v>2.12</v>
      </c>
      <c r="AM84" s="26">
        <v>2.12</v>
      </c>
      <c r="AN84" s="26">
        <v>2.12</v>
      </c>
      <c r="AO84" s="24">
        <v>6.6</v>
      </c>
      <c r="AP84" s="23"/>
      <c r="AQ84" s="26">
        <v>6.6</v>
      </c>
      <c r="AR84" s="26">
        <v>6.6</v>
      </c>
      <c r="AS84" s="25">
        <v>6.5832785185185196</v>
      </c>
      <c r="AT84" s="26">
        <v>2.12</v>
      </c>
      <c r="AU84" s="26">
        <v>2.12</v>
      </c>
      <c r="AV84" s="26">
        <v>2.12</v>
      </c>
      <c r="AW84" s="26">
        <v>6.6</v>
      </c>
      <c r="AX84" s="14">
        <v>6.6</v>
      </c>
      <c r="AY84" s="14">
        <v>6.6</v>
      </c>
      <c r="AZ84" s="14">
        <v>14.19</v>
      </c>
      <c r="BA84" s="14">
        <v>6.6</v>
      </c>
      <c r="BB84" s="14">
        <v>9.67</v>
      </c>
      <c r="BC84" s="5"/>
      <c r="BD84" s="5"/>
      <c r="BE84" s="5"/>
      <c r="BF84" s="5"/>
      <c r="BG84" s="27">
        <v>9.67</v>
      </c>
      <c r="BH84" s="26">
        <v>9.67</v>
      </c>
      <c r="BI84" s="26">
        <v>9.67</v>
      </c>
      <c r="BL84" s="26">
        <v>2.12</v>
      </c>
      <c r="BM84" s="25">
        <v>4.5319054878048783</v>
      </c>
      <c r="BN84" s="25">
        <v>1.3521469453376209</v>
      </c>
      <c r="BO84" s="14">
        <v>3.22</v>
      </c>
      <c r="BP84" s="13">
        <v>2.5663100000000001</v>
      </c>
      <c r="BQ84" s="13">
        <v>1.8757142857142848</v>
      </c>
      <c r="BR84" s="14">
        <v>2.12</v>
      </c>
      <c r="BU84" s="13">
        <v>7.0407545327102801</v>
      </c>
      <c r="BV84" s="13">
        <v>6.2362500000000001</v>
      </c>
      <c r="BW84" s="13">
        <v>1.9991035548686249</v>
      </c>
      <c r="BX84" s="13">
        <v>11.633349891540133</v>
      </c>
      <c r="BY84" s="13">
        <v>8.9237692307692313</v>
      </c>
      <c r="BZ84" s="14">
        <v>2.12</v>
      </c>
      <c r="CA84" s="14">
        <v>2.12</v>
      </c>
      <c r="CB84" s="26">
        <v>9.67</v>
      </c>
      <c r="CC84" s="24">
        <v>5.3</v>
      </c>
      <c r="CD84" s="13">
        <v>4.0254711246200605</v>
      </c>
      <c r="CE84" s="13">
        <v>6.3975732484076433</v>
      </c>
      <c r="CF84" s="13">
        <v>5.9243474320241711</v>
      </c>
      <c r="CG84" s="13">
        <v>9.0468921775898536</v>
      </c>
      <c r="CH84" s="13">
        <v>5.6543292682926838</v>
      </c>
      <c r="CI84" s="14">
        <v>9.67</v>
      </c>
      <c r="CJ84" s="14">
        <v>14.19</v>
      </c>
      <c r="CK84" s="14">
        <v>9.67</v>
      </c>
      <c r="CL84" s="14">
        <v>2.12</v>
      </c>
      <c r="CM84" s="14">
        <v>2.12</v>
      </c>
      <c r="CN84" s="26">
        <v>12.55</v>
      </c>
      <c r="CO84" s="27">
        <v>9.9</v>
      </c>
      <c r="CP84" s="14">
        <v>6.6</v>
      </c>
      <c r="CQ84" s="14">
        <v>14.19</v>
      </c>
      <c r="CR84" s="14">
        <v>9.67</v>
      </c>
      <c r="CS84" s="13">
        <v>3.22</v>
      </c>
      <c r="CT84" s="14">
        <v>2.12</v>
      </c>
      <c r="CU84" s="14">
        <v>9.67</v>
      </c>
      <c r="CV84" s="14">
        <v>6.6</v>
      </c>
      <c r="CW84" s="14">
        <v>9.67</v>
      </c>
      <c r="CX84" s="13">
        <v>5.6548623853211009</v>
      </c>
      <c r="CY84" s="41">
        <v>2.12</v>
      </c>
      <c r="CZ84" s="43">
        <v>6.6</v>
      </c>
      <c r="DA84" s="10">
        <v>6.6</v>
      </c>
      <c r="DB84" s="3">
        <v>2.12</v>
      </c>
      <c r="DC84" s="3">
        <v>2.12</v>
      </c>
      <c r="DD84" s="3">
        <v>9.67</v>
      </c>
      <c r="DE84" s="3">
        <v>9.67</v>
      </c>
      <c r="DF84" s="3">
        <v>6.3014241970021416</v>
      </c>
    </row>
    <row r="85" spans="1:110" ht="12.9" customHeight="1" x14ac:dyDescent="0.25">
      <c r="A85" s="1">
        <v>190</v>
      </c>
      <c r="B85" s="1"/>
      <c r="C85" s="27">
        <v>2.12</v>
      </c>
      <c r="D85" s="26">
        <v>2.12</v>
      </c>
      <c r="E85" s="26">
        <v>3.22</v>
      </c>
      <c r="F85" s="26">
        <v>9.67</v>
      </c>
      <c r="G85" s="26">
        <v>9.67</v>
      </c>
      <c r="H85" s="25">
        <v>5.5438967136150232</v>
      </c>
      <c r="I85" s="14">
        <v>12.55</v>
      </c>
      <c r="J85" s="14">
        <v>12.55</v>
      </c>
      <c r="K85" s="14">
        <v>12.55</v>
      </c>
      <c r="L85" s="14">
        <v>9.67</v>
      </c>
      <c r="M85" s="5"/>
      <c r="P85" s="8"/>
      <c r="Q85" s="27">
        <v>14</v>
      </c>
      <c r="R85" s="14">
        <v>7.1</v>
      </c>
      <c r="S85" s="14">
        <v>2.2999999999999998</v>
      </c>
      <c r="T85" s="14">
        <v>12.6</v>
      </c>
      <c r="U85" s="14">
        <v>10.7</v>
      </c>
      <c r="V85" s="14">
        <v>10.7</v>
      </c>
      <c r="W85" s="14">
        <v>12.6</v>
      </c>
      <c r="X85" s="14">
        <v>9.6999999999999993</v>
      </c>
      <c r="Y85" s="14">
        <v>6.6</v>
      </c>
      <c r="Z85" s="14">
        <v>3.2</v>
      </c>
      <c r="AA85" s="27">
        <v>6.6</v>
      </c>
      <c r="AB85" s="26">
        <v>3.22</v>
      </c>
      <c r="AC85" s="26">
        <v>6.6</v>
      </c>
      <c r="AF85" s="26">
        <v>3.5</v>
      </c>
      <c r="AG85" s="26">
        <v>3.5</v>
      </c>
      <c r="AH85" s="26">
        <v>2.2999999999999998</v>
      </c>
      <c r="AI85" s="25">
        <v>5.7265868263473045</v>
      </c>
      <c r="AJ85" s="25">
        <v>2.8188871951219507</v>
      </c>
      <c r="AK85" s="25">
        <v>2.9075663026521053</v>
      </c>
      <c r="AL85" s="26">
        <v>2.12</v>
      </c>
      <c r="AM85" s="26">
        <v>6.6</v>
      </c>
      <c r="AN85" s="25">
        <v>6.7379555555555566</v>
      </c>
      <c r="AO85" s="24">
        <v>3.9</v>
      </c>
      <c r="AP85" s="23"/>
      <c r="AQ85" s="25">
        <v>6.3840717622080687</v>
      </c>
      <c r="AR85" s="25">
        <v>11.967561194029852</v>
      </c>
      <c r="AS85" s="25">
        <v>7.7703333333333324</v>
      </c>
      <c r="AT85" s="26">
        <v>2.12</v>
      </c>
      <c r="AU85" s="26">
        <v>2.12</v>
      </c>
      <c r="AV85" s="26">
        <v>2.12</v>
      </c>
      <c r="AW85" s="26">
        <v>9.67</v>
      </c>
      <c r="AX85" s="14">
        <v>6.6</v>
      </c>
      <c r="AY85" s="14">
        <v>9.67</v>
      </c>
      <c r="AZ85" s="14">
        <v>6.6</v>
      </c>
      <c r="BA85" s="14">
        <v>6.6</v>
      </c>
      <c r="BB85" s="13">
        <v>5.9566500000000016</v>
      </c>
      <c r="BC85" s="5"/>
      <c r="BD85" s="5"/>
      <c r="BE85" s="5"/>
      <c r="BF85" s="5"/>
      <c r="BG85" s="27">
        <v>6.6</v>
      </c>
      <c r="BH85" s="26">
        <v>6.6</v>
      </c>
      <c r="BI85" s="26">
        <v>9.67</v>
      </c>
      <c r="BL85" s="26">
        <v>6.6</v>
      </c>
      <c r="BM85" s="26">
        <v>2.12</v>
      </c>
      <c r="BN85" s="25">
        <v>2.8338984126984132</v>
      </c>
      <c r="BO85" s="14">
        <v>6.6</v>
      </c>
      <c r="BP85" s="14">
        <v>2.12</v>
      </c>
      <c r="BQ85" s="14">
        <v>3.22</v>
      </c>
      <c r="BR85" s="14">
        <v>12.55</v>
      </c>
      <c r="BU85" s="13">
        <v>4.0311282843894904</v>
      </c>
      <c r="BV85" s="13">
        <v>4.2456850746268673</v>
      </c>
      <c r="BW85" s="13">
        <v>1.3640958268933543</v>
      </c>
      <c r="BX85" s="13">
        <v>10.768738317757009</v>
      </c>
      <c r="BY85" s="13">
        <v>8.4250384024577567</v>
      </c>
      <c r="BZ85" s="14">
        <v>2.12</v>
      </c>
      <c r="CA85" s="14">
        <v>9.67</v>
      </c>
      <c r="CB85" s="26">
        <v>9.67</v>
      </c>
      <c r="CC85" s="24">
        <v>4.3311099392097256</v>
      </c>
      <c r="CD85" s="13">
        <v>2.5946808510638304</v>
      </c>
      <c r="CE85" s="14">
        <v>3.22</v>
      </c>
      <c r="CF85" s="14">
        <v>6.6</v>
      </c>
      <c r="CG85" s="14">
        <v>6.6</v>
      </c>
      <c r="CH85" s="14">
        <v>3.22</v>
      </c>
      <c r="CI85" s="14">
        <v>6.6</v>
      </c>
      <c r="CJ85" s="14">
        <v>6.6</v>
      </c>
      <c r="CK85" s="14">
        <v>9.67</v>
      </c>
      <c r="CL85" s="14">
        <v>2.12</v>
      </c>
      <c r="CM85" s="14">
        <v>2.12</v>
      </c>
      <c r="CN85" s="26">
        <v>6.6</v>
      </c>
      <c r="CO85" s="24">
        <v>13.475519878419453</v>
      </c>
      <c r="CP85" s="13">
        <v>6.1742249240121581</v>
      </c>
      <c r="CQ85" s="14">
        <v>6.6</v>
      </c>
      <c r="CR85" s="14">
        <v>9.67</v>
      </c>
      <c r="CS85" s="13">
        <v>3.22</v>
      </c>
      <c r="CT85" s="14">
        <v>2.12</v>
      </c>
      <c r="CU85" s="14">
        <v>5.4272485744456187</v>
      </c>
      <c r="CV85" s="13">
        <v>6.6</v>
      </c>
      <c r="CW85" s="13">
        <v>9.67</v>
      </c>
      <c r="CX85" s="14">
        <v>3.22</v>
      </c>
      <c r="CY85" s="41">
        <v>2.12</v>
      </c>
      <c r="CZ85" s="43">
        <v>6.6</v>
      </c>
      <c r="DA85" s="10">
        <v>6.6</v>
      </c>
      <c r="DB85" s="3">
        <v>2.12</v>
      </c>
      <c r="DC85" s="3">
        <v>2.12</v>
      </c>
      <c r="DD85" s="3">
        <v>9.67</v>
      </c>
      <c r="DE85" s="3">
        <v>6.6</v>
      </c>
      <c r="DF85" s="3">
        <v>6.6</v>
      </c>
    </row>
    <row r="86" spans="1:110" ht="12.9" customHeight="1" x14ac:dyDescent="0.25">
      <c r="A86" s="1">
        <v>210</v>
      </c>
      <c r="B86" s="1"/>
      <c r="C86" s="27">
        <v>2.12</v>
      </c>
      <c r="D86" s="26">
        <v>2.12</v>
      </c>
      <c r="E86" s="26">
        <v>3.22</v>
      </c>
      <c r="F86" s="23"/>
      <c r="G86" s="28"/>
      <c r="H86" s="28"/>
      <c r="I86" s="15"/>
      <c r="J86" s="15"/>
      <c r="K86" s="15"/>
      <c r="L86" s="15"/>
      <c r="M86" s="5"/>
      <c r="P86" s="8"/>
      <c r="Q86" s="27">
        <v>7.1</v>
      </c>
      <c r="R86" s="14">
        <v>7.1</v>
      </c>
      <c r="S86" s="13">
        <v>5.1408750000000003</v>
      </c>
      <c r="T86" s="5"/>
      <c r="U86" s="5"/>
      <c r="V86" s="5"/>
      <c r="W86" s="5"/>
      <c r="X86" s="5"/>
      <c r="Y86" s="5"/>
      <c r="Z86" s="5"/>
      <c r="AA86" s="27">
        <v>6.6</v>
      </c>
      <c r="AB86" s="26">
        <v>3.22</v>
      </c>
      <c r="AC86" s="26">
        <v>6.6</v>
      </c>
      <c r="AF86" s="25">
        <v>6.9025100303490134</v>
      </c>
      <c r="AG86" s="26">
        <v>3.5</v>
      </c>
      <c r="AH86" s="26">
        <v>2.2999999999999998</v>
      </c>
      <c r="AI86" s="26">
        <v>3.22</v>
      </c>
      <c r="AJ86" s="25">
        <v>5.0934431137724552</v>
      </c>
      <c r="AK86" s="25">
        <v>1.6111526946107775</v>
      </c>
      <c r="AL86" s="26">
        <v>2.12</v>
      </c>
      <c r="AM86" s="26">
        <v>9.67</v>
      </c>
      <c r="AN86" s="25">
        <v>13.616488888888894</v>
      </c>
      <c r="AO86" s="27">
        <v>2.12</v>
      </c>
      <c r="AP86" s="26"/>
      <c r="AQ86" s="26"/>
      <c r="AR86" s="23"/>
      <c r="AS86" s="28"/>
      <c r="AT86" s="28"/>
      <c r="AU86" s="28"/>
      <c r="AV86" s="28"/>
      <c r="AW86" s="28"/>
      <c r="AX86" s="15"/>
      <c r="AY86" s="5"/>
      <c r="AZ86" s="5"/>
      <c r="BA86" s="5"/>
      <c r="BB86" s="5"/>
      <c r="BC86" s="5"/>
      <c r="BD86" s="5"/>
      <c r="BE86" s="5"/>
      <c r="BF86" s="5"/>
      <c r="BG86" s="8"/>
      <c r="BH86" s="8"/>
      <c r="BI86" s="8"/>
      <c r="BJ86" s="8"/>
      <c r="BK86" s="8"/>
      <c r="BL86" s="8"/>
      <c r="CB86" s="8"/>
      <c r="CC86" s="37"/>
      <c r="CD86" s="19"/>
      <c r="CE86" s="19"/>
      <c r="CF86" s="14">
        <v>6.6</v>
      </c>
      <c r="CG86" s="14">
        <v>9.67</v>
      </c>
      <c r="CH86" s="13">
        <v>8.8457502623296769E-2</v>
      </c>
      <c r="CI86" s="15"/>
      <c r="CJ86" s="15"/>
      <c r="CK86" s="15"/>
      <c r="CL86" s="15"/>
      <c r="CM86" s="5"/>
      <c r="CN86" s="23"/>
      <c r="CO86" s="27">
        <v>3.22</v>
      </c>
      <c r="CP86" s="14">
        <v>3.22</v>
      </c>
      <c r="CQ86" s="14">
        <v>6.6</v>
      </c>
      <c r="CR86" s="14">
        <v>9.67</v>
      </c>
      <c r="CS86" s="14">
        <v>11.585396578538102</v>
      </c>
      <c r="CT86" s="14">
        <v>2.12</v>
      </c>
      <c r="CU86" s="14">
        <v>4.0574578866768762</v>
      </c>
      <c r="CV86" s="13">
        <v>6.6</v>
      </c>
      <c r="CW86" s="13">
        <v>12.55</v>
      </c>
      <c r="CX86" s="14">
        <v>2.2035680751173707</v>
      </c>
      <c r="CY86" s="41">
        <v>2.12</v>
      </c>
      <c r="CZ86" s="43">
        <v>6.6</v>
      </c>
      <c r="DA86" s="10">
        <v>6.6</v>
      </c>
      <c r="DB86" s="3">
        <v>3.22</v>
      </c>
      <c r="DC86" s="3">
        <v>2.12</v>
      </c>
      <c r="DD86" s="3">
        <v>9.67</v>
      </c>
      <c r="DE86" s="3">
        <v>6.6</v>
      </c>
      <c r="DF86" s="3">
        <v>9.67</v>
      </c>
    </row>
    <row r="87" spans="1:110" ht="12.9" customHeight="1" x14ac:dyDescent="0.25">
      <c r="A87" s="1">
        <v>230</v>
      </c>
      <c r="B87" s="1"/>
      <c r="C87" s="27">
        <v>2.12</v>
      </c>
      <c r="D87" s="26">
        <v>2.12</v>
      </c>
      <c r="E87" s="26">
        <v>2.12</v>
      </c>
      <c r="F87" s="23"/>
      <c r="G87" s="28"/>
      <c r="H87" s="28"/>
      <c r="I87" s="15"/>
      <c r="J87" s="15"/>
      <c r="K87" s="15"/>
      <c r="L87" s="15"/>
      <c r="M87" s="5"/>
      <c r="P87" s="8"/>
      <c r="Q87" s="27">
        <v>3.5</v>
      </c>
      <c r="R87" s="14">
        <v>7.1</v>
      </c>
      <c r="S87" s="14">
        <v>2.2999999999999998</v>
      </c>
      <c r="T87" s="5"/>
      <c r="U87" s="5"/>
      <c r="V87" s="5"/>
      <c r="W87" s="5"/>
      <c r="X87" s="5"/>
      <c r="Y87" s="5"/>
      <c r="Z87" s="5"/>
      <c r="AA87" s="24">
        <v>7.57208178187404</v>
      </c>
      <c r="AB87" s="26">
        <v>6.6</v>
      </c>
      <c r="AC87" s="26">
        <v>9.67</v>
      </c>
      <c r="AF87" s="25">
        <v>4.4846571289640575</v>
      </c>
      <c r="AG87" s="25">
        <v>6.0225037936267061</v>
      </c>
      <c r="AH87" s="25">
        <v>2.9948648648648648</v>
      </c>
      <c r="AI87" s="25">
        <v>1.258034321372854</v>
      </c>
      <c r="AJ87" s="25">
        <v>3.1275039001560057</v>
      </c>
      <c r="AK87" s="25">
        <v>3.6773478939157567</v>
      </c>
      <c r="AL87" s="26">
        <v>3.22</v>
      </c>
      <c r="AM87" s="26">
        <v>6.6</v>
      </c>
      <c r="AN87" s="25">
        <v>15.809644444444446</v>
      </c>
      <c r="AO87" s="27">
        <v>2.12</v>
      </c>
      <c r="AP87" s="26"/>
      <c r="AQ87" s="26"/>
      <c r="AR87" s="23"/>
      <c r="AS87" s="28"/>
      <c r="AT87" s="28"/>
      <c r="AU87" s="28"/>
      <c r="AV87" s="28"/>
      <c r="AW87" s="28"/>
      <c r="AX87" s="15"/>
      <c r="AY87" s="5"/>
      <c r="AZ87" s="5"/>
      <c r="BA87" s="5"/>
      <c r="BB87" s="5"/>
      <c r="BC87" s="5"/>
      <c r="BD87" s="5"/>
      <c r="BE87" s="5"/>
      <c r="BF87" s="5"/>
      <c r="CB87" s="8"/>
      <c r="CC87" s="37"/>
      <c r="CD87" s="19"/>
      <c r="CE87" s="19"/>
      <c r="CF87" s="13">
        <v>9.9328444108761325</v>
      </c>
      <c r="CG87" s="13">
        <v>5.1387140695915283</v>
      </c>
      <c r="CH87" s="13">
        <v>1.089758656873034</v>
      </c>
      <c r="CI87" s="15"/>
      <c r="CJ87" s="15"/>
      <c r="CK87" s="15"/>
      <c r="CL87" s="15"/>
      <c r="CM87" s="5"/>
      <c r="CN87" s="23"/>
      <c r="CO87" s="27">
        <v>3.22</v>
      </c>
      <c r="CP87" s="14">
        <v>6.6</v>
      </c>
      <c r="CQ87" s="14">
        <v>6.6</v>
      </c>
      <c r="CR87" s="14">
        <v>12.55</v>
      </c>
      <c r="CS87" s="14">
        <v>11.462758089368259</v>
      </c>
      <c r="CT87" s="14">
        <v>3.22</v>
      </c>
      <c r="CU87" s="14">
        <v>2.12</v>
      </c>
      <c r="CV87" s="13">
        <v>3.22</v>
      </c>
      <c r="CW87" s="14">
        <v>2.12</v>
      </c>
      <c r="CX87" s="14">
        <v>2.8039299363057326</v>
      </c>
      <c r="CY87" s="41">
        <v>2.12</v>
      </c>
      <c r="CZ87" s="43">
        <v>6.6</v>
      </c>
      <c r="DA87" s="10">
        <v>5.2475110937499991</v>
      </c>
      <c r="DB87" s="3">
        <v>6.6</v>
      </c>
      <c r="DC87" s="3">
        <v>3.22</v>
      </c>
      <c r="DD87" s="3">
        <v>9.67</v>
      </c>
      <c r="DE87" s="3">
        <v>9.67</v>
      </c>
      <c r="DF87" s="3">
        <v>6.6</v>
      </c>
    </row>
    <row r="88" spans="1:110" ht="12.9" customHeight="1" x14ac:dyDescent="0.25">
      <c r="A88" s="1">
        <v>250</v>
      </c>
      <c r="B88" s="1"/>
      <c r="C88" s="27">
        <v>3.22</v>
      </c>
      <c r="D88" s="26">
        <v>6.6</v>
      </c>
      <c r="E88" s="26">
        <v>2.12</v>
      </c>
      <c r="F88" s="23"/>
      <c r="G88" s="28"/>
      <c r="H88" s="28"/>
      <c r="I88" s="15"/>
      <c r="J88" s="15"/>
      <c r="K88" s="15"/>
      <c r="L88" s="15"/>
      <c r="M88" s="5"/>
      <c r="P88" s="8"/>
      <c r="Q88" s="27">
        <v>2.2999999999999998</v>
      </c>
      <c r="R88" s="14">
        <v>2.2999999999999998</v>
      </c>
      <c r="S88" s="14">
        <v>7.1</v>
      </c>
      <c r="T88" s="5"/>
      <c r="U88" s="5"/>
      <c r="V88" s="5"/>
      <c r="W88" s="5"/>
      <c r="X88" s="5"/>
      <c r="Y88" s="5"/>
      <c r="Z88" s="5"/>
      <c r="AA88" s="27">
        <v>3.22</v>
      </c>
      <c r="AB88" s="26">
        <v>9.67</v>
      </c>
      <c r="AC88" s="26">
        <v>3.22</v>
      </c>
      <c r="AF88" s="25">
        <v>5.9354934090909079</v>
      </c>
      <c r="AG88" s="26">
        <v>3.5</v>
      </c>
      <c r="AH88" s="26">
        <v>2.2999999999999998</v>
      </c>
      <c r="AI88" s="26">
        <v>2.12</v>
      </c>
      <c r="AJ88" s="25">
        <v>0.66670335781742018</v>
      </c>
      <c r="AK88" s="25">
        <v>1.4951272822665276</v>
      </c>
      <c r="AL88" s="25">
        <v>7.4265898617511539</v>
      </c>
      <c r="AM88" s="26">
        <v>12.55</v>
      </c>
      <c r="AN88" s="25">
        <v>8.6320444444444462</v>
      </c>
      <c r="AO88" s="27">
        <v>2.12</v>
      </c>
      <c r="AP88" s="26"/>
      <c r="AQ88" s="26"/>
      <c r="AR88" s="23"/>
      <c r="AS88" s="28"/>
      <c r="AT88" s="28"/>
      <c r="AU88" s="28"/>
      <c r="AV88" s="28"/>
      <c r="AW88" s="28"/>
      <c r="AX88" s="15"/>
      <c r="AY88" s="5"/>
      <c r="AZ88" s="5"/>
      <c r="BA88" s="5"/>
      <c r="BB88" s="5"/>
      <c r="BC88" s="5"/>
      <c r="BD88" s="5"/>
      <c r="BE88" s="5"/>
      <c r="BF88" s="5"/>
      <c r="CB88" s="8"/>
      <c r="CC88" s="37"/>
      <c r="CD88" s="19"/>
      <c r="CE88" s="19"/>
      <c r="CF88" s="13">
        <v>3.3081869300911846</v>
      </c>
      <c r="CG88" s="13">
        <v>6.0128226652675769</v>
      </c>
      <c r="CH88" s="13">
        <v>6.628414634146341</v>
      </c>
      <c r="CI88" s="15"/>
      <c r="CJ88" s="15"/>
      <c r="CK88" s="15"/>
      <c r="CL88" s="15"/>
      <c r="CM88" s="5"/>
      <c r="CN88" s="23"/>
      <c r="CO88" s="27">
        <v>9.67</v>
      </c>
      <c r="CP88" s="14">
        <v>6.6</v>
      </c>
      <c r="CQ88" s="14">
        <v>9.67</v>
      </c>
      <c r="CR88" s="14">
        <v>14.19</v>
      </c>
      <c r="CS88" s="13">
        <v>12.55</v>
      </c>
      <c r="CT88" s="14">
        <v>3.22</v>
      </c>
      <c r="CU88" s="14">
        <v>2.12</v>
      </c>
      <c r="CV88" s="14">
        <v>2.12</v>
      </c>
      <c r="CW88" s="14">
        <v>2.12</v>
      </c>
      <c r="CX88" s="13">
        <v>5.1281082802547777</v>
      </c>
      <c r="CY88" s="41">
        <v>2.12</v>
      </c>
      <c r="CZ88" s="43">
        <v>6.6</v>
      </c>
      <c r="DA88" s="10">
        <v>2.714145962732919</v>
      </c>
      <c r="DB88" s="3">
        <v>6.6</v>
      </c>
      <c r="DC88" s="3">
        <v>6.6</v>
      </c>
      <c r="DD88" s="3">
        <v>9.67</v>
      </c>
      <c r="DE88" s="3">
        <v>9.67</v>
      </c>
      <c r="DF88" s="3">
        <v>3.22</v>
      </c>
    </row>
    <row r="89" spans="1:110" ht="12.9" customHeight="1" x14ac:dyDescent="0.25">
      <c r="A89" s="1">
        <v>270</v>
      </c>
      <c r="B89" s="1"/>
      <c r="C89" s="27">
        <v>3.22</v>
      </c>
      <c r="D89" s="26">
        <v>2.12</v>
      </c>
      <c r="E89" s="26">
        <v>2.12</v>
      </c>
      <c r="F89" s="23"/>
      <c r="G89" s="28"/>
      <c r="H89" s="28"/>
      <c r="I89" s="15"/>
      <c r="J89" s="15"/>
      <c r="K89" s="15"/>
      <c r="L89" s="15"/>
      <c r="M89" s="5"/>
      <c r="P89" s="8"/>
      <c r="Q89" s="27">
        <v>2.2999999999999998</v>
      </c>
      <c r="R89" s="14">
        <v>2.2999999999999998</v>
      </c>
      <c r="S89" s="14">
        <v>7.1</v>
      </c>
      <c r="T89" s="5"/>
      <c r="U89" s="5"/>
      <c r="V89" s="5"/>
      <c r="W89" s="5"/>
      <c r="X89" s="5"/>
      <c r="Y89" s="5"/>
      <c r="Z89" s="5"/>
      <c r="AA89" s="24">
        <v>6.3640076651305684</v>
      </c>
      <c r="AB89" s="26">
        <v>6.6</v>
      </c>
      <c r="AC89" s="26">
        <v>9.67</v>
      </c>
      <c r="AF89" s="25">
        <v>6.7430718664643372</v>
      </c>
      <c r="AG89" s="26">
        <v>3.5</v>
      </c>
      <c r="AH89" s="25">
        <v>2.9823556231003039</v>
      </c>
      <c r="AI89" s="26">
        <v>2.12</v>
      </c>
      <c r="AJ89" s="25">
        <v>1.5206336939721794</v>
      </c>
      <c r="AK89" s="25">
        <v>0.4503892215568861</v>
      </c>
      <c r="AL89" s="26">
        <v>2.12</v>
      </c>
      <c r="AM89" s="26">
        <v>6.6</v>
      </c>
      <c r="AN89" s="25">
        <v>2.8785714285714294</v>
      </c>
      <c r="AO89" s="27">
        <v>2.12</v>
      </c>
      <c r="AP89" s="26"/>
      <c r="AQ89" s="26"/>
      <c r="AR89" s="23"/>
      <c r="AS89" s="28"/>
      <c r="AT89" s="28"/>
      <c r="AU89" s="28"/>
      <c r="AV89" s="28"/>
      <c r="AW89" s="28"/>
      <c r="AX89" s="15"/>
      <c r="AY89" s="5"/>
      <c r="AZ89" s="5"/>
      <c r="BA89" s="5"/>
      <c r="BB89" s="5"/>
      <c r="BC89" s="5"/>
      <c r="BD89" s="5"/>
      <c r="BE89" s="5"/>
      <c r="BF89" s="5"/>
      <c r="CB89" s="8"/>
      <c r="CC89" s="37"/>
      <c r="CD89" s="19"/>
      <c r="CE89" s="19"/>
      <c r="CF89" s="13">
        <v>2.1196274396642183</v>
      </c>
      <c r="CG89" s="14">
        <v>9.67</v>
      </c>
      <c r="CH89" s="13">
        <v>6.1054311649016642</v>
      </c>
      <c r="CI89" s="15"/>
      <c r="CJ89" s="15"/>
      <c r="CK89" s="15"/>
      <c r="CL89" s="15"/>
      <c r="CM89" s="5"/>
      <c r="CN89" s="23"/>
      <c r="CO89" s="27">
        <v>6.6</v>
      </c>
      <c r="CP89" s="13">
        <v>7.533617021276596</v>
      </c>
      <c r="CQ89" s="14">
        <v>6.6</v>
      </c>
      <c r="CR89" s="14">
        <v>14.19</v>
      </c>
      <c r="CS89" s="14">
        <v>9.67</v>
      </c>
      <c r="CT89" s="13">
        <v>10.200552798310454</v>
      </c>
      <c r="CU89" s="14">
        <v>2.12</v>
      </c>
      <c r="CV89" s="14">
        <v>6.6</v>
      </c>
      <c r="CW89" s="14">
        <v>2.12</v>
      </c>
      <c r="CX89" s="13">
        <v>3.22</v>
      </c>
      <c r="CY89" s="41">
        <v>3.22</v>
      </c>
      <c r="CZ89" s="43">
        <v>6.6</v>
      </c>
      <c r="DA89" s="10">
        <v>2.12</v>
      </c>
      <c r="DB89" s="3">
        <v>6.6</v>
      </c>
      <c r="DC89" s="3">
        <v>6.6</v>
      </c>
      <c r="DD89" s="3">
        <v>6.6</v>
      </c>
      <c r="DE89" s="3">
        <v>6.6</v>
      </c>
      <c r="DF89" s="3">
        <v>6.6</v>
      </c>
    </row>
    <row r="90" spans="1:110" ht="12.9" customHeight="1" x14ac:dyDescent="0.25">
      <c r="A90" s="1">
        <v>290</v>
      </c>
      <c r="B90" s="1"/>
      <c r="C90" s="27">
        <v>3.22</v>
      </c>
      <c r="D90" s="26">
        <v>2.12</v>
      </c>
      <c r="E90" s="26">
        <v>2.12</v>
      </c>
      <c r="F90" s="23"/>
      <c r="G90" s="28"/>
      <c r="H90" s="28"/>
      <c r="I90" s="15"/>
      <c r="J90" s="15"/>
      <c r="K90" s="15"/>
      <c r="L90" s="15"/>
      <c r="M90" s="5"/>
      <c r="P90" s="8"/>
      <c r="Q90" s="27">
        <v>2.2999999999999998</v>
      </c>
      <c r="R90" s="14">
        <v>7.1</v>
      </c>
      <c r="S90" s="14">
        <v>3.5</v>
      </c>
      <c r="T90" s="5"/>
      <c r="U90" s="5"/>
      <c r="V90" s="5"/>
      <c r="W90" s="5"/>
      <c r="X90" s="5"/>
      <c r="Y90" s="5"/>
      <c r="Z90" s="5"/>
      <c r="AA90" s="27">
        <v>3.22</v>
      </c>
      <c r="AB90" s="26">
        <v>3.22</v>
      </c>
      <c r="AC90" s="26">
        <v>3.22</v>
      </c>
      <c r="AF90" s="25">
        <v>3.4480164795144148</v>
      </c>
      <c r="AG90" s="26">
        <v>2.2999999999999998</v>
      </c>
      <c r="AH90" s="25">
        <v>2.2595884146341465</v>
      </c>
      <c r="AI90" s="26">
        <v>2.12</v>
      </c>
      <c r="AJ90" s="26">
        <v>3.22</v>
      </c>
      <c r="AK90" s="25">
        <v>1.9921816369359915</v>
      </c>
      <c r="AL90" s="26">
        <v>2.12</v>
      </c>
      <c r="AM90" s="26">
        <v>12.55</v>
      </c>
      <c r="AN90" s="26">
        <v>2.12</v>
      </c>
      <c r="AO90" s="27">
        <v>2.1</v>
      </c>
      <c r="AP90" s="26"/>
      <c r="AQ90" s="26"/>
      <c r="AR90" s="23"/>
      <c r="AS90" s="28"/>
      <c r="AT90" s="28"/>
      <c r="AU90" s="28"/>
      <c r="AV90" s="28"/>
      <c r="AW90" s="28"/>
      <c r="AX90" s="15"/>
      <c r="AY90" s="5"/>
      <c r="AZ90" s="5"/>
      <c r="BA90" s="5"/>
      <c r="BB90" s="5"/>
      <c r="BC90" s="5"/>
      <c r="BD90" s="5"/>
      <c r="BE90" s="5"/>
      <c r="BF90" s="5"/>
      <c r="CB90" s="8"/>
      <c r="CC90" s="37"/>
      <c r="CD90" s="19"/>
      <c r="CE90" s="19"/>
      <c r="CF90" s="14">
        <v>6.6</v>
      </c>
      <c r="CG90" s="14">
        <v>9.9</v>
      </c>
      <c r="CH90" s="14">
        <v>9.9</v>
      </c>
      <c r="CI90" s="15"/>
      <c r="CJ90" s="15"/>
      <c r="CK90" s="15"/>
      <c r="CL90" s="15"/>
      <c r="CM90" s="5"/>
      <c r="CN90" s="23"/>
      <c r="CO90" s="27">
        <v>6.6</v>
      </c>
      <c r="CP90" s="14">
        <v>6.6</v>
      </c>
      <c r="CQ90" s="14">
        <v>3.22</v>
      </c>
      <c r="CR90" s="14">
        <v>9.67</v>
      </c>
      <c r="CS90" s="14">
        <v>9.67</v>
      </c>
      <c r="CT90" s="13">
        <v>8.8338098204857456</v>
      </c>
      <c r="CU90" s="13">
        <v>2.12</v>
      </c>
      <c r="CV90" s="14">
        <v>9.67</v>
      </c>
      <c r="CW90" s="14">
        <v>2.12</v>
      </c>
      <c r="CX90" s="13">
        <v>3.22</v>
      </c>
      <c r="CY90" s="41">
        <v>3.22</v>
      </c>
      <c r="CZ90" s="43">
        <v>6.6</v>
      </c>
      <c r="DA90" s="10">
        <v>2.12</v>
      </c>
      <c r="DB90" s="3">
        <v>2.12</v>
      </c>
      <c r="DC90" s="3">
        <v>6.6</v>
      </c>
      <c r="DD90" s="3">
        <v>6.6</v>
      </c>
      <c r="DE90" s="3">
        <v>3.22</v>
      </c>
      <c r="DF90" s="3">
        <v>9.67</v>
      </c>
    </row>
    <row r="91" spans="1:110" ht="12.9" customHeight="1" x14ac:dyDescent="0.25">
      <c r="A91" s="1">
        <v>310</v>
      </c>
      <c r="B91" s="1"/>
      <c r="C91" s="27">
        <v>2.12</v>
      </c>
      <c r="D91" s="26">
        <v>2.12</v>
      </c>
      <c r="E91" s="26">
        <v>2.12</v>
      </c>
      <c r="F91" s="23"/>
      <c r="G91" s="28"/>
      <c r="H91" s="28"/>
      <c r="I91" s="15"/>
      <c r="J91" s="15"/>
      <c r="K91" s="15"/>
      <c r="L91" s="15"/>
      <c r="M91" s="5"/>
      <c r="P91" s="8"/>
      <c r="Q91" s="27">
        <v>2.2999999999999998</v>
      </c>
      <c r="R91" s="14">
        <v>7.1</v>
      </c>
      <c r="S91" s="14">
        <v>7.1</v>
      </c>
      <c r="T91" s="5"/>
      <c r="U91" s="5"/>
      <c r="V91" s="5"/>
      <c r="W91" s="5"/>
      <c r="X91" s="5"/>
      <c r="Y91" s="5"/>
      <c r="Z91" s="5"/>
      <c r="AA91" s="37"/>
      <c r="AB91" s="26">
        <v>6.6</v>
      </c>
      <c r="AC91" s="26">
        <v>3.22</v>
      </c>
      <c r="AF91" s="26">
        <v>2.2999999999999998</v>
      </c>
      <c r="AG91" s="26">
        <v>2.2999999999999998</v>
      </c>
      <c r="AH91" s="25">
        <v>2.0566717325227959</v>
      </c>
      <c r="AI91" s="26">
        <v>2.12</v>
      </c>
      <c r="AJ91" s="26">
        <v>2.12</v>
      </c>
      <c r="AK91" s="26">
        <v>2.12</v>
      </c>
      <c r="AL91" s="25">
        <v>9.2301777777777794</v>
      </c>
      <c r="AM91" s="26">
        <v>6.6</v>
      </c>
      <c r="AN91" s="25">
        <v>2.0525777777777781</v>
      </c>
      <c r="AO91" s="27"/>
      <c r="AP91" s="26"/>
      <c r="AQ91" s="26"/>
      <c r="AR91" s="23"/>
      <c r="AS91" s="28"/>
      <c r="AT91" s="28"/>
      <c r="AU91" s="28"/>
      <c r="AV91" s="28"/>
      <c r="AW91" s="28"/>
      <c r="AX91" s="15"/>
      <c r="AY91" s="5"/>
      <c r="AZ91" s="5"/>
      <c r="BA91" s="5"/>
      <c r="BB91" s="5"/>
      <c r="BC91" s="5"/>
      <c r="BD91" s="5"/>
      <c r="BE91" s="5"/>
      <c r="BF91" s="5"/>
      <c r="CB91" s="8"/>
      <c r="CC91" s="37"/>
      <c r="CD91" s="19"/>
      <c r="CE91" s="19"/>
      <c r="CF91" s="14">
        <v>14.19</v>
      </c>
      <c r="CG91" s="14">
        <v>6.6</v>
      </c>
      <c r="CH91" s="14">
        <v>6.6</v>
      </c>
      <c r="CI91" s="15"/>
      <c r="CJ91" s="15"/>
      <c r="CK91" s="15"/>
      <c r="CL91" s="15"/>
      <c r="CM91" s="5"/>
      <c r="CN91" s="23"/>
      <c r="CO91" s="27">
        <v>9.9</v>
      </c>
      <c r="CP91" s="14">
        <v>6.6</v>
      </c>
      <c r="CQ91" s="14">
        <v>6.6</v>
      </c>
      <c r="CR91" s="14">
        <v>9.67</v>
      </c>
      <c r="CS91" s="14">
        <v>9.67</v>
      </c>
      <c r="CT91" s="14">
        <v>6.6</v>
      </c>
      <c r="CU91" s="14">
        <v>6.6</v>
      </c>
      <c r="CV91" s="14">
        <v>9.67</v>
      </c>
      <c r="CW91" s="14">
        <v>12.55</v>
      </c>
      <c r="CX91" s="14">
        <v>5.8209174311926599</v>
      </c>
      <c r="CY91" s="41">
        <v>9.67</v>
      </c>
      <c r="CZ91" s="43">
        <v>9.67</v>
      </c>
      <c r="DA91" s="10">
        <v>3.22</v>
      </c>
      <c r="DB91" s="3">
        <v>3.22</v>
      </c>
      <c r="DC91" s="3">
        <v>6.6</v>
      </c>
      <c r="DD91" s="3">
        <v>6.6</v>
      </c>
      <c r="DE91" s="3">
        <v>6.6</v>
      </c>
      <c r="DF91" s="3">
        <v>9.67</v>
      </c>
    </row>
    <row r="92" spans="1:110" ht="12.9" customHeight="1" x14ac:dyDescent="0.25">
      <c r="A92" s="1">
        <v>330</v>
      </c>
      <c r="B92" s="1"/>
      <c r="C92" s="27">
        <v>2.12</v>
      </c>
      <c r="D92" s="26">
        <v>2.12</v>
      </c>
      <c r="E92" s="26">
        <v>2.12</v>
      </c>
      <c r="F92" s="23"/>
      <c r="G92" s="28"/>
      <c r="H92" s="28"/>
      <c r="I92" s="15"/>
      <c r="J92" s="15"/>
      <c r="K92" s="15"/>
      <c r="L92" s="15"/>
      <c r="M92" s="5"/>
      <c r="P92" s="8"/>
      <c r="Q92" s="27">
        <v>2.2999999999999998</v>
      </c>
      <c r="R92" s="14">
        <v>14</v>
      </c>
      <c r="S92" s="14">
        <v>14</v>
      </c>
      <c r="T92" s="5"/>
      <c r="U92" s="5"/>
      <c r="V92" s="5"/>
      <c r="W92" s="5"/>
      <c r="X92" s="5"/>
      <c r="Y92" s="5"/>
      <c r="Z92" s="5"/>
      <c r="AA92" s="37"/>
      <c r="AB92" s="26">
        <v>2.12</v>
      </c>
      <c r="AC92" s="26">
        <v>3.22</v>
      </c>
      <c r="AF92" s="26">
        <v>2.2999999999999998</v>
      </c>
      <c r="AG92" s="26">
        <v>2.2999999999999998</v>
      </c>
      <c r="AH92" s="25">
        <v>2.0738871951219506</v>
      </c>
      <c r="AI92" s="26">
        <v>2.12</v>
      </c>
      <c r="AJ92" s="26">
        <v>2.12</v>
      </c>
      <c r="AK92" s="26">
        <v>2.12</v>
      </c>
      <c r="AL92" s="25">
        <v>7.7348444444444446</v>
      </c>
      <c r="AM92" s="26">
        <v>3.22</v>
      </c>
      <c r="AN92" s="26">
        <v>2.12</v>
      </c>
      <c r="AO92" s="27"/>
      <c r="AP92" s="26"/>
      <c r="AQ92" s="26"/>
      <c r="AR92" s="23"/>
      <c r="AS92" s="28"/>
      <c r="AT92" s="28"/>
      <c r="AU92" s="28"/>
      <c r="AV92" s="28"/>
      <c r="AW92" s="28"/>
      <c r="AX92" s="15"/>
      <c r="AY92" s="5"/>
      <c r="AZ92" s="5"/>
      <c r="BA92" s="5"/>
      <c r="BB92" s="5"/>
      <c r="BC92" s="5"/>
      <c r="BD92" s="5"/>
      <c r="BE92" s="5"/>
      <c r="BF92" s="5"/>
      <c r="CB92" s="8"/>
      <c r="CC92" s="37"/>
      <c r="CD92" s="19"/>
      <c r="CE92" s="19"/>
      <c r="CF92" s="13">
        <v>13.173194528875378</v>
      </c>
      <c r="CG92" s="13">
        <v>9.2670514165792248</v>
      </c>
      <c r="CH92" s="14">
        <v>6.6</v>
      </c>
      <c r="CI92" s="15"/>
      <c r="CJ92" s="15"/>
      <c r="CK92" s="15"/>
      <c r="CL92" s="15"/>
      <c r="CM92" s="5"/>
      <c r="CN92" s="23"/>
      <c r="CO92" s="27">
        <v>6.6</v>
      </c>
      <c r="CP92" s="14">
        <v>9.67</v>
      </c>
      <c r="CQ92" s="14">
        <v>3.22</v>
      </c>
      <c r="CR92" s="14">
        <v>9.9</v>
      </c>
      <c r="CS92" s="14">
        <v>9.67</v>
      </c>
      <c r="CT92" s="14">
        <v>9.67</v>
      </c>
      <c r="CU92" s="13">
        <v>3.22</v>
      </c>
      <c r="CV92" s="14">
        <v>3.22</v>
      </c>
      <c r="CW92" s="14">
        <v>12.55</v>
      </c>
      <c r="CX92" s="14">
        <v>5.7737133757961789</v>
      </c>
      <c r="CY92" s="41">
        <v>6.6</v>
      </c>
      <c r="CZ92" s="43">
        <v>6.6</v>
      </c>
      <c r="DA92" s="10">
        <v>3.22</v>
      </c>
      <c r="DB92" s="3">
        <v>2.12</v>
      </c>
      <c r="DC92" s="3">
        <v>3.22</v>
      </c>
      <c r="DD92" s="3">
        <v>9.67</v>
      </c>
      <c r="DE92" s="3">
        <v>6.6</v>
      </c>
      <c r="DF92" s="3">
        <v>12.55</v>
      </c>
    </row>
    <row r="93" spans="1:110" ht="12.9" customHeight="1" x14ac:dyDescent="0.25">
      <c r="A93" s="1">
        <v>350</v>
      </c>
      <c r="B93" s="1"/>
      <c r="C93" s="27">
        <v>2.12</v>
      </c>
      <c r="D93" s="26">
        <v>2.12</v>
      </c>
      <c r="E93" s="26">
        <v>2.12</v>
      </c>
      <c r="F93" s="23"/>
      <c r="G93" s="28"/>
      <c r="H93" s="28"/>
      <c r="I93" s="15"/>
      <c r="J93" s="15"/>
      <c r="K93" s="15"/>
      <c r="L93" s="15"/>
      <c r="M93" s="5"/>
      <c r="P93" s="8"/>
      <c r="Q93" s="27">
        <v>2.2999999999999998</v>
      </c>
      <c r="R93" s="14">
        <v>2.2999999999999998</v>
      </c>
      <c r="S93" s="14">
        <v>7.1</v>
      </c>
      <c r="T93" s="5"/>
      <c r="U93" s="5"/>
      <c r="V93" s="5"/>
      <c r="W93" s="5"/>
      <c r="X93" s="5"/>
      <c r="Y93" s="5"/>
      <c r="Z93" s="5"/>
      <c r="AA93" s="37"/>
      <c r="AB93" s="26">
        <v>2.12</v>
      </c>
      <c r="AC93" s="26">
        <v>3.22</v>
      </c>
      <c r="AF93" s="26">
        <v>7.1</v>
      </c>
      <c r="AG93" s="26">
        <v>2.2999999999999998</v>
      </c>
      <c r="AH93" s="25">
        <v>2.3343768996960481</v>
      </c>
      <c r="AI93" s="26">
        <v>2.12</v>
      </c>
      <c r="AJ93" s="26">
        <v>2.12</v>
      </c>
      <c r="AK93" s="26">
        <v>2.12</v>
      </c>
      <c r="AL93" s="25">
        <v>7.2364000000000015</v>
      </c>
      <c r="AM93" s="26">
        <v>6.6</v>
      </c>
      <c r="AN93" s="26">
        <v>2.12</v>
      </c>
      <c r="AO93" s="27"/>
      <c r="AP93" s="26"/>
      <c r="AQ93" s="26"/>
      <c r="AR93" s="23"/>
      <c r="AS93" s="28"/>
      <c r="AT93" s="28"/>
      <c r="AU93" s="28"/>
      <c r="AV93" s="28"/>
      <c r="AW93" s="28"/>
      <c r="AX93" s="15"/>
      <c r="AY93" s="5"/>
      <c r="AZ93" s="5"/>
      <c r="BA93" s="5"/>
      <c r="BB93" s="5"/>
      <c r="BC93" s="5"/>
      <c r="BD93" s="5"/>
      <c r="BE93" s="5"/>
      <c r="BF93" s="5"/>
      <c r="CB93" s="8"/>
      <c r="CC93" s="37"/>
      <c r="CD93" s="19"/>
      <c r="CE93" s="19"/>
      <c r="CF93" s="14">
        <v>9.9</v>
      </c>
      <c r="CG93" s="14">
        <v>9.9</v>
      </c>
      <c r="CH93" s="14">
        <v>6.6</v>
      </c>
      <c r="CI93" s="15"/>
      <c r="CJ93" s="15"/>
      <c r="CK93" s="15"/>
      <c r="CL93" s="15"/>
      <c r="CM93" s="5"/>
      <c r="CN93" s="23"/>
      <c r="CO93" s="27">
        <v>3.22</v>
      </c>
      <c r="CP93" s="14">
        <v>6.6</v>
      </c>
      <c r="CQ93" s="14">
        <v>3.22</v>
      </c>
      <c r="CR93" s="14">
        <v>6.6</v>
      </c>
      <c r="CS93" s="14">
        <v>14.19</v>
      </c>
      <c r="CT93" s="14">
        <v>12.55</v>
      </c>
      <c r="CU93" s="14">
        <v>2.12</v>
      </c>
      <c r="CV93" s="14">
        <v>3.22</v>
      </c>
      <c r="CW93" s="14">
        <v>3.22</v>
      </c>
      <c r="CX93" s="14">
        <v>5.7273300970873793</v>
      </c>
      <c r="CY93" s="41">
        <v>6.6</v>
      </c>
      <c r="CZ93" s="43">
        <v>6.6</v>
      </c>
      <c r="DA93" s="10">
        <v>6.6</v>
      </c>
      <c r="DB93" s="3">
        <v>2.12</v>
      </c>
      <c r="DC93" s="3">
        <v>9.67</v>
      </c>
      <c r="DD93" s="3">
        <v>9.67</v>
      </c>
      <c r="DE93" s="3">
        <v>9.67</v>
      </c>
      <c r="DF93" s="3">
        <v>12.55</v>
      </c>
    </row>
    <row r="94" spans="1:110" ht="12.9" customHeight="1" x14ac:dyDescent="0.25">
      <c r="A94" s="1">
        <v>370</v>
      </c>
      <c r="B94" s="1"/>
      <c r="C94" s="27">
        <v>3.22</v>
      </c>
      <c r="D94" s="26">
        <v>2.12</v>
      </c>
      <c r="E94" s="26">
        <v>2.12</v>
      </c>
      <c r="F94" s="23"/>
      <c r="G94" s="28"/>
      <c r="H94" s="28"/>
      <c r="I94" s="15"/>
      <c r="J94" s="15"/>
      <c r="K94" s="15"/>
      <c r="L94" s="15"/>
      <c r="M94" s="5"/>
      <c r="P94" s="8"/>
      <c r="Q94" s="27">
        <v>2.2999999999999998</v>
      </c>
      <c r="R94" s="14">
        <v>7.1</v>
      </c>
      <c r="S94" s="14">
        <v>7.1</v>
      </c>
      <c r="T94" s="5"/>
      <c r="U94" s="5"/>
      <c r="V94" s="5"/>
      <c r="W94" s="5"/>
      <c r="X94" s="5"/>
      <c r="Y94" s="5"/>
      <c r="Z94" s="5"/>
      <c r="AA94" s="37"/>
      <c r="AB94" s="35"/>
      <c r="AC94" s="26">
        <v>3.22</v>
      </c>
      <c r="AF94" s="26">
        <v>7.1</v>
      </c>
      <c r="AG94" s="25">
        <v>2.2329590288315631</v>
      </c>
      <c r="AH94" s="25">
        <v>4.2752552552552556</v>
      </c>
      <c r="AI94" s="26">
        <v>2.12</v>
      </c>
      <c r="AJ94" s="26">
        <v>2.12</v>
      </c>
      <c r="AK94" s="26">
        <v>2.12</v>
      </c>
      <c r="AL94" s="25">
        <v>4.3454222222222239</v>
      </c>
      <c r="AM94" s="26">
        <v>2.12</v>
      </c>
      <c r="AN94" s="26">
        <v>2.12</v>
      </c>
      <c r="AO94" s="27"/>
      <c r="AP94" s="26"/>
      <c r="AQ94" s="26"/>
      <c r="AR94" s="23"/>
      <c r="AS94" s="28"/>
      <c r="AT94" s="28"/>
      <c r="AU94" s="28"/>
      <c r="AV94" s="28"/>
      <c r="AW94" s="28"/>
      <c r="AX94" s="15"/>
      <c r="AY94" s="5"/>
      <c r="AZ94" s="5"/>
      <c r="BA94" s="5"/>
      <c r="BB94" s="5"/>
      <c r="BC94" s="5"/>
      <c r="BD94" s="5"/>
      <c r="BE94" s="5"/>
      <c r="BF94" s="5"/>
      <c r="CB94" s="8"/>
      <c r="CC94" s="37"/>
      <c r="CD94" s="19"/>
      <c r="CE94" s="19"/>
      <c r="CF94" s="14">
        <v>9.9</v>
      </c>
      <c r="CG94" s="13">
        <v>8.554350453172205</v>
      </c>
      <c r="CH94" s="14">
        <v>9.9</v>
      </c>
      <c r="CI94" s="15"/>
      <c r="CJ94" s="15"/>
      <c r="CK94" s="15"/>
      <c r="CL94" s="15"/>
      <c r="CM94" s="5"/>
      <c r="CN94" s="23"/>
      <c r="CO94" s="27">
        <v>3.22</v>
      </c>
      <c r="CP94" s="14">
        <v>6.6</v>
      </c>
      <c r="CQ94" s="14">
        <v>3.22</v>
      </c>
      <c r="CR94" s="14">
        <v>3.22</v>
      </c>
      <c r="CS94" s="14">
        <v>14.19</v>
      </c>
      <c r="CT94" s="14">
        <v>14.19</v>
      </c>
      <c r="CU94" s="14">
        <v>3.22</v>
      </c>
      <c r="CV94" s="13">
        <v>3.2</v>
      </c>
      <c r="CW94" s="14">
        <v>2.12</v>
      </c>
      <c r="CX94" s="14">
        <v>7.9687707006369433</v>
      </c>
      <c r="CY94" s="41">
        <v>6.6</v>
      </c>
      <c r="CZ94" s="43">
        <v>3.22</v>
      </c>
      <c r="DA94" s="10">
        <v>6.6</v>
      </c>
      <c r="DB94" s="3">
        <v>3.22</v>
      </c>
      <c r="DC94" s="3">
        <v>6.6</v>
      </c>
      <c r="DD94" s="3">
        <v>9.67</v>
      </c>
      <c r="DE94" s="3">
        <v>3.22</v>
      </c>
      <c r="DF94" s="3">
        <v>12.55</v>
      </c>
    </row>
    <row r="95" spans="1:110" ht="12.9" customHeight="1" x14ac:dyDescent="0.25">
      <c r="A95" s="1">
        <v>390</v>
      </c>
      <c r="B95" s="1"/>
      <c r="C95" s="27">
        <v>3.22</v>
      </c>
      <c r="D95" s="26">
        <v>2.12</v>
      </c>
      <c r="E95" s="26">
        <v>2.12</v>
      </c>
      <c r="F95" s="23"/>
      <c r="G95" s="28"/>
      <c r="H95" s="28"/>
      <c r="I95" s="15"/>
      <c r="J95" s="15"/>
      <c r="K95" s="15"/>
      <c r="L95" s="15"/>
      <c r="M95" s="5"/>
      <c r="P95" s="8"/>
      <c r="Q95" s="27">
        <v>2.2999999999999998</v>
      </c>
      <c r="R95" s="14">
        <v>14</v>
      </c>
      <c r="S95" s="14">
        <v>7.1</v>
      </c>
      <c r="T95" s="5"/>
      <c r="U95" s="5"/>
      <c r="V95" s="5"/>
      <c r="W95" s="5"/>
      <c r="X95" s="5"/>
      <c r="Y95" s="5"/>
      <c r="Z95" s="5"/>
      <c r="AA95" s="37"/>
      <c r="AB95" s="35"/>
      <c r="AC95" s="26">
        <v>3.22</v>
      </c>
      <c r="AF95" s="26">
        <v>7.1</v>
      </c>
      <c r="AG95" s="25">
        <v>2.0803003003002996</v>
      </c>
      <c r="AH95" s="25">
        <v>9.422590909090907</v>
      </c>
      <c r="AI95" s="26">
        <v>2.12</v>
      </c>
      <c r="AJ95" s="26">
        <v>2.12</v>
      </c>
      <c r="AK95" s="26">
        <v>2.12</v>
      </c>
      <c r="AL95" s="25">
        <v>11.223955555555557</v>
      </c>
      <c r="AM95" s="26">
        <v>12.55</v>
      </c>
      <c r="AN95" s="26">
        <v>2.12</v>
      </c>
      <c r="AO95" s="27"/>
      <c r="AP95" s="26"/>
      <c r="AQ95" s="26"/>
      <c r="AR95" s="23"/>
      <c r="AS95" s="28"/>
      <c r="AT95" s="28"/>
      <c r="AU95" s="28"/>
      <c r="AV95" s="28"/>
      <c r="AW95" s="28"/>
      <c r="AX95" s="15"/>
      <c r="AY95" s="5"/>
      <c r="AZ95" s="5"/>
      <c r="BA95" s="5"/>
      <c r="BB95" s="5"/>
      <c r="BC95" s="5"/>
      <c r="BD95" s="5"/>
      <c r="BE95" s="5"/>
      <c r="BF95" s="5"/>
      <c r="CB95" s="8"/>
      <c r="CC95" s="37"/>
      <c r="CD95" s="19"/>
      <c r="CE95" s="19"/>
      <c r="CF95" s="14">
        <v>6.6</v>
      </c>
      <c r="CG95" s="14">
        <v>6.6</v>
      </c>
      <c r="CH95" s="14">
        <v>6.6</v>
      </c>
      <c r="CI95" s="15"/>
      <c r="CJ95" s="15"/>
      <c r="CK95" s="15"/>
      <c r="CL95" s="15"/>
      <c r="CM95" s="5"/>
      <c r="CN95" s="23"/>
      <c r="CO95" s="27">
        <v>3.22</v>
      </c>
      <c r="CP95" s="14">
        <v>9.9</v>
      </c>
      <c r="CQ95" s="14">
        <v>6.6</v>
      </c>
      <c r="CR95" s="14">
        <v>3.22</v>
      </c>
      <c r="CS95" s="14">
        <v>14.19</v>
      </c>
      <c r="CT95" s="14">
        <v>14.19</v>
      </c>
      <c r="CU95" s="14">
        <v>6.6</v>
      </c>
      <c r="CV95" s="14">
        <v>3.2</v>
      </c>
      <c r="CW95" s="14">
        <v>9.67</v>
      </c>
      <c r="CX95" s="13">
        <v>6.6</v>
      </c>
      <c r="CY95" s="41">
        <v>9.67</v>
      </c>
      <c r="CZ95" s="43">
        <v>9.67</v>
      </c>
      <c r="DA95" s="10">
        <v>6.6</v>
      </c>
      <c r="DB95" s="3">
        <v>3.22</v>
      </c>
      <c r="DC95" s="3">
        <v>3.22</v>
      </c>
      <c r="DD95" s="3">
        <v>9.67</v>
      </c>
      <c r="DE95" s="3">
        <v>3.22</v>
      </c>
      <c r="DF95" s="3">
        <v>12.55</v>
      </c>
    </row>
    <row r="96" spans="1:110" ht="12.9" customHeight="1" x14ac:dyDescent="0.25">
      <c r="AA96" s="8"/>
      <c r="AB96" s="8"/>
      <c r="AC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CN96" s="8"/>
      <c r="CO96" s="8"/>
      <c r="CZ96" s="8"/>
      <c r="DA96" s="8"/>
    </row>
    <row r="97" spans="1:110" ht="12.9" customHeight="1" x14ac:dyDescent="0.25">
      <c r="AA97" s="23"/>
      <c r="AB97" s="23"/>
      <c r="AC97" s="23"/>
      <c r="AF97" s="23"/>
      <c r="AG97" s="23"/>
      <c r="AH97" s="30"/>
      <c r="AI97" s="23"/>
      <c r="AJ97" s="23"/>
      <c r="AK97" s="23"/>
      <c r="AL97" s="23"/>
      <c r="AM97" s="23"/>
      <c r="AN97" s="23"/>
      <c r="AO97" s="8"/>
      <c r="AP97" s="8"/>
      <c r="AQ97" s="8"/>
      <c r="AR97" s="8"/>
      <c r="AS97" s="8"/>
      <c r="AT97" s="8"/>
      <c r="AU97" s="8"/>
      <c r="AV97" s="8"/>
      <c r="AW97" s="8"/>
      <c r="CN97" s="8"/>
      <c r="CO97" s="8"/>
      <c r="CZ97" s="8"/>
      <c r="DA97" s="8"/>
    </row>
    <row r="98" spans="1:110" ht="12.9" customHeight="1" x14ac:dyDescent="0.25">
      <c r="AA98" s="23"/>
      <c r="AB98" s="23"/>
      <c r="AC98" s="23"/>
      <c r="AF98" s="23"/>
      <c r="AG98" s="23"/>
      <c r="AH98" s="30"/>
      <c r="AI98" s="23"/>
      <c r="AJ98" s="23"/>
      <c r="AK98" s="23"/>
      <c r="AL98" s="23"/>
      <c r="AM98" s="23"/>
      <c r="AN98" s="23"/>
      <c r="AO98" s="8"/>
      <c r="AP98" s="8"/>
      <c r="AQ98" s="8"/>
      <c r="AR98" s="8"/>
      <c r="AS98" s="8"/>
      <c r="AT98" s="8"/>
      <c r="AU98" s="8"/>
      <c r="AV98" s="8"/>
      <c r="AW98" s="8"/>
      <c r="CN98" s="8"/>
      <c r="CO98" s="8"/>
      <c r="CZ98" s="8"/>
      <c r="DA98" s="8"/>
    </row>
    <row r="99" spans="1:110" ht="12.9" customHeight="1" x14ac:dyDescent="0.25">
      <c r="C99" s="49" t="s">
        <v>140</v>
      </c>
      <c r="D99" s="23"/>
      <c r="E99" s="23"/>
      <c r="F99" s="23"/>
      <c r="G99" s="23"/>
      <c r="H99" s="23"/>
      <c r="I99" s="5"/>
      <c r="J99" s="5"/>
      <c r="K99" s="5"/>
      <c r="L99" s="5"/>
      <c r="P99" s="8"/>
      <c r="Q99" s="49" t="s">
        <v>140</v>
      </c>
      <c r="R99" s="5"/>
      <c r="S99" s="5"/>
      <c r="T99" s="5"/>
      <c r="U99" s="5"/>
      <c r="V99" s="5"/>
      <c r="W99" s="5"/>
      <c r="X99" s="5"/>
      <c r="Y99" s="5"/>
      <c r="Z99" s="23"/>
      <c r="AA99" s="49" t="s">
        <v>140</v>
      </c>
      <c r="AB99" s="5"/>
      <c r="AC99" s="5"/>
      <c r="AF99" s="5"/>
      <c r="AG99" s="5"/>
      <c r="AH99" s="5"/>
      <c r="AI99" s="5"/>
      <c r="AJ99" s="5"/>
      <c r="AK99" s="5"/>
      <c r="AL99" s="5"/>
      <c r="AM99" s="5"/>
      <c r="AN99" s="5"/>
      <c r="AO99" s="22" t="s">
        <v>12</v>
      </c>
      <c r="AP99" s="23"/>
      <c r="AQ99" s="23"/>
      <c r="AR99" s="23"/>
      <c r="AS99" s="23"/>
      <c r="AT99" s="23"/>
      <c r="AU99" s="23"/>
      <c r="AV99" s="23"/>
      <c r="AW99" s="23"/>
      <c r="AX99" s="5"/>
      <c r="AY99" s="5"/>
      <c r="AZ99" s="5"/>
      <c r="BA99" s="5"/>
      <c r="BB99" s="5"/>
      <c r="BC99" s="5"/>
      <c r="BD99" s="5"/>
      <c r="BE99" s="5"/>
      <c r="BF99" s="23"/>
      <c r="BG99" s="22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CB99" s="8"/>
      <c r="CC99" s="22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23"/>
      <c r="CO99" s="22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23"/>
      <c r="DA99" s="9"/>
    </row>
    <row r="100" spans="1:110" ht="12.9" customHeight="1" x14ac:dyDescent="0.25">
      <c r="A100" t="s">
        <v>10</v>
      </c>
      <c r="C100" s="22" t="s">
        <v>35</v>
      </c>
      <c r="D100" s="23" t="s">
        <v>36</v>
      </c>
      <c r="E100" s="23" t="s">
        <v>37</v>
      </c>
      <c r="F100" s="23" t="s">
        <v>38</v>
      </c>
      <c r="G100" s="23" t="s">
        <v>39</v>
      </c>
      <c r="H100" s="23" t="s">
        <v>40</v>
      </c>
      <c r="I100" s="5" t="s">
        <v>41</v>
      </c>
      <c r="J100" s="5" t="s">
        <v>42</v>
      </c>
      <c r="K100" s="5" t="s">
        <v>43</v>
      </c>
      <c r="L100" s="5" t="s">
        <v>44</v>
      </c>
      <c r="P100" s="8"/>
      <c r="Q100" s="22" t="s">
        <v>50</v>
      </c>
      <c r="R100" s="5" t="s">
        <v>51</v>
      </c>
      <c r="S100" s="5" t="s">
        <v>52</v>
      </c>
      <c r="T100" s="5" t="s">
        <v>53</v>
      </c>
      <c r="U100" s="5" t="s">
        <v>54</v>
      </c>
      <c r="V100" s="5" t="s">
        <v>55</v>
      </c>
      <c r="W100" s="5" t="s">
        <v>56</v>
      </c>
      <c r="X100" s="5" t="s">
        <v>57</v>
      </c>
      <c r="Y100" s="5" t="s">
        <v>58</v>
      </c>
      <c r="Z100" s="23" t="s">
        <v>59</v>
      </c>
      <c r="AA100" s="22" t="s">
        <v>61</v>
      </c>
      <c r="AB100" s="5" t="s">
        <v>62</v>
      </c>
      <c r="AC100" s="5" t="s">
        <v>63</v>
      </c>
      <c r="AF100" s="5" t="s">
        <v>66</v>
      </c>
      <c r="AG100" s="5" t="s">
        <v>67</v>
      </c>
      <c r="AH100" s="5" t="s">
        <v>68</v>
      </c>
      <c r="AI100" s="5" t="s">
        <v>69</v>
      </c>
      <c r="AJ100" s="5" t="s">
        <v>70</v>
      </c>
      <c r="AK100" s="5" t="s">
        <v>71</v>
      </c>
      <c r="AL100" s="5" t="s">
        <v>72</v>
      </c>
      <c r="AM100" s="5" t="s">
        <v>73</v>
      </c>
      <c r="AN100" s="5" t="s">
        <v>74</v>
      </c>
      <c r="AO100" s="22" t="s">
        <v>76</v>
      </c>
      <c r="AP100" s="23" t="s">
        <v>77</v>
      </c>
      <c r="AQ100" s="23" t="s">
        <v>78</v>
      </c>
      <c r="AR100" s="23" t="s">
        <v>79</v>
      </c>
      <c r="AS100" s="23" t="s">
        <v>80</v>
      </c>
      <c r="AT100" s="23" t="s">
        <v>81</v>
      </c>
      <c r="AU100" s="23" t="s">
        <v>82</v>
      </c>
      <c r="AV100" s="23" t="s">
        <v>83</v>
      </c>
      <c r="AW100" s="23" t="s">
        <v>84</v>
      </c>
      <c r="AX100" s="5" t="s">
        <v>85</v>
      </c>
      <c r="AY100" s="5" t="s">
        <v>86</v>
      </c>
      <c r="AZ100" s="5" t="s">
        <v>87</v>
      </c>
      <c r="BA100" s="5" t="s">
        <v>88</v>
      </c>
      <c r="BB100" s="5" t="s">
        <v>89</v>
      </c>
      <c r="BC100" s="5" t="s">
        <v>90</v>
      </c>
      <c r="BD100" s="5" t="s">
        <v>91</v>
      </c>
      <c r="BE100" s="5" t="s">
        <v>92</v>
      </c>
      <c r="BF100" s="23" t="s">
        <v>93</v>
      </c>
      <c r="BG100" s="22" t="s">
        <v>94</v>
      </c>
      <c r="BH100" s="5" t="s">
        <v>95</v>
      </c>
      <c r="BI100" s="5" t="s">
        <v>96</v>
      </c>
      <c r="BL100" s="5" t="s">
        <v>99</v>
      </c>
      <c r="BM100" s="5" t="s">
        <v>100</v>
      </c>
      <c r="BN100" s="5" t="s">
        <v>101</v>
      </c>
      <c r="BO100" s="5" t="s">
        <v>102</v>
      </c>
      <c r="BP100" s="5" t="s">
        <v>103</v>
      </c>
      <c r="BQ100" s="5" t="s">
        <v>104</v>
      </c>
      <c r="BR100" s="5" t="s">
        <v>105</v>
      </c>
      <c r="BU100" s="5" t="s">
        <v>108</v>
      </c>
      <c r="BV100" s="5" t="s">
        <v>109</v>
      </c>
      <c r="BW100" s="5" t="s">
        <v>110</v>
      </c>
      <c r="BX100" s="5" t="s">
        <v>111</v>
      </c>
      <c r="BY100" s="5" t="s">
        <v>112</v>
      </c>
      <c r="BZ100" s="5" t="s">
        <v>113</v>
      </c>
      <c r="CA100" s="5" t="s">
        <v>114</v>
      </c>
      <c r="CB100" s="23" t="s">
        <v>115</v>
      </c>
      <c r="CC100" s="22" t="s">
        <v>116</v>
      </c>
      <c r="CD100" s="5" t="s">
        <v>117</v>
      </c>
      <c r="CE100" s="5" t="s">
        <v>118</v>
      </c>
      <c r="CF100" s="5" t="s">
        <v>119</v>
      </c>
      <c r="CG100" s="5" t="s">
        <v>120</v>
      </c>
      <c r="CH100" s="5" t="s">
        <v>121</v>
      </c>
      <c r="CI100" s="5" t="s">
        <v>122</v>
      </c>
      <c r="CJ100" s="5" t="s">
        <v>123</v>
      </c>
      <c r="CK100" s="5" t="s">
        <v>124</v>
      </c>
      <c r="CL100" s="5" t="s">
        <v>125</v>
      </c>
      <c r="CM100" s="5" t="s">
        <v>126</v>
      </c>
      <c r="CN100" s="23" t="s">
        <v>127</v>
      </c>
      <c r="CO100" s="22" t="s">
        <v>128</v>
      </c>
      <c r="CP100" s="5" t="s">
        <v>129</v>
      </c>
      <c r="CQ100" s="5" t="s">
        <v>130</v>
      </c>
      <c r="CR100" s="5" t="s">
        <v>131</v>
      </c>
      <c r="CS100" s="5" t="s">
        <v>132</v>
      </c>
      <c r="CT100" s="5" t="s">
        <v>133</v>
      </c>
      <c r="CU100" s="5" t="s">
        <v>134</v>
      </c>
      <c r="CV100" s="5" t="s">
        <v>135</v>
      </c>
      <c r="CW100" s="5" t="s">
        <v>136</v>
      </c>
      <c r="CX100" s="5" t="s">
        <v>137</v>
      </c>
      <c r="CY100" s="5" t="s">
        <v>138</v>
      </c>
      <c r="CZ100" s="23" t="s">
        <v>139</v>
      </c>
      <c r="DA100" s="9" t="s">
        <v>2</v>
      </c>
      <c r="DB100" t="s">
        <v>3</v>
      </c>
      <c r="DC100" t="s">
        <v>4</v>
      </c>
      <c r="DD100" t="s">
        <v>5</v>
      </c>
      <c r="DE100" t="s">
        <v>6</v>
      </c>
      <c r="DF100" t="s">
        <v>7</v>
      </c>
    </row>
    <row r="101" spans="1:110" ht="12.9" customHeight="1" x14ac:dyDescent="0.25">
      <c r="A101" s="48">
        <v>30</v>
      </c>
      <c r="B101" s="48"/>
      <c r="C101" s="29">
        <v>5.2961863780359035</v>
      </c>
      <c r="D101" s="30">
        <v>2.585023112480739</v>
      </c>
      <c r="E101" s="30">
        <v>4.8567255319148943</v>
      </c>
      <c r="F101" s="30">
        <v>2.1165892291446684</v>
      </c>
      <c r="G101" s="30">
        <v>12.55</v>
      </c>
      <c r="H101" s="30">
        <v>3.5759842519685043</v>
      </c>
      <c r="I101" s="17">
        <v>6.6</v>
      </c>
      <c r="J101" s="17">
        <v>4.223664847848899</v>
      </c>
      <c r="K101" s="17">
        <v>3.9237257820927733</v>
      </c>
      <c r="L101" s="17">
        <v>10.1299375</v>
      </c>
      <c r="P101" s="8"/>
      <c r="Q101" s="29">
        <v>2.7519718309859158</v>
      </c>
      <c r="R101" s="17">
        <v>3.560250391236329E-2</v>
      </c>
      <c r="S101" s="17">
        <v>2.5430203442879504</v>
      </c>
      <c r="T101" s="17">
        <v>6.6</v>
      </c>
      <c r="U101" s="17">
        <v>12.6</v>
      </c>
      <c r="V101" s="17">
        <v>10.392553846153845</v>
      </c>
      <c r="W101" s="17">
        <v>10.7</v>
      </c>
      <c r="X101" s="17">
        <v>6.6</v>
      </c>
      <c r="Y101" s="17">
        <v>6.6</v>
      </c>
      <c r="Z101" s="30">
        <v>9.6999999999999993</v>
      </c>
      <c r="AA101" s="29">
        <v>5.8466148062015506</v>
      </c>
      <c r="AB101" s="17">
        <v>8.704682170542636</v>
      </c>
      <c r="AC101" s="17">
        <v>10.442549923195084</v>
      </c>
      <c r="AF101" s="17">
        <v>3.1230203030303025</v>
      </c>
      <c r="AG101" s="17">
        <v>2.2418085106382977</v>
      </c>
      <c r="AH101" s="17">
        <v>1.1309878419452888</v>
      </c>
      <c r="AI101" s="17">
        <v>6.6</v>
      </c>
      <c r="AJ101" s="17">
        <v>3.8732615384615379</v>
      </c>
      <c r="AK101" s="17">
        <v>5.9875425038639865</v>
      </c>
      <c r="AL101" s="17">
        <v>9.67</v>
      </c>
      <c r="AM101" s="17">
        <v>9.67</v>
      </c>
      <c r="AN101" s="17">
        <v>12.55</v>
      </c>
      <c r="AO101" s="29">
        <v>22.03</v>
      </c>
      <c r="AP101" s="30">
        <v>0</v>
      </c>
      <c r="AQ101" s="30">
        <v>9.67</v>
      </c>
      <c r="AR101" s="30">
        <v>9.67</v>
      </c>
      <c r="AS101" s="30">
        <v>9.5955014925373163</v>
      </c>
      <c r="AT101" s="30">
        <v>6.6</v>
      </c>
      <c r="AU101" s="30">
        <v>6.6</v>
      </c>
      <c r="AV101" s="30">
        <v>5.2642813559322033</v>
      </c>
      <c r="AW101" s="30">
        <v>6.6</v>
      </c>
      <c r="AX101" s="17">
        <v>5.2807858350951387</v>
      </c>
      <c r="AY101" s="17">
        <v>6.6</v>
      </c>
      <c r="AZ101" s="17">
        <v>11.133745000000003</v>
      </c>
      <c r="BA101" s="17">
        <v>8.3929300000000016</v>
      </c>
      <c r="BB101" s="17">
        <v>8.9004883333333353</v>
      </c>
      <c r="BC101" s="17">
        <v>0</v>
      </c>
      <c r="BD101" s="17">
        <v>0</v>
      </c>
      <c r="BE101" s="17">
        <v>0</v>
      </c>
      <c r="BF101" s="30">
        <v>0</v>
      </c>
      <c r="BG101" s="29">
        <v>4.8338911111111118</v>
      </c>
      <c r="BH101" s="17">
        <v>7.595441144640998</v>
      </c>
      <c r="BI101" s="17">
        <v>2.4155317808219174</v>
      </c>
      <c r="BL101" s="17">
        <v>7.9033857142857151</v>
      </c>
      <c r="BM101" s="17">
        <v>9.67</v>
      </c>
      <c r="BN101" s="17">
        <v>6.6</v>
      </c>
      <c r="BO101" s="17">
        <v>9.67</v>
      </c>
      <c r="BP101" s="17">
        <v>7.2004999999999999</v>
      </c>
      <c r="BQ101" s="17">
        <v>3.6082929411764706</v>
      </c>
      <c r="BR101" s="17">
        <v>3.2774317647058822</v>
      </c>
      <c r="BU101" s="17">
        <v>12.55</v>
      </c>
      <c r="BV101" s="17">
        <v>9.67</v>
      </c>
      <c r="BW101" s="17">
        <v>9.136897894736844</v>
      </c>
      <c r="BX101" s="17">
        <v>7.041811496746206</v>
      </c>
      <c r="BY101" s="17">
        <v>6.7989214175654853</v>
      </c>
      <c r="BZ101" s="17">
        <v>12.55</v>
      </c>
      <c r="CA101" s="17">
        <v>9.67</v>
      </c>
      <c r="CB101" s="30">
        <v>2.12</v>
      </c>
      <c r="CC101" s="29">
        <v>9.67</v>
      </c>
      <c r="CD101" s="17">
        <v>6.2829892141756565</v>
      </c>
      <c r="CE101" s="17">
        <v>12.55</v>
      </c>
      <c r="CF101" s="17">
        <v>4.4466208508403353</v>
      </c>
      <c r="CG101" s="17">
        <v>2.5608018154311649</v>
      </c>
      <c r="CH101" s="17">
        <v>4.6016490166414519</v>
      </c>
      <c r="CI101" s="17">
        <v>9.67</v>
      </c>
      <c r="CJ101" s="17">
        <v>12.55</v>
      </c>
      <c r="CK101" s="17">
        <v>12.126190476190477</v>
      </c>
      <c r="CL101" s="17">
        <v>3.22</v>
      </c>
      <c r="CM101" s="17">
        <v>3.22</v>
      </c>
      <c r="CN101" s="30">
        <v>2.7946752464403071</v>
      </c>
      <c r="CO101" s="29">
        <v>9.67</v>
      </c>
      <c r="CP101" s="17">
        <v>3.6635889570552145</v>
      </c>
      <c r="CQ101" s="17">
        <v>7.3219938650306755</v>
      </c>
      <c r="CR101" s="17">
        <v>3.3486814957761357</v>
      </c>
      <c r="CS101" s="17">
        <v>2.12</v>
      </c>
      <c r="CT101" s="17">
        <v>2.5925155279503107</v>
      </c>
      <c r="CU101" s="17">
        <v>4.9235528330781015</v>
      </c>
      <c r="CV101" s="17">
        <v>6.6</v>
      </c>
      <c r="CW101" s="17">
        <v>6.6</v>
      </c>
      <c r="CX101" s="17">
        <v>3.5786560509554142</v>
      </c>
      <c r="CY101" s="17">
        <v>9.67</v>
      </c>
      <c r="CZ101" s="30">
        <v>9.67</v>
      </c>
      <c r="DA101" s="10">
        <v>5.1659832800851975</v>
      </c>
      <c r="DB101" s="3">
        <v>4.7042537313432833</v>
      </c>
      <c r="DC101" s="3">
        <v>6.6</v>
      </c>
      <c r="DD101" s="3">
        <v>2.6658250535331907</v>
      </c>
      <c r="DE101" s="3">
        <v>1.1946677005347599</v>
      </c>
      <c r="DF101" s="3">
        <v>2.9847372591006427</v>
      </c>
    </row>
    <row r="102" spans="1:110" ht="12.9" customHeight="1" x14ac:dyDescent="0.25">
      <c r="A102" s="48">
        <v>50</v>
      </c>
      <c r="B102" s="48"/>
      <c r="C102" s="29">
        <v>6.8532760195455964</v>
      </c>
      <c r="D102" s="30">
        <v>6.6332907874780869</v>
      </c>
      <c r="E102" s="30">
        <v>6.8532760195455964</v>
      </c>
      <c r="F102" s="30">
        <v>6.1331598632625992</v>
      </c>
      <c r="G102" s="30">
        <v>12.803276019545597</v>
      </c>
      <c r="H102" s="30">
        <v>6.5647575010270796</v>
      </c>
      <c r="I102" s="17">
        <v>6.8532760195455964</v>
      </c>
      <c r="J102" s="17">
        <v>5.3525152640366782</v>
      </c>
      <c r="K102" s="17">
        <v>6.5773539051982404</v>
      </c>
      <c r="L102" s="17">
        <v>12.803276019545597</v>
      </c>
      <c r="P102" s="8"/>
      <c r="Q102" s="29">
        <v>7.4211797557874872</v>
      </c>
      <c r="R102" s="17">
        <v>2.1735755095029869</v>
      </c>
      <c r="S102" s="17">
        <v>6.5051797557874886</v>
      </c>
      <c r="T102" s="17">
        <v>9.953276019545596</v>
      </c>
      <c r="U102" s="17">
        <v>12.853276019545596</v>
      </c>
      <c r="V102" s="17">
        <v>10.953276019545596</v>
      </c>
      <c r="W102" s="17">
        <v>10.953276019545596</v>
      </c>
      <c r="X102" s="17">
        <v>6.8532760195455964</v>
      </c>
      <c r="Y102" s="17">
        <v>6.8532760195455964</v>
      </c>
      <c r="Z102" s="30">
        <v>3.4532760195455969</v>
      </c>
      <c r="AA102" s="29">
        <v>8.5018793067959795</v>
      </c>
      <c r="AB102" s="17">
        <v>7.6703881547222483</v>
      </c>
      <c r="AC102" s="17">
        <v>9.0150271716193302</v>
      </c>
      <c r="AF102" s="17">
        <v>3.8211797557874876</v>
      </c>
      <c r="AG102" s="17">
        <v>2.8314225478967439</v>
      </c>
      <c r="AH102" s="17">
        <v>2.9332618226567879</v>
      </c>
      <c r="AI102" s="17">
        <v>6.8532760195455964</v>
      </c>
      <c r="AJ102" s="17">
        <v>5.3692265605038649</v>
      </c>
      <c r="AK102" s="17">
        <v>4.7772144810840587</v>
      </c>
      <c r="AL102" s="17">
        <v>12.803276019545597</v>
      </c>
      <c r="AM102" s="17">
        <v>9.9232760195455967</v>
      </c>
      <c r="AN102" s="17">
        <v>6.8532760195455964</v>
      </c>
      <c r="AO102" s="29">
        <v>21.503276019545595</v>
      </c>
      <c r="AP102" s="30">
        <v>0.25327601954559659</v>
      </c>
      <c r="AQ102" s="30">
        <v>9.2391476862122648</v>
      </c>
      <c r="AR102" s="30">
        <v>9.9232760195455967</v>
      </c>
      <c r="AS102" s="30">
        <v>9.5325028852172391</v>
      </c>
      <c r="AT102" s="30">
        <v>8.5586780122463271</v>
      </c>
      <c r="AU102" s="30">
        <v>6.4777187197025823</v>
      </c>
      <c r="AV102" s="30">
        <v>6.6866048331049193</v>
      </c>
      <c r="AW102" s="30">
        <v>6.8532760195455964</v>
      </c>
      <c r="AX102" s="17">
        <v>6.8532760195455964</v>
      </c>
      <c r="AY102" s="17">
        <v>6.8532760195455964</v>
      </c>
      <c r="AZ102" s="17">
        <v>8.0579589255285047</v>
      </c>
      <c r="BA102" s="17">
        <v>10.153276019545597</v>
      </c>
      <c r="BB102" s="17">
        <v>9.0570970607603503</v>
      </c>
      <c r="BC102" s="17">
        <v>0.25327601954559659</v>
      </c>
      <c r="BD102" s="17">
        <v>0.25327601954559659</v>
      </c>
      <c r="BE102" s="17">
        <v>0.25327601954559659</v>
      </c>
      <c r="BF102" s="30">
        <v>0.25327601954559659</v>
      </c>
      <c r="BG102" s="29">
        <v>9.9232760195455967</v>
      </c>
      <c r="BH102" s="17">
        <v>6.8532760195455964</v>
      </c>
      <c r="BI102" s="17">
        <v>7.2915040626888938</v>
      </c>
      <c r="BL102" s="17">
        <v>6.245166263448036</v>
      </c>
      <c r="BM102" s="17">
        <v>6.8532760195455964</v>
      </c>
      <c r="BN102" s="17">
        <v>4.2985199219846217</v>
      </c>
      <c r="BO102" s="17">
        <v>9.9232760195455967</v>
      </c>
      <c r="BP102" s="17">
        <v>6.7757411358246653</v>
      </c>
      <c r="BQ102" s="17">
        <v>6.8532760195455964</v>
      </c>
      <c r="BR102" s="17">
        <v>2.3506713683828049</v>
      </c>
      <c r="BU102" s="17">
        <v>12.803276019545597</v>
      </c>
      <c r="BV102" s="17">
        <v>9.9232760195455967</v>
      </c>
      <c r="BW102" s="17">
        <v>12.803276019545597</v>
      </c>
      <c r="BX102" s="17">
        <v>9.9232760195455967</v>
      </c>
      <c r="BY102" s="17">
        <v>5.5057557663810401</v>
      </c>
      <c r="BZ102" s="17">
        <v>12.803276019545597</v>
      </c>
      <c r="CA102" s="17">
        <v>9.9232760195455967</v>
      </c>
      <c r="CB102" s="30">
        <v>10.153276019545597</v>
      </c>
      <c r="CC102" s="29">
        <v>9.9232760195455967</v>
      </c>
      <c r="CD102" s="17">
        <v>7.2803645372909012</v>
      </c>
      <c r="CE102" s="17">
        <v>12.803276019545597</v>
      </c>
      <c r="CF102" s="17">
        <v>8.1284249691254242</v>
      </c>
      <c r="CG102" s="17">
        <v>6.4661201950372762</v>
      </c>
      <c r="CH102" s="17">
        <v>9.2026877842514789</v>
      </c>
      <c r="CI102" s="17">
        <v>9.9232760195455967</v>
      </c>
      <c r="CJ102" s="17">
        <v>9.9232760195455967</v>
      </c>
      <c r="CK102" s="17">
        <v>12.803276019545597</v>
      </c>
      <c r="CL102" s="17">
        <v>3.4732760195455969</v>
      </c>
      <c r="CM102" s="17">
        <v>9.9232760195455967</v>
      </c>
      <c r="CN102" s="30">
        <v>3.4732760195455969</v>
      </c>
      <c r="CO102" s="29">
        <v>9.9232760195455967</v>
      </c>
      <c r="CP102" s="17">
        <v>5.4357487276594032</v>
      </c>
      <c r="CQ102" s="17">
        <v>10.153276019545597</v>
      </c>
      <c r="CR102" s="17">
        <v>4.6294117787853022</v>
      </c>
      <c r="CS102" s="17">
        <v>3.4732760195455969</v>
      </c>
      <c r="CT102" s="17">
        <v>3.2730431002909386</v>
      </c>
      <c r="CU102" s="17">
        <v>8.3283063225759015</v>
      </c>
      <c r="CV102" s="17">
        <v>9.9232760195455967</v>
      </c>
      <c r="CW102" s="17">
        <v>9.9232760195455967</v>
      </c>
      <c r="CX102" s="17">
        <v>4.4775371660424126</v>
      </c>
      <c r="CY102" s="17">
        <v>14.443276019545596</v>
      </c>
      <c r="CZ102" s="30">
        <v>6.8532760195455964</v>
      </c>
      <c r="DA102" s="10">
        <v>6.8532760195455964</v>
      </c>
      <c r="DB102" s="3">
        <v>5.8168969448873424</v>
      </c>
      <c r="DC102" s="3">
        <v>6.7465782002309549</v>
      </c>
      <c r="DD102" s="3">
        <v>5.2727680369621419</v>
      </c>
      <c r="DE102" s="3">
        <v>1.8939432922728694</v>
      </c>
      <c r="DF102" s="3">
        <v>4.5479764803750893</v>
      </c>
    </row>
    <row r="103" spans="1:110" ht="12.9" customHeight="1" x14ac:dyDescent="0.25">
      <c r="A103" s="48">
        <v>70</v>
      </c>
      <c r="B103" s="48"/>
      <c r="C103" s="29">
        <v>2.6762833170384361</v>
      </c>
      <c r="D103" s="30">
        <v>3.7762833170384367</v>
      </c>
      <c r="E103" s="30">
        <v>3.7762833170384367</v>
      </c>
      <c r="F103" s="30">
        <v>6.9076917677426612</v>
      </c>
      <c r="G103" s="30">
        <v>11.933190862203157</v>
      </c>
      <c r="H103" s="30">
        <v>11.893306217801795</v>
      </c>
      <c r="I103" s="17">
        <v>10.226283317038437</v>
      </c>
      <c r="J103" s="17">
        <v>5.868018476855787</v>
      </c>
      <c r="K103" s="17">
        <v>10.492371729055606</v>
      </c>
      <c r="L103" s="17">
        <v>10.226283317038437</v>
      </c>
      <c r="P103" s="8"/>
      <c r="Q103" s="29">
        <v>11.293076412791539</v>
      </c>
      <c r="R103" s="17">
        <v>2.7260654581749506</v>
      </c>
      <c r="S103" s="17">
        <v>6.7922997877528948</v>
      </c>
      <c r="T103" s="17">
        <v>13.156283317038437</v>
      </c>
      <c r="U103" s="17">
        <v>11.256283317038436</v>
      </c>
      <c r="V103" s="17">
        <v>11.256283317038436</v>
      </c>
      <c r="W103" s="17">
        <v>13.156283317038437</v>
      </c>
      <c r="X103" s="17">
        <v>7.1562833170384357</v>
      </c>
      <c r="Y103" s="17">
        <v>3.7562833170384362</v>
      </c>
      <c r="Z103" s="30">
        <v>7.1562833170384357</v>
      </c>
      <c r="AA103" s="29">
        <v>8.8532095689585617</v>
      </c>
      <c r="AB103" s="17">
        <v>7.1562833170384357</v>
      </c>
      <c r="AC103" s="17">
        <v>6.1245168039816003</v>
      </c>
      <c r="AF103" s="17">
        <v>6.9593104215410042</v>
      </c>
      <c r="AG103" s="17">
        <v>3.5755753457834292</v>
      </c>
      <c r="AH103" s="17">
        <v>3.5221159038026455</v>
      </c>
      <c r="AI103" s="17">
        <v>10.226283317038437</v>
      </c>
      <c r="AJ103" s="17">
        <v>6.8153602401153597</v>
      </c>
      <c r="AK103" s="17">
        <v>6.4900217785768968</v>
      </c>
      <c r="AL103" s="17">
        <v>10.226283317038437</v>
      </c>
      <c r="AM103" s="17">
        <v>7.1562833170384357</v>
      </c>
      <c r="AN103" s="17">
        <v>10.226283317038437</v>
      </c>
      <c r="AO103" s="29">
        <v>15.836283317038436</v>
      </c>
      <c r="AP103" s="30">
        <v>0.55628331703843625</v>
      </c>
      <c r="AQ103" s="30">
        <v>7.1562833170384357</v>
      </c>
      <c r="AR103" s="30">
        <v>10.226283317038437</v>
      </c>
      <c r="AS103" s="30">
        <v>10.034176398799444</v>
      </c>
      <c r="AT103" s="30">
        <v>7.1562833170384357</v>
      </c>
      <c r="AU103" s="30">
        <v>3.7762833170384367</v>
      </c>
      <c r="AV103" s="30">
        <v>7.1562833170384357</v>
      </c>
      <c r="AW103" s="30">
        <v>7.1562833170384357</v>
      </c>
      <c r="AX103" s="17">
        <v>3.7762833170384367</v>
      </c>
      <c r="AY103" s="17">
        <v>7.1562833170384357</v>
      </c>
      <c r="AZ103" s="17">
        <v>7.5110427934782287</v>
      </c>
      <c r="BA103" s="17">
        <v>12.19054167665989</v>
      </c>
      <c r="BB103" s="17">
        <v>7.6817585010552625</v>
      </c>
      <c r="BC103" s="17">
        <v>0.55628331703843625</v>
      </c>
      <c r="BD103" s="17">
        <v>0.55628331703843625</v>
      </c>
      <c r="BE103" s="17">
        <v>0.55628331703843625</v>
      </c>
      <c r="BF103" s="30">
        <v>0.55628331703843625</v>
      </c>
      <c r="BG103" s="29">
        <v>10.226283317038437</v>
      </c>
      <c r="BH103" s="17">
        <v>13.106283317038438</v>
      </c>
      <c r="BI103" s="17">
        <v>13.106283317038438</v>
      </c>
      <c r="BL103" s="17">
        <v>4.698859536550632</v>
      </c>
      <c r="BM103" s="17">
        <v>5.914253905273732</v>
      </c>
      <c r="BN103" s="17">
        <v>4.441277472192529</v>
      </c>
      <c r="BO103" s="17">
        <v>7.1562833170384357</v>
      </c>
      <c r="BP103" s="17">
        <v>5.9677118884670062</v>
      </c>
      <c r="BQ103" s="17">
        <v>4.694854745609863</v>
      </c>
      <c r="BR103" s="17">
        <v>1.3689809914570401</v>
      </c>
      <c r="BU103" s="17">
        <v>13.106283317038438</v>
      </c>
      <c r="BV103" s="17">
        <v>10.226283317038437</v>
      </c>
      <c r="BW103" s="17">
        <v>10.226283317038437</v>
      </c>
      <c r="BX103" s="17">
        <v>10.226283317038437</v>
      </c>
      <c r="BY103" s="17">
        <v>5.8968071999352007</v>
      </c>
      <c r="BZ103" s="17">
        <v>10.226283317038437</v>
      </c>
      <c r="CA103" s="17">
        <v>7.1562833170384357</v>
      </c>
      <c r="CB103" s="30">
        <v>7.1562833170384357</v>
      </c>
      <c r="CC103" s="29">
        <v>10.226283317038437</v>
      </c>
      <c r="CD103" s="17">
        <v>6.3320917380910693</v>
      </c>
      <c r="CE103" s="17">
        <v>10.226283317038437</v>
      </c>
      <c r="CF103" s="17">
        <v>7.0287179674943623</v>
      </c>
      <c r="CG103" s="17">
        <v>11.368418623592349</v>
      </c>
      <c r="CH103" s="17">
        <v>10.215185756062828</v>
      </c>
      <c r="CI103" s="17">
        <v>10.226283317038437</v>
      </c>
      <c r="CJ103" s="17">
        <v>14.746283317038436</v>
      </c>
      <c r="CK103" s="17">
        <v>10.226283317038437</v>
      </c>
      <c r="CL103" s="17">
        <v>3.7762833170384367</v>
      </c>
      <c r="CM103" s="17">
        <v>13.106283317038438</v>
      </c>
      <c r="CN103" s="30">
        <v>7.1562833170384357</v>
      </c>
      <c r="CO103" s="29">
        <v>14.746283317038436</v>
      </c>
      <c r="CP103" s="17">
        <v>7.9380394814219981</v>
      </c>
      <c r="CQ103" s="17">
        <v>10.164780249553775</v>
      </c>
      <c r="CR103" s="17">
        <v>4.5697365029358714</v>
      </c>
      <c r="CS103" s="17">
        <v>3.7762833170384367</v>
      </c>
      <c r="CT103" s="17">
        <v>3.709426614419022</v>
      </c>
      <c r="CU103" s="17">
        <v>10.226283317038437</v>
      </c>
      <c r="CV103" s="17">
        <v>13.106283317038438</v>
      </c>
      <c r="CW103" s="17">
        <v>13.106283317038438</v>
      </c>
      <c r="CX103" s="17">
        <v>4.8552768861702695</v>
      </c>
      <c r="CY103" s="17">
        <v>10.226283317038437</v>
      </c>
      <c r="CZ103" s="30">
        <v>3.7762833170384367</v>
      </c>
      <c r="DA103" s="10">
        <v>7.1562833170384357</v>
      </c>
      <c r="DB103" s="3">
        <v>3.7762833170384367</v>
      </c>
      <c r="DC103" s="3">
        <v>2.6762833170384361</v>
      </c>
      <c r="DD103" s="3">
        <v>7.1562833170384357</v>
      </c>
      <c r="DE103" s="3">
        <v>2.0246287451951845</v>
      </c>
      <c r="DF103" s="3">
        <v>5.7301730122488852</v>
      </c>
    </row>
    <row r="104" spans="1:110" ht="12.9" customHeight="1" x14ac:dyDescent="0.25">
      <c r="A104" s="48">
        <v>90</v>
      </c>
      <c r="B104" s="48"/>
      <c r="C104" s="29">
        <v>7.4983069247392669</v>
      </c>
      <c r="D104" s="30">
        <v>7.4983069247392669</v>
      </c>
      <c r="E104" s="30">
        <v>3.0183069247392673</v>
      </c>
      <c r="F104" s="30">
        <v>9.3467802071820145</v>
      </c>
      <c r="G104" s="30">
        <v>13.448306924739267</v>
      </c>
      <c r="H104" s="30">
        <v>10.479762323800301</v>
      </c>
      <c r="I104" s="17">
        <v>10.568306924739268</v>
      </c>
      <c r="J104" s="17">
        <v>7.4983069247392669</v>
      </c>
      <c r="K104" s="17">
        <v>10.568306924739268</v>
      </c>
      <c r="L104" s="17">
        <v>10.568306924739268</v>
      </c>
      <c r="P104" s="8"/>
      <c r="Q104" s="29">
        <v>9.409394555523253</v>
      </c>
      <c r="R104" s="17">
        <v>2.0665843031573217</v>
      </c>
      <c r="S104" s="17">
        <v>10.839144555523252</v>
      </c>
      <c r="T104" s="17">
        <v>13.498306924739268</v>
      </c>
      <c r="U104" s="17">
        <v>11.598306924739266</v>
      </c>
      <c r="V104" s="17">
        <v>11.598306924739266</v>
      </c>
      <c r="W104" s="17">
        <v>13.498306924739268</v>
      </c>
      <c r="X104" s="17">
        <v>7.4983069247392669</v>
      </c>
      <c r="Y104" s="17">
        <v>4.0983069247392674</v>
      </c>
      <c r="Z104" s="30">
        <v>4.0983069247392674</v>
      </c>
      <c r="AA104" s="29">
        <v>6.6341160491632314</v>
      </c>
      <c r="AB104" s="17">
        <v>6.7186602273506351</v>
      </c>
      <c r="AC104" s="17">
        <v>7.3069397972431078</v>
      </c>
      <c r="AF104" s="17">
        <v>8.2391445555232501</v>
      </c>
      <c r="AG104" s="17">
        <v>7.700811222189917</v>
      </c>
      <c r="AH104" s="17">
        <v>4.747599100977796</v>
      </c>
      <c r="AI104" s="17">
        <v>10.568306924739268</v>
      </c>
      <c r="AJ104" s="17">
        <v>6.9408221686417066</v>
      </c>
      <c r="AK104" s="17">
        <v>8.2046251774693744</v>
      </c>
      <c r="AL104" s="17">
        <v>10.568306924739268</v>
      </c>
      <c r="AM104" s="17">
        <v>7.4983069247392669</v>
      </c>
      <c r="AN104" s="17">
        <v>7.4983069247392669</v>
      </c>
      <c r="AO104" s="29">
        <v>18.198306924739267</v>
      </c>
      <c r="AP104" s="30">
        <v>0.89830692473926721</v>
      </c>
      <c r="AQ104" s="30">
        <v>7.4983069247392669</v>
      </c>
      <c r="AR104" s="30">
        <v>10.568306924739268</v>
      </c>
      <c r="AS104" s="30">
        <v>7.4983069247392669</v>
      </c>
      <c r="AT104" s="30">
        <v>4.118306924739267</v>
      </c>
      <c r="AU104" s="30">
        <v>4.118306924739267</v>
      </c>
      <c r="AV104" s="30">
        <v>4.118306924739267</v>
      </c>
      <c r="AW104" s="30">
        <v>7.4983069247392669</v>
      </c>
      <c r="AX104" s="17">
        <v>7.4983069247392669</v>
      </c>
      <c r="AY104" s="17">
        <v>7.4983069247392669</v>
      </c>
      <c r="AZ104" s="17">
        <v>4.118306924739267</v>
      </c>
      <c r="BA104" s="17">
        <v>10.568306924739268</v>
      </c>
      <c r="BB104" s="17">
        <v>8.6434958136281583</v>
      </c>
      <c r="BC104" s="17">
        <v>0.89830692473926721</v>
      </c>
      <c r="BD104" s="17">
        <v>0.89830692473926721</v>
      </c>
      <c r="BE104" s="17">
        <v>0.89830692473926721</v>
      </c>
      <c r="BF104" s="30">
        <v>0.89830692473926721</v>
      </c>
      <c r="BG104" s="29">
        <v>10.568306924739268</v>
      </c>
      <c r="BH104" s="17">
        <v>10.568306924739268</v>
      </c>
      <c r="BI104" s="17">
        <v>13.448306924739267</v>
      </c>
      <c r="BL104" s="17">
        <v>3.0183069247392673</v>
      </c>
      <c r="BM104" s="17">
        <v>6.3062032662026821</v>
      </c>
      <c r="BN104" s="17">
        <v>6.3085021628345057</v>
      </c>
      <c r="BO104" s="17">
        <v>7.4983069247392669</v>
      </c>
      <c r="BP104" s="17">
        <v>10.275655761948567</v>
      </c>
      <c r="BQ104" s="17">
        <v>4.118306924739267</v>
      </c>
      <c r="BR104" s="17">
        <v>1.551606924739267</v>
      </c>
      <c r="BU104" s="17">
        <v>10.568306924739268</v>
      </c>
      <c r="BV104" s="17">
        <v>9.0664637668445316</v>
      </c>
      <c r="BW104" s="17">
        <v>10.131157392028989</v>
      </c>
      <c r="BX104" s="17">
        <v>12.295524853641897</v>
      </c>
      <c r="BY104" s="17">
        <v>6.6578307342630767</v>
      </c>
      <c r="BZ104" s="17">
        <v>4.118306924739267</v>
      </c>
      <c r="CA104" s="17">
        <v>4.118306924739267</v>
      </c>
      <c r="CB104" s="30">
        <v>4.118306924739267</v>
      </c>
      <c r="CC104" s="29">
        <v>9.7226486268669241</v>
      </c>
      <c r="CD104" s="17">
        <v>6.4646291131891154</v>
      </c>
      <c r="CE104" s="17">
        <v>10.568306924739268</v>
      </c>
      <c r="CF104" s="17">
        <v>4.0203616359854664</v>
      </c>
      <c r="CG104" s="17">
        <v>12.353601042386323</v>
      </c>
      <c r="CH104" s="17">
        <v>9.9312481012098566</v>
      </c>
      <c r="CI104" s="17">
        <v>10.568306924739268</v>
      </c>
      <c r="CJ104" s="17">
        <v>7.4983069247392669</v>
      </c>
      <c r="CK104" s="17">
        <v>15.088306924739268</v>
      </c>
      <c r="CL104" s="17">
        <v>4.118306924739267</v>
      </c>
      <c r="CM104" s="17">
        <v>13.448306924739267</v>
      </c>
      <c r="CN104" s="30">
        <v>7.4983069247392669</v>
      </c>
      <c r="CO104" s="29">
        <v>11.638050207414043</v>
      </c>
      <c r="CP104" s="17">
        <v>10.244446742368449</v>
      </c>
      <c r="CQ104" s="17">
        <v>3.2294459077901161</v>
      </c>
      <c r="CR104" s="17">
        <v>4.118306924739267</v>
      </c>
      <c r="CS104" s="17">
        <v>4.118306924739267</v>
      </c>
      <c r="CT104" s="17">
        <v>3.96665823444651</v>
      </c>
      <c r="CU104" s="17">
        <v>7.4983069247392669</v>
      </c>
      <c r="CV104" s="17">
        <v>10.568306924739268</v>
      </c>
      <c r="CW104" s="17">
        <v>10.568306924739268</v>
      </c>
      <c r="CX104" s="17">
        <v>4.1541604279239808</v>
      </c>
      <c r="CY104" s="17">
        <v>4.118306924739267</v>
      </c>
      <c r="CZ104" s="30">
        <v>4.118306924739267</v>
      </c>
      <c r="DA104" s="10">
        <v>7.4983069247392669</v>
      </c>
      <c r="DB104" s="3">
        <v>3.2535643350356787</v>
      </c>
      <c r="DC104" s="3">
        <v>4.118306924739267</v>
      </c>
      <c r="DD104" s="3">
        <v>7.4983069247392669</v>
      </c>
      <c r="DE104" s="3">
        <v>2.6754477084838242</v>
      </c>
      <c r="DF104" s="3">
        <v>6.5819935606839675</v>
      </c>
    </row>
    <row r="105" spans="1:110" ht="12.9" customHeight="1" x14ac:dyDescent="0.25">
      <c r="A105" s="48">
        <v>110</v>
      </c>
      <c r="B105" s="48"/>
      <c r="C105" s="29">
        <v>4.5008123688236736</v>
      </c>
      <c r="D105" s="30">
        <v>7.8808123688236735</v>
      </c>
      <c r="E105" s="30">
        <v>7.8808123688236735</v>
      </c>
      <c r="F105" s="30">
        <v>12.749132979510696</v>
      </c>
      <c r="G105" s="30">
        <v>10.950812368823673</v>
      </c>
      <c r="H105" s="30">
        <v>10.950812368823673</v>
      </c>
      <c r="I105" s="17">
        <v>9.9385670780511397</v>
      </c>
      <c r="J105" s="17">
        <v>10.950812368823673</v>
      </c>
      <c r="K105" s="17">
        <v>10.950812368823673</v>
      </c>
      <c r="L105" s="17">
        <v>7.8808123688236735</v>
      </c>
      <c r="P105" s="8"/>
      <c r="Q105" s="29">
        <v>7.3909503667241108</v>
      </c>
      <c r="R105" s="17">
        <v>3.6216429394653051</v>
      </c>
      <c r="S105" s="17">
        <v>4.9103530481121238</v>
      </c>
      <c r="T105" s="17">
        <v>13.880812368823673</v>
      </c>
      <c r="U105" s="17">
        <v>11.980812368823672</v>
      </c>
      <c r="V105" s="17">
        <v>11.980812368823672</v>
      </c>
      <c r="W105" s="17">
        <v>13.880812368823673</v>
      </c>
      <c r="X105" s="17">
        <v>7.8808123688236735</v>
      </c>
      <c r="Y105" s="17">
        <v>7.8808123688236735</v>
      </c>
      <c r="Z105" s="30">
        <v>7.8808123688236735</v>
      </c>
      <c r="AA105" s="29">
        <v>9.7611411285135947</v>
      </c>
      <c r="AB105" s="17">
        <v>7.8808123688236735</v>
      </c>
      <c r="AC105" s="17">
        <v>4.5008123688236736</v>
      </c>
      <c r="AF105" s="17">
        <v>6.9323287582263857</v>
      </c>
      <c r="AG105" s="17">
        <v>7.6467041603508159</v>
      </c>
      <c r="AH105" s="17">
        <v>5.1242003667241098</v>
      </c>
      <c r="AI105" s="17">
        <v>6.3742554825961291</v>
      </c>
      <c r="AJ105" s="17">
        <v>4.9298418546578811</v>
      </c>
      <c r="AK105" s="17">
        <v>4.5182850677316297</v>
      </c>
      <c r="AL105" s="17">
        <v>7.8808123688236735</v>
      </c>
      <c r="AM105" s="17">
        <v>7.8808123688236735</v>
      </c>
      <c r="AN105" s="17">
        <v>7.8808123688236735</v>
      </c>
      <c r="AO105" s="29">
        <v>13.480812368823672</v>
      </c>
      <c r="AP105" s="30">
        <v>1.2808123688236737</v>
      </c>
      <c r="AQ105" s="30">
        <v>7.9425738503051573</v>
      </c>
      <c r="AR105" s="30">
        <v>10.297062739194045</v>
      </c>
      <c r="AS105" s="30">
        <v>4.5008123688236736</v>
      </c>
      <c r="AT105" s="30">
        <v>4.5008123688236736</v>
      </c>
      <c r="AU105" s="30">
        <v>3.400812368823674</v>
      </c>
      <c r="AV105" s="30">
        <v>7.8808123688236735</v>
      </c>
      <c r="AW105" s="30">
        <v>7.8808123688236735</v>
      </c>
      <c r="AX105" s="17">
        <v>7.8808123688236735</v>
      </c>
      <c r="AY105" s="17">
        <v>7.8808123688236735</v>
      </c>
      <c r="AZ105" s="17">
        <v>6.4593129997385024</v>
      </c>
      <c r="BA105" s="17">
        <v>10.950812368823673</v>
      </c>
      <c r="BB105" s="17">
        <v>3.2511153317866377</v>
      </c>
      <c r="BC105" s="17">
        <v>1.2808123688236737</v>
      </c>
      <c r="BD105" s="17">
        <v>1.2808123688236737</v>
      </c>
      <c r="BE105" s="17">
        <v>1.2808123688236737</v>
      </c>
      <c r="BF105" s="30">
        <v>1.2808123688236737</v>
      </c>
      <c r="BG105" s="29">
        <v>10.950812368823673</v>
      </c>
      <c r="BH105" s="17">
        <v>10.950812368823673</v>
      </c>
      <c r="BI105" s="17">
        <v>13.830812368823674</v>
      </c>
      <c r="BL105" s="17">
        <v>7.3899594276472049</v>
      </c>
      <c r="BM105" s="17">
        <v>7.8808123688236735</v>
      </c>
      <c r="BN105" s="17">
        <v>7.4650770747060289</v>
      </c>
      <c r="BO105" s="17">
        <v>7.8808123688236735</v>
      </c>
      <c r="BP105" s="17">
        <v>4.5008123688236736</v>
      </c>
      <c r="BQ105" s="17">
        <v>7.8808123688236735</v>
      </c>
      <c r="BR105" s="17">
        <v>2.6833641335295559</v>
      </c>
      <c r="BU105" s="17">
        <v>8.9020203440941525</v>
      </c>
      <c r="BV105" s="17">
        <v>8.2329762018994082</v>
      </c>
      <c r="BW105" s="17">
        <v>10.858312368823674</v>
      </c>
      <c r="BX105" s="17">
        <v>10.950812368823673</v>
      </c>
      <c r="BY105" s="17">
        <v>7.3311195884857323</v>
      </c>
      <c r="BZ105" s="17">
        <v>3.400812368823674</v>
      </c>
      <c r="CA105" s="17">
        <v>13.830812368823674</v>
      </c>
      <c r="CB105" s="30">
        <v>4.5008123688236736</v>
      </c>
      <c r="CC105" s="29">
        <v>7.8808123688236735</v>
      </c>
      <c r="CD105" s="17">
        <v>4.6672461892829649</v>
      </c>
      <c r="CE105" s="17">
        <v>7.7276208794619716</v>
      </c>
      <c r="CF105" s="17">
        <v>3.57404837487511</v>
      </c>
      <c r="CG105" s="17">
        <v>14.01794227818923</v>
      </c>
      <c r="CH105" s="17">
        <v>11.465723176798489</v>
      </c>
      <c r="CI105" s="17">
        <v>15.470812368823673</v>
      </c>
      <c r="CJ105" s="17">
        <v>4.5008123688236736</v>
      </c>
      <c r="CK105" s="17">
        <v>15.470812368823673</v>
      </c>
      <c r="CL105" s="17">
        <v>4.5008123688236736</v>
      </c>
      <c r="CM105" s="17">
        <v>4.5008123688236736</v>
      </c>
      <c r="CN105" s="30">
        <v>7.8808123688236735</v>
      </c>
      <c r="CO105" s="29">
        <v>7.8808123688236735</v>
      </c>
      <c r="CP105" s="17">
        <v>7.8808123688236735</v>
      </c>
      <c r="CQ105" s="17">
        <v>7.8808123688236735</v>
      </c>
      <c r="CR105" s="17">
        <v>4.5008123688236736</v>
      </c>
      <c r="CS105" s="17">
        <v>4.5008123688236736</v>
      </c>
      <c r="CT105" s="17">
        <v>3.400812368823674</v>
      </c>
      <c r="CU105" s="17">
        <v>10.950812368823673</v>
      </c>
      <c r="CV105" s="17">
        <v>10.950812368823673</v>
      </c>
      <c r="CW105" s="17">
        <v>10.950812368823673</v>
      </c>
      <c r="CX105" s="17">
        <v>7.8808123688236735</v>
      </c>
      <c r="CY105" s="17">
        <v>7.8808123688236735</v>
      </c>
      <c r="CZ105" s="30">
        <v>3.400812368823674</v>
      </c>
      <c r="DA105" s="10">
        <v>6.1098962197553508</v>
      </c>
      <c r="DB105" s="3">
        <v>4.5008123688236736</v>
      </c>
      <c r="DC105" s="3">
        <v>7.8808123688236735</v>
      </c>
      <c r="DD105" s="3">
        <v>9.9286498143969677</v>
      </c>
      <c r="DE105" s="3">
        <v>4.4475322527133683</v>
      </c>
      <c r="DF105" s="3">
        <v>7.3730243503904935</v>
      </c>
    </row>
    <row r="106" spans="1:110" ht="12.9" customHeight="1" x14ac:dyDescent="0.25">
      <c r="A106" s="48">
        <v>130</v>
      </c>
      <c r="B106" s="48"/>
      <c r="C106" s="29">
        <v>4.9231148970425584</v>
      </c>
      <c r="D106" s="30">
        <v>4.9231148970425584</v>
      </c>
      <c r="E106" s="30">
        <v>8.3031148970425583</v>
      </c>
      <c r="F106" s="30">
        <v>11.373114897042559</v>
      </c>
      <c r="G106" s="30">
        <v>11.373114897042559</v>
      </c>
      <c r="H106" s="30">
        <v>11.373114897042559</v>
      </c>
      <c r="I106" s="17">
        <v>8.3031148970425583</v>
      </c>
      <c r="J106" s="17">
        <v>11.373114897042559</v>
      </c>
      <c r="K106" s="17">
        <v>11.373114897042559</v>
      </c>
      <c r="L106" s="17">
        <v>11.373114897042559</v>
      </c>
      <c r="P106" s="8"/>
      <c r="Q106" s="29">
        <v>8.8817730069775322</v>
      </c>
      <c r="R106" s="17">
        <v>4.4597229287302707</v>
      </c>
      <c r="S106" s="17">
        <v>4.4597229287302707</v>
      </c>
      <c r="T106" s="17">
        <v>11.403114897042558</v>
      </c>
      <c r="U106" s="17">
        <v>12.403114897042558</v>
      </c>
      <c r="V106" s="17">
        <v>12.403114897042558</v>
      </c>
      <c r="W106" s="17">
        <v>14.303114897042558</v>
      </c>
      <c r="X106" s="17">
        <v>8.3031148970425583</v>
      </c>
      <c r="Y106" s="17">
        <v>8.3031148970425583</v>
      </c>
      <c r="Z106" s="30">
        <v>11.403114897042558</v>
      </c>
      <c r="AA106" s="29">
        <v>7.8423645869650382</v>
      </c>
      <c r="AB106" s="17">
        <v>4.9231148970425584</v>
      </c>
      <c r="AC106" s="17">
        <v>4.9231148970425584</v>
      </c>
      <c r="AF106" s="17">
        <v>5.6597229287302699</v>
      </c>
      <c r="AG106" s="17">
        <v>5.6597229287302699</v>
      </c>
      <c r="AH106" s="17">
        <v>5.4197837190038261</v>
      </c>
      <c r="AI106" s="17">
        <v>3.1032196874617193</v>
      </c>
      <c r="AJ106" s="17">
        <v>3.419791543749144</v>
      </c>
      <c r="AK106" s="17">
        <v>1.7031148970425583</v>
      </c>
      <c r="AL106" s="17">
        <v>8.3031148970425583</v>
      </c>
      <c r="AM106" s="17">
        <v>4.9231148970425584</v>
      </c>
      <c r="AN106" s="17">
        <v>4.9231148970425584</v>
      </c>
      <c r="AO106" s="29">
        <v>5.8031148970425583</v>
      </c>
      <c r="AP106" s="30">
        <v>1.7031148970425583</v>
      </c>
      <c r="AQ106" s="30">
        <v>7.7370126748203365</v>
      </c>
      <c r="AR106" s="30">
        <v>8.3031148970425583</v>
      </c>
      <c r="AS106" s="30">
        <v>4.9231148970425584</v>
      </c>
      <c r="AT106" s="30">
        <v>4.9231148970425584</v>
      </c>
      <c r="AU106" s="30">
        <v>3.8231148970425584</v>
      </c>
      <c r="AV106" s="30">
        <v>4.9231148970425584</v>
      </c>
      <c r="AW106" s="30">
        <v>14.253114897042559</v>
      </c>
      <c r="AX106" s="17">
        <v>14.253114897042559</v>
      </c>
      <c r="AY106" s="17">
        <v>14.253114897042559</v>
      </c>
      <c r="AZ106" s="17">
        <v>4.9231148970425584</v>
      </c>
      <c r="BA106" s="17">
        <v>7.4675335016937208</v>
      </c>
      <c r="BB106" s="17">
        <v>4.9231148970425584</v>
      </c>
      <c r="BC106" s="17">
        <v>1.7031148970425583</v>
      </c>
      <c r="BD106" s="17">
        <v>1.7031148970425583</v>
      </c>
      <c r="BE106" s="17">
        <v>1.7031148970425583</v>
      </c>
      <c r="BF106" s="30">
        <v>1.7031148970425583</v>
      </c>
      <c r="BG106" s="29">
        <v>11.373114897042559</v>
      </c>
      <c r="BH106" s="17">
        <v>8.3031148970425583</v>
      </c>
      <c r="BI106" s="17">
        <v>7.8936387799393213</v>
      </c>
      <c r="BL106" s="17">
        <v>8.0843344092376803</v>
      </c>
      <c r="BM106" s="17">
        <v>8.4040324709150322</v>
      </c>
      <c r="BN106" s="17">
        <v>8.3763313604571934</v>
      </c>
      <c r="BO106" s="17">
        <v>8.3031148970425583</v>
      </c>
      <c r="BP106" s="17">
        <v>2.7656148970425583</v>
      </c>
      <c r="BQ106" s="17">
        <v>4.9231148970425584</v>
      </c>
      <c r="BR106" s="17">
        <v>3.8231148970425584</v>
      </c>
      <c r="BU106" s="17">
        <v>6.7018648970425581</v>
      </c>
      <c r="BV106" s="17">
        <v>5.6072416358369948</v>
      </c>
      <c r="BW106" s="17">
        <v>11.373114897042559</v>
      </c>
      <c r="BX106" s="17">
        <v>13.495778448444428</v>
      </c>
      <c r="BY106" s="17">
        <v>9.0619474623267369</v>
      </c>
      <c r="BZ106" s="17">
        <v>3.8231148970425584</v>
      </c>
      <c r="CA106" s="17">
        <v>14.253114897042559</v>
      </c>
      <c r="CB106" s="30">
        <v>14.253114897042559</v>
      </c>
      <c r="CC106" s="29">
        <v>8.3031148970425583</v>
      </c>
      <c r="CD106" s="17">
        <v>6.089124142034855</v>
      </c>
      <c r="CE106" s="17">
        <v>7.2908748135352521</v>
      </c>
      <c r="CF106" s="17">
        <v>4.9231148970425584</v>
      </c>
      <c r="CG106" s="17">
        <v>15.112630782065251</v>
      </c>
      <c r="CH106" s="17">
        <v>9.8172325441013815</v>
      </c>
      <c r="CI106" s="17">
        <v>11.603114897042559</v>
      </c>
      <c r="CJ106" s="17">
        <v>8.3031148970425583</v>
      </c>
      <c r="CK106" s="17">
        <v>8.3031148970425583</v>
      </c>
      <c r="CL106" s="17">
        <v>3.8231148970425584</v>
      </c>
      <c r="CM106" s="17">
        <v>3.8231148970425584</v>
      </c>
      <c r="CN106" s="30">
        <v>11.373114897042559</v>
      </c>
      <c r="CO106" s="29">
        <v>8.3031148970425583</v>
      </c>
      <c r="CP106" s="17">
        <v>8.3031148970425583</v>
      </c>
      <c r="CQ106" s="17">
        <v>8.2171878453708285</v>
      </c>
      <c r="CR106" s="17">
        <v>4.9231148970425584</v>
      </c>
      <c r="CS106" s="17">
        <v>4.9231148970425584</v>
      </c>
      <c r="CT106" s="17">
        <v>3.8231148970425584</v>
      </c>
      <c r="CU106" s="17">
        <v>11.373114897042559</v>
      </c>
      <c r="CV106" s="17">
        <v>11.373114897042559</v>
      </c>
      <c r="CW106" s="17">
        <v>11.373114897042559</v>
      </c>
      <c r="CX106" s="17">
        <v>8.0283420263800984</v>
      </c>
      <c r="CY106" s="17">
        <v>8.3031148970425583</v>
      </c>
      <c r="CZ106" s="30">
        <v>3.8231148970425584</v>
      </c>
      <c r="DA106" s="10">
        <v>4.9231148970425584</v>
      </c>
      <c r="DB106" s="3">
        <v>6.6991675286215049</v>
      </c>
      <c r="DC106" s="3">
        <v>7.2741830084976655</v>
      </c>
      <c r="DD106" s="3">
        <v>10.196554664821949</v>
      </c>
      <c r="DE106" s="3">
        <v>8.2596688584986619</v>
      </c>
      <c r="DF106" s="3">
        <v>7.4685066021116828</v>
      </c>
    </row>
    <row r="107" spans="1:110" ht="12.9" customHeight="1" x14ac:dyDescent="0.25">
      <c r="A107" s="48">
        <v>150</v>
      </c>
      <c r="B107" s="48"/>
      <c r="C107" s="29">
        <v>5.3812291243035908</v>
      </c>
      <c r="D107" s="30">
        <v>4.2812291243035903</v>
      </c>
      <c r="E107" s="30">
        <v>7.9674676564136808</v>
      </c>
      <c r="F107" s="30">
        <v>9.4437689755256962</v>
      </c>
      <c r="G107" s="30">
        <v>11.83122912430359</v>
      </c>
      <c r="H107" s="30">
        <v>12.316572635753973</v>
      </c>
      <c r="I107" s="17">
        <v>8.7612291243035898</v>
      </c>
      <c r="J107" s="17">
        <v>8.7612291243035898</v>
      </c>
      <c r="K107" s="17">
        <v>11.83122912430359</v>
      </c>
      <c r="L107" s="17">
        <v>14.711229124303591</v>
      </c>
      <c r="P107" s="8"/>
      <c r="Q107" s="29">
        <v>6.2406583678549481</v>
      </c>
      <c r="R107" s="17">
        <v>5.0406583678549479</v>
      </c>
      <c r="S107" s="17">
        <v>6.1303157518211941</v>
      </c>
      <c r="T107" s="17">
        <v>11.861229124303589</v>
      </c>
      <c r="U107" s="17">
        <v>12.861229124303589</v>
      </c>
      <c r="V107" s="17">
        <v>12.861229124303589</v>
      </c>
      <c r="W107" s="17">
        <v>14.76122912430359</v>
      </c>
      <c r="X107" s="17">
        <v>5.3612291243035903</v>
      </c>
      <c r="Y107" s="17">
        <v>8.7612291243035898</v>
      </c>
      <c r="Z107" s="30">
        <v>5.3612291243035903</v>
      </c>
      <c r="AA107" s="29">
        <v>8.2029338529857601</v>
      </c>
      <c r="AB107" s="17">
        <v>5.3812291243035908</v>
      </c>
      <c r="AC107" s="17">
        <v>5.3812291243035908</v>
      </c>
      <c r="AF107" s="17">
        <v>6.2406583678549481</v>
      </c>
      <c r="AG107" s="17">
        <v>6.2406583678549481</v>
      </c>
      <c r="AH107" s="17">
        <v>4.6121933222622431</v>
      </c>
      <c r="AI107" s="17">
        <v>4.6624037765447017</v>
      </c>
      <c r="AJ107" s="17">
        <v>2.3195754581569439</v>
      </c>
      <c r="AK107" s="17">
        <v>3.7571214319958974</v>
      </c>
      <c r="AL107" s="17">
        <v>8.7612291243035898</v>
      </c>
      <c r="AM107" s="17">
        <v>4.2812291243035903</v>
      </c>
      <c r="AN107" s="17">
        <v>4.2812291243035903</v>
      </c>
      <c r="AO107" s="29">
        <v>5.6612291243035902</v>
      </c>
      <c r="AP107" s="30">
        <v>2.1612291243035902</v>
      </c>
      <c r="AQ107" s="30">
        <v>8.7612291243035898</v>
      </c>
      <c r="AR107" s="30">
        <v>8.7612291243035898</v>
      </c>
      <c r="AS107" s="30">
        <v>8.7612291243035898</v>
      </c>
      <c r="AT107" s="30">
        <v>4.2812291243035903</v>
      </c>
      <c r="AU107" s="30">
        <v>4.2812291243035903</v>
      </c>
      <c r="AV107" s="30">
        <v>5.3812291243035908</v>
      </c>
      <c r="AW107" s="30">
        <v>8.7612291243035898</v>
      </c>
      <c r="AX107" s="17">
        <v>4.2812291243035903</v>
      </c>
      <c r="AY107" s="17">
        <v>8.7612291243035898</v>
      </c>
      <c r="AZ107" s="17">
        <v>5.0725291243035917</v>
      </c>
      <c r="BA107" s="17">
        <v>8.7612291243035898</v>
      </c>
      <c r="BB107" s="17">
        <v>5.6465217944606598</v>
      </c>
      <c r="BC107" s="17">
        <v>2.1612291243035902</v>
      </c>
      <c r="BD107" s="17">
        <v>2.1612291243035902</v>
      </c>
      <c r="BE107" s="17">
        <v>2.1612291243035902</v>
      </c>
      <c r="BF107" s="30">
        <v>2.1612291243035902</v>
      </c>
      <c r="BG107" s="29">
        <v>11.83122912430359</v>
      </c>
      <c r="BH107" s="17">
        <v>8.7612291243035898</v>
      </c>
      <c r="BI107" s="17">
        <v>9.0422630885517492</v>
      </c>
      <c r="BL107" s="17">
        <v>4.2812291243035903</v>
      </c>
      <c r="BM107" s="17">
        <v>4.2812291243035903</v>
      </c>
      <c r="BN107" s="17">
        <v>3.7485322989067651</v>
      </c>
      <c r="BO107" s="17">
        <v>5.3812291243035908</v>
      </c>
      <c r="BP107" s="17">
        <v>3.2119070904052842</v>
      </c>
      <c r="BQ107" s="17">
        <v>4.2586244731407987</v>
      </c>
      <c r="BR107" s="17">
        <v>5.3812291243035908</v>
      </c>
      <c r="BU107" s="17">
        <v>7.3725827719079176</v>
      </c>
      <c r="BV107" s="17">
        <v>7.9054319442602079</v>
      </c>
      <c r="BW107" s="17">
        <v>7.5893744102386753</v>
      </c>
      <c r="BX107" s="17">
        <v>13.961648527288666</v>
      </c>
      <c r="BY107" s="17">
        <v>10.973978740279012</v>
      </c>
      <c r="BZ107" s="17">
        <v>5.3812291243035908</v>
      </c>
      <c r="CA107" s="17">
        <v>11.83122912430359</v>
      </c>
      <c r="CB107" s="30">
        <v>11.83122912430359</v>
      </c>
      <c r="CC107" s="29">
        <v>8.264317786917573</v>
      </c>
      <c r="CD107" s="17">
        <v>8.4590015527235281</v>
      </c>
      <c r="CE107" s="17">
        <v>7.5255488695265198</v>
      </c>
      <c r="CF107" s="17">
        <v>7.6004045702637137</v>
      </c>
      <c r="CG107" s="17">
        <v>13.931472285397815</v>
      </c>
      <c r="CH107" s="17">
        <v>8.4649486364987112</v>
      </c>
      <c r="CI107" s="17">
        <v>11.83122912430359</v>
      </c>
      <c r="CJ107" s="17">
        <v>5.3812291243035908</v>
      </c>
      <c r="CK107" s="17">
        <v>8.7612291243035898</v>
      </c>
      <c r="CL107" s="17">
        <v>4.2812291243035903</v>
      </c>
      <c r="CM107" s="17">
        <v>4.2812291243035903</v>
      </c>
      <c r="CN107" s="30">
        <v>5.3812291243035908</v>
      </c>
      <c r="CO107" s="29">
        <v>8.7612291243035898</v>
      </c>
      <c r="CP107" s="17">
        <v>5.3812291243035908</v>
      </c>
      <c r="CQ107" s="17">
        <v>8.7612291243035898</v>
      </c>
      <c r="CR107" s="17">
        <v>4.2812291243035903</v>
      </c>
      <c r="CS107" s="17">
        <v>5.3812291243035908</v>
      </c>
      <c r="CT107" s="17">
        <v>4.2812291243035903</v>
      </c>
      <c r="CU107" s="17">
        <v>11.83122912430359</v>
      </c>
      <c r="CV107" s="17">
        <v>11.83122912430359</v>
      </c>
      <c r="CW107" s="17">
        <v>11.83122912430359</v>
      </c>
      <c r="CX107" s="17">
        <v>6.9501788959930879</v>
      </c>
      <c r="CY107" s="17">
        <v>8.7612291243035898</v>
      </c>
      <c r="CZ107" s="30">
        <v>4.2812291243035903</v>
      </c>
      <c r="DA107" s="10">
        <v>10.451120428651416</v>
      </c>
      <c r="DB107" s="3">
        <v>5.3812291243035908</v>
      </c>
      <c r="DC107" s="3">
        <v>6.2714636658814147</v>
      </c>
      <c r="DD107" s="3">
        <v>11.83122912430359</v>
      </c>
      <c r="DE107" s="3">
        <v>8.7612291243035898</v>
      </c>
      <c r="DF107" s="3">
        <v>7.4363904146261701</v>
      </c>
    </row>
    <row r="108" spans="1:110" ht="12.9" customHeight="1" x14ac:dyDescent="0.25">
      <c r="A108" s="48">
        <v>170</v>
      </c>
      <c r="B108" s="48"/>
      <c r="C108" s="29">
        <v>5.8667111436548733</v>
      </c>
      <c r="D108" s="30">
        <v>4.7667111436548728</v>
      </c>
      <c r="E108" s="30">
        <v>8.1262982996181741</v>
      </c>
      <c r="F108" s="30">
        <v>10.543406148968369</v>
      </c>
      <c r="G108" s="30">
        <v>12.316711143654873</v>
      </c>
      <c r="H108" s="30">
        <v>9.9135050367846436</v>
      </c>
      <c r="I108" s="17">
        <v>15.196711143654873</v>
      </c>
      <c r="J108" s="17">
        <v>9.2467111436548723</v>
      </c>
      <c r="K108" s="17">
        <v>15.196711143654873</v>
      </c>
      <c r="L108" s="17">
        <v>12.316711143654873</v>
      </c>
      <c r="P108" s="8"/>
      <c r="Q108" s="29">
        <v>6.8562989511766936</v>
      </c>
      <c r="R108" s="17">
        <v>5.6562989511766935</v>
      </c>
      <c r="S108" s="17">
        <v>5.6562989511766935</v>
      </c>
      <c r="T108" s="17">
        <v>15.246711143654872</v>
      </c>
      <c r="U108" s="17">
        <v>13.346711143654872</v>
      </c>
      <c r="V108" s="17">
        <v>13.346711143654872</v>
      </c>
      <c r="W108" s="17">
        <v>15.246711143654872</v>
      </c>
      <c r="X108" s="17">
        <v>5.8467111436548729</v>
      </c>
      <c r="Y108" s="17">
        <v>5.8467111436548729</v>
      </c>
      <c r="Z108" s="30">
        <v>9.2467111436548723</v>
      </c>
      <c r="AA108" s="29">
        <v>9.2467111436548723</v>
      </c>
      <c r="AB108" s="17">
        <v>5.8667111436548733</v>
      </c>
      <c r="AC108" s="17">
        <v>12.316711143654873</v>
      </c>
      <c r="AF108" s="17">
        <v>6.8562989511766936</v>
      </c>
      <c r="AG108" s="17">
        <v>6.8562989511766936</v>
      </c>
      <c r="AH108" s="17">
        <v>5.4365992514769932</v>
      </c>
      <c r="AI108" s="17">
        <v>9.9786776070695051</v>
      </c>
      <c r="AJ108" s="17">
        <v>4.1499291903640039</v>
      </c>
      <c r="AK108" s="17">
        <v>9.279211143654873</v>
      </c>
      <c r="AL108" s="17">
        <v>4.7667111436548728</v>
      </c>
      <c r="AM108" s="17">
        <v>4.7667111436548728</v>
      </c>
      <c r="AN108" s="17">
        <v>4.7667111436548728</v>
      </c>
      <c r="AO108" s="29">
        <v>9.2467111436548723</v>
      </c>
      <c r="AP108" s="30">
        <v>2.6467111436548727</v>
      </c>
      <c r="AQ108" s="30">
        <v>9.2467111436548723</v>
      </c>
      <c r="AR108" s="30">
        <v>9.2467111436548723</v>
      </c>
      <c r="AS108" s="30">
        <v>9.2299896621733915</v>
      </c>
      <c r="AT108" s="30">
        <v>4.7667111436548728</v>
      </c>
      <c r="AU108" s="30">
        <v>4.7667111436548728</v>
      </c>
      <c r="AV108" s="30">
        <v>4.7667111436548728</v>
      </c>
      <c r="AW108" s="30">
        <v>9.2467111436548723</v>
      </c>
      <c r="AX108" s="17">
        <v>9.2467111436548723</v>
      </c>
      <c r="AY108" s="17">
        <v>9.2467111436548723</v>
      </c>
      <c r="AZ108" s="17">
        <v>16.836711143654874</v>
      </c>
      <c r="BA108" s="17">
        <v>9.2467111436548723</v>
      </c>
      <c r="BB108" s="17">
        <v>12.316711143654873</v>
      </c>
      <c r="BC108" s="17">
        <v>2.6467111436548727</v>
      </c>
      <c r="BD108" s="17">
        <v>2.6467111436548727</v>
      </c>
      <c r="BE108" s="17">
        <v>2.6467111436548727</v>
      </c>
      <c r="BF108" s="30">
        <v>2.6467111436548727</v>
      </c>
      <c r="BG108" s="29">
        <v>12.316711143654873</v>
      </c>
      <c r="BH108" s="17">
        <v>12.316711143654873</v>
      </c>
      <c r="BI108" s="17">
        <v>12.316711143654873</v>
      </c>
      <c r="BL108" s="17">
        <v>4.7667111436548728</v>
      </c>
      <c r="BM108" s="17">
        <v>7.178616631459751</v>
      </c>
      <c r="BN108" s="17">
        <v>3.9988580889924936</v>
      </c>
      <c r="BO108" s="17">
        <v>5.8667111436548733</v>
      </c>
      <c r="BP108" s="17">
        <v>5.2130211436548723</v>
      </c>
      <c r="BQ108" s="17">
        <v>4.5224254293691573</v>
      </c>
      <c r="BR108" s="17">
        <v>4.7667111436548728</v>
      </c>
      <c r="BU108" s="17">
        <v>9.6874656763651537</v>
      </c>
      <c r="BV108" s="17">
        <v>8.8829611436548728</v>
      </c>
      <c r="BW108" s="17">
        <v>4.6458146985234974</v>
      </c>
      <c r="BX108" s="17">
        <v>14.280061035195006</v>
      </c>
      <c r="BY108" s="17">
        <v>11.570480374424104</v>
      </c>
      <c r="BZ108" s="17">
        <v>4.7667111436548728</v>
      </c>
      <c r="CA108" s="17">
        <v>4.7667111436548728</v>
      </c>
      <c r="CB108" s="30">
        <v>12.316711143654873</v>
      </c>
      <c r="CC108" s="29">
        <v>7.9467111436548725</v>
      </c>
      <c r="CD108" s="17">
        <v>6.6721822682749332</v>
      </c>
      <c r="CE108" s="17">
        <v>9.0442843920625151</v>
      </c>
      <c r="CF108" s="17">
        <v>8.5710585756790429</v>
      </c>
      <c r="CG108" s="17">
        <v>11.693603321244726</v>
      </c>
      <c r="CH108" s="17">
        <v>8.3010404119475574</v>
      </c>
      <c r="CI108" s="17">
        <v>12.316711143654873</v>
      </c>
      <c r="CJ108" s="17">
        <v>16.836711143654874</v>
      </c>
      <c r="CK108" s="17">
        <v>12.316711143654873</v>
      </c>
      <c r="CL108" s="17">
        <v>4.7667111436548728</v>
      </c>
      <c r="CM108" s="17">
        <v>4.7667111436548728</v>
      </c>
      <c r="CN108" s="30">
        <v>15.196711143654873</v>
      </c>
      <c r="CO108" s="29">
        <v>12.546711143654873</v>
      </c>
      <c r="CP108" s="17">
        <v>9.2467111436548723</v>
      </c>
      <c r="CQ108" s="17">
        <v>16.836711143654874</v>
      </c>
      <c r="CR108" s="17">
        <v>12.316711143654873</v>
      </c>
      <c r="CS108" s="17">
        <v>5.8667111436548733</v>
      </c>
      <c r="CT108" s="17">
        <v>4.7667111436548728</v>
      </c>
      <c r="CU108" s="17">
        <v>12.316711143654873</v>
      </c>
      <c r="CV108" s="17">
        <v>9.2467111436548723</v>
      </c>
      <c r="CW108" s="17">
        <v>12.316711143654873</v>
      </c>
      <c r="CX108" s="17">
        <v>8.3015735289759736</v>
      </c>
      <c r="CY108" s="17">
        <v>9.2467111436548723</v>
      </c>
      <c r="CZ108" s="30">
        <v>4.7667111436548728</v>
      </c>
      <c r="DA108" s="10">
        <v>9.2467111436548723</v>
      </c>
      <c r="DB108" s="3">
        <v>4.7667111436548728</v>
      </c>
      <c r="DC108" s="3">
        <v>4.7667111436548728</v>
      </c>
      <c r="DD108" s="3">
        <v>12.316711143654873</v>
      </c>
      <c r="DE108" s="3">
        <v>12.316711143654873</v>
      </c>
      <c r="DF108" s="3">
        <v>8.9481353406570143</v>
      </c>
    </row>
    <row r="109" spans="1:110" ht="12.9" customHeight="1" x14ac:dyDescent="0.25">
      <c r="A109" s="48">
        <v>190</v>
      </c>
      <c r="B109" s="48"/>
      <c r="C109" s="29">
        <v>5.2659819739857756</v>
      </c>
      <c r="D109" s="30">
        <v>5.2659819739857756</v>
      </c>
      <c r="E109" s="30">
        <v>6.3659819739857761</v>
      </c>
      <c r="F109" s="30">
        <v>12.815981973985776</v>
      </c>
      <c r="G109" s="30">
        <v>12.815981973985776</v>
      </c>
      <c r="H109" s="30">
        <v>8.6898786876007996</v>
      </c>
      <c r="I109" s="17">
        <v>15.695981973985777</v>
      </c>
      <c r="J109" s="17">
        <v>15.695981973985777</v>
      </c>
      <c r="K109" s="17">
        <v>15.695981973985777</v>
      </c>
      <c r="L109" s="17">
        <v>12.815981973985776</v>
      </c>
      <c r="P109" s="8"/>
      <c r="Q109" s="29">
        <v>17.989425149405765</v>
      </c>
      <c r="R109" s="17">
        <v>11.089425149405766</v>
      </c>
      <c r="S109" s="17">
        <v>6.2894251494057656</v>
      </c>
      <c r="T109" s="17">
        <v>15.745981973985776</v>
      </c>
      <c r="U109" s="17">
        <v>13.845981973985776</v>
      </c>
      <c r="V109" s="17">
        <v>13.845981973985776</v>
      </c>
      <c r="W109" s="17">
        <v>15.745981973985776</v>
      </c>
      <c r="X109" s="17">
        <v>12.845981973985776</v>
      </c>
      <c r="Y109" s="17">
        <v>9.745981973985776</v>
      </c>
      <c r="Z109" s="30">
        <v>6.3459819739857757</v>
      </c>
      <c r="AA109" s="29">
        <v>9.745981973985776</v>
      </c>
      <c r="AB109" s="17">
        <v>6.3659819739857761</v>
      </c>
      <c r="AC109" s="17">
        <v>9.745981973985776</v>
      </c>
      <c r="AF109" s="17">
        <v>7.4894251494057666</v>
      </c>
      <c r="AG109" s="17">
        <v>7.4894251494057666</v>
      </c>
      <c r="AH109" s="17">
        <v>6.2894251494057656</v>
      </c>
      <c r="AI109" s="17">
        <v>8.8725688003330809</v>
      </c>
      <c r="AJ109" s="17">
        <v>5.9648691691077271</v>
      </c>
      <c r="AK109" s="17">
        <v>6.0535482766378816</v>
      </c>
      <c r="AL109" s="17">
        <v>5.2659819739857756</v>
      </c>
      <c r="AM109" s="17">
        <v>9.745981973985776</v>
      </c>
      <c r="AN109" s="17">
        <v>9.883937529541333</v>
      </c>
      <c r="AO109" s="29">
        <v>7.0459819739857759</v>
      </c>
      <c r="AP109" s="30">
        <v>3.1459819739857759</v>
      </c>
      <c r="AQ109" s="30">
        <v>9.5300537361938442</v>
      </c>
      <c r="AR109" s="30">
        <v>15.113543168015628</v>
      </c>
      <c r="AS109" s="30">
        <v>10.916315307319108</v>
      </c>
      <c r="AT109" s="30">
        <v>5.2659819739857756</v>
      </c>
      <c r="AU109" s="30">
        <v>5.2659819739857756</v>
      </c>
      <c r="AV109" s="30">
        <v>5.2659819739857756</v>
      </c>
      <c r="AW109" s="30">
        <v>12.815981973985776</v>
      </c>
      <c r="AX109" s="17">
        <v>9.745981973985776</v>
      </c>
      <c r="AY109" s="17">
        <v>12.815981973985776</v>
      </c>
      <c r="AZ109" s="17">
        <v>9.745981973985776</v>
      </c>
      <c r="BA109" s="17">
        <v>9.745981973985776</v>
      </c>
      <c r="BB109" s="17">
        <v>9.1026319739857779</v>
      </c>
      <c r="BC109" s="17">
        <v>3.1459819739857759</v>
      </c>
      <c r="BD109" s="17">
        <v>3.1459819739857759</v>
      </c>
      <c r="BE109" s="17">
        <v>3.1459819739857759</v>
      </c>
      <c r="BF109" s="30">
        <v>3.1459819739857759</v>
      </c>
      <c r="BG109" s="29">
        <v>9.745981973985776</v>
      </c>
      <c r="BH109" s="17">
        <v>9.745981973985776</v>
      </c>
      <c r="BI109" s="17">
        <v>12.815981973985776</v>
      </c>
      <c r="BL109" s="17">
        <v>9.745981973985776</v>
      </c>
      <c r="BM109" s="17">
        <v>5.2659819739857756</v>
      </c>
      <c r="BN109" s="17">
        <v>5.9798803866841892</v>
      </c>
      <c r="BO109" s="17">
        <v>9.745981973985776</v>
      </c>
      <c r="BP109" s="17">
        <v>5.2659819739857756</v>
      </c>
      <c r="BQ109" s="17">
        <v>6.3659819739857761</v>
      </c>
      <c r="BR109" s="17">
        <v>15.695981973985777</v>
      </c>
      <c r="BU109" s="17">
        <v>7.1771102583752668</v>
      </c>
      <c r="BV109" s="17">
        <v>7.3916670486126428</v>
      </c>
      <c r="BW109" s="17">
        <v>4.51007780087913</v>
      </c>
      <c r="BX109" s="17">
        <v>13.914720291742785</v>
      </c>
      <c r="BY109" s="17">
        <v>11.571020376443533</v>
      </c>
      <c r="BZ109" s="17">
        <v>5.2659819739857756</v>
      </c>
      <c r="CA109" s="17">
        <v>12.815981973985776</v>
      </c>
      <c r="CB109" s="30">
        <v>12.815981973985776</v>
      </c>
      <c r="CC109" s="29">
        <v>7.4770919131955011</v>
      </c>
      <c r="CD109" s="17">
        <v>5.7406628250496059</v>
      </c>
      <c r="CE109" s="17">
        <v>6.3659819739857761</v>
      </c>
      <c r="CF109" s="17">
        <v>9.745981973985776</v>
      </c>
      <c r="CG109" s="17">
        <v>9.745981973985776</v>
      </c>
      <c r="CH109" s="17">
        <v>6.3659819739857761</v>
      </c>
      <c r="CI109" s="17">
        <v>9.745981973985776</v>
      </c>
      <c r="CJ109" s="17">
        <v>9.745981973985776</v>
      </c>
      <c r="CK109" s="17">
        <v>12.815981973985776</v>
      </c>
      <c r="CL109" s="17">
        <v>5.2659819739857756</v>
      </c>
      <c r="CM109" s="17">
        <v>5.2659819739857756</v>
      </c>
      <c r="CN109" s="30">
        <v>9.745981973985776</v>
      </c>
      <c r="CO109" s="29">
        <v>16.621501852405228</v>
      </c>
      <c r="CP109" s="17">
        <v>9.3202068979979344</v>
      </c>
      <c r="CQ109" s="17">
        <v>9.745981973985776</v>
      </c>
      <c r="CR109" s="17">
        <v>12.815981973985776</v>
      </c>
      <c r="CS109" s="17">
        <v>6.3659819739857761</v>
      </c>
      <c r="CT109" s="17">
        <v>5.2659819739857756</v>
      </c>
      <c r="CU109" s="17">
        <v>8.5732305484313951</v>
      </c>
      <c r="CV109" s="17">
        <v>9.745981973985776</v>
      </c>
      <c r="CW109" s="17">
        <v>12.815981973985776</v>
      </c>
      <c r="CX109" s="17">
        <v>6.3659819739857761</v>
      </c>
      <c r="CY109" s="17">
        <v>9.745981973985776</v>
      </c>
      <c r="CZ109" s="30">
        <v>5.2659819739857756</v>
      </c>
      <c r="DA109" s="10">
        <v>9.745981973985776</v>
      </c>
      <c r="DB109" s="3">
        <v>5.2659819739857756</v>
      </c>
      <c r="DC109" s="3">
        <v>5.2659819739857756</v>
      </c>
      <c r="DD109" s="3">
        <v>12.815981973985776</v>
      </c>
      <c r="DE109" s="3">
        <v>9.745981973985776</v>
      </c>
      <c r="DF109" s="3">
        <v>9.745981973985776</v>
      </c>
    </row>
    <row r="110" spans="1:110" ht="12.9" customHeight="1" x14ac:dyDescent="0.25">
      <c r="A110" s="48">
        <v>210</v>
      </c>
      <c r="B110" s="48"/>
      <c r="C110" s="29">
        <v>5.7608315983869458</v>
      </c>
      <c r="D110" s="30">
        <v>5.7608315983869458</v>
      </c>
      <c r="E110" s="30">
        <v>6.8608315983869463</v>
      </c>
      <c r="F110" s="23"/>
      <c r="G110" s="23"/>
      <c r="H110" s="23"/>
      <c r="I110" s="5"/>
      <c r="J110" s="5"/>
      <c r="K110" s="5"/>
      <c r="L110" s="5"/>
      <c r="P110" s="8"/>
      <c r="Q110" s="29">
        <v>11.716944808794935</v>
      </c>
      <c r="R110" s="17">
        <v>11.716944808794935</v>
      </c>
      <c r="S110" s="17">
        <v>9.7578198087949364</v>
      </c>
      <c r="T110" s="5"/>
      <c r="U110" s="5"/>
      <c r="V110" s="5"/>
      <c r="W110" s="5"/>
      <c r="X110" s="5"/>
      <c r="Y110" s="5"/>
      <c r="Z110" s="23"/>
      <c r="AA110" s="29">
        <v>10.240831598386945</v>
      </c>
      <c r="AB110" s="17">
        <v>6.8608315983869463</v>
      </c>
      <c r="AC110" s="17">
        <v>10.240831598386945</v>
      </c>
      <c r="AF110" s="17">
        <v>11.51945483914395</v>
      </c>
      <c r="AG110" s="17">
        <v>8.116944808794937</v>
      </c>
      <c r="AH110" s="17">
        <v>6.9169448087949359</v>
      </c>
      <c r="AI110" s="17">
        <v>6.8608315983869463</v>
      </c>
      <c r="AJ110" s="17">
        <v>8.7342747121594009</v>
      </c>
      <c r="AK110" s="17">
        <v>5.2519842929977232</v>
      </c>
      <c r="AL110" s="17">
        <v>5.7608315983869458</v>
      </c>
      <c r="AM110" s="17">
        <v>13.310831598386946</v>
      </c>
      <c r="AN110" s="17">
        <v>17.257320487275841</v>
      </c>
      <c r="CB110" s="8"/>
      <c r="CC110" s="29"/>
      <c r="CD110" s="5"/>
      <c r="CE110" s="5"/>
      <c r="CF110" s="17">
        <v>10.240831598386945</v>
      </c>
      <c r="CG110" s="17">
        <v>13.310831598386946</v>
      </c>
      <c r="CH110" s="17">
        <v>3.7292891010102425</v>
      </c>
      <c r="CI110" s="5"/>
      <c r="CJ110" s="5"/>
      <c r="CK110" s="5"/>
      <c r="CL110" s="5"/>
      <c r="CM110" s="5"/>
      <c r="CN110" s="23"/>
      <c r="CO110" s="29">
        <v>6.8608315983869463</v>
      </c>
      <c r="CP110" s="17">
        <v>6.8608315983869463</v>
      </c>
      <c r="CQ110" s="17">
        <v>10.240831598386945</v>
      </c>
      <c r="CR110" s="17">
        <v>13.310831598386946</v>
      </c>
      <c r="CS110" s="17">
        <v>15.226228176925048</v>
      </c>
      <c r="CT110" s="17">
        <v>5.7608315983869458</v>
      </c>
      <c r="CU110" s="17">
        <v>7.6982894850638219</v>
      </c>
      <c r="CV110" s="17">
        <v>10.240831598386945</v>
      </c>
      <c r="CW110" s="17">
        <v>16.190831598386946</v>
      </c>
      <c r="CX110" s="17">
        <v>5.8443996735043164</v>
      </c>
      <c r="CY110" s="17">
        <v>10.240831598386945</v>
      </c>
      <c r="CZ110" s="30">
        <v>5.7608315983869458</v>
      </c>
      <c r="DA110" s="10">
        <v>10.240831598386945</v>
      </c>
      <c r="DB110" s="3">
        <v>6.8608315983869463</v>
      </c>
      <c r="DC110" s="3">
        <v>5.7608315983869458</v>
      </c>
      <c r="DD110" s="3">
        <v>13.310831598386946</v>
      </c>
      <c r="DE110" s="3">
        <v>10.240831598386945</v>
      </c>
      <c r="DF110" s="3">
        <v>13.310831598386946</v>
      </c>
    </row>
    <row r="111" spans="1:110" ht="12.9" customHeight="1" x14ac:dyDescent="0.25">
      <c r="A111" s="48">
        <v>230</v>
      </c>
      <c r="B111" s="48"/>
      <c r="C111" s="29">
        <v>6.2306467295313297</v>
      </c>
      <c r="D111" s="30">
        <v>6.2306467295313297</v>
      </c>
      <c r="E111" s="30">
        <v>6.2306467295313297</v>
      </c>
      <c r="F111" s="23"/>
      <c r="G111" s="23"/>
      <c r="H111" s="23"/>
      <c r="I111" s="5"/>
      <c r="J111" s="5"/>
      <c r="K111" s="5"/>
      <c r="L111" s="5"/>
      <c r="P111" s="8"/>
      <c r="Q111" s="29">
        <v>8.7127181842488817</v>
      </c>
      <c r="R111" s="17">
        <v>12.31271818424888</v>
      </c>
      <c r="S111" s="17">
        <v>7.5127181842488806</v>
      </c>
      <c r="T111" s="5"/>
      <c r="U111" s="5"/>
      <c r="V111" s="5"/>
      <c r="W111" s="5"/>
      <c r="X111" s="5"/>
      <c r="Y111" s="5"/>
      <c r="Z111" s="23"/>
      <c r="AA111" s="29">
        <v>11.682728511405369</v>
      </c>
      <c r="AB111" s="17">
        <v>10.71064672953133</v>
      </c>
      <c r="AC111" s="17">
        <v>13.78064672953133</v>
      </c>
      <c r="AF111" s="17">
        <v>9.6973753132129374</v>
      </c>
      <c r="AG111" s="17">
        <v>11.235221977875586</v>
      </c>
      <c r="AH111" s="17">
        <v>8.2075830491137456</v>
      </c>
      <c r="AI111" s="17">
        <v>5.3686810509041836</v>
      </c>
      <c r="AJ111" s="17">
        <v>7.2381506296873352</v>
      </c>
      <c r="AK111" s="17">
        <v>7.7879946234470863</v>
      </c>
      <c r="AL111" s="17">
        <v>7.3306467295313293</v>
      </c>
      <c r="AM111" s="17">
        <v>10.71064672953133</v>
      </c>
      <c r="AN111" s="17">
        <v>19.920291173975777</v>
      </c>
      <c r="CB111" s="8"/>
      <c r="CC111" s="29"/>
      <c r="CD111" s="17"/>
      <c r="CE111" s="17"/>
      <c r="CF111" s="17">
        <v>14.043491140407461</v>
      </c>
      <c r="CG111" s="17">
        <v>9.2493607991228579</v>
      </c>
      <c r="CH111" s="17">
        <v>5.2004053864043636</v>
      </c>
      <c r="CI111" s="5"/>
      <c r="CJ111" s="5"/>
      <c r="CK111" s="5"/>
      <c r="CL111" s="5"/>
      <c r="CM111" s="5"/>
      <c r="CN111" s="23"/>
      <c r="CO111" s="29">
        <v>7.3306467295313293</v>
      </c>
      <c r="CP111" s="17">
        <v>10.71064672953133</v>
      </c>
      <c r="CQ111" s="17">
        <v>10.71064672953133</v>
      </c>
      <c r="CR111" s="17">
        <v>16.660646729531329</v>
      </c>
      <c r="CS111" s="17">
        <v>15.57340481889959</v>
      </c>
      <c r="CT111" s="17">
        <v>7.3306467295313293</v>
      </c>
      <c r="CU111" s="17">
        <v>6.2306467295313297</v>
      </c>
      <c r="CV111" s="17">
        <v>7.3306467295313293</v>
      </c>
      <c r="CW111" s="17">
        <v>6.2306467295313297</v>
      </c>
      <c r="CX111" s="17">
        <v>6.9145766658370622</v>
      </c>
      <c r="CY111" s="17">
        <v>10.71064672953133</v>
      </c>
      <c r="CZ111" s="30">
        <v>6.2306467295313297</v>
      </c>
      <c r="DA111" s="10">
        <v>9.3581578232813278</v>
      </c>
      <c r="DB111" s="3">
        <v>10.71064672953133</v>
      </c>
      <c r="DC111" s="3">
        <v>7.3306467295313293</v>
      </c>
      <c r="DD111" s="3">
        <v>13.78064672953133</v>
      </c>
      <c r="DE111" s="3">
        <v>13.78064672953133</v>
      </c>
      <c r="DF111" s="3">
        <v>10.71064672953133</v>
      </c>
    </row>
    <row r="112" spans="1:110" ht="12.9" customHeight="1" x14ac:dyDescent="0.25">
      <c r="A112" s="48">
        <v>250</v>
      </c>
      <c r="B112" s="48"/>
      <c r="C112" s="29">
        <v>7.7561388996951255</v>
      </c>
      <c r="D112" s="30">
        <v>11.136138899695124</v>
      </c>
      <c r="E112" s="30">
        <v>6.656138899695125</v>
      </c>
      <c r="F112" s="23"/>
      <c r="G112" s="23"/>
      <c r="H112" s="23"/>
      <c r="I112" s="5"/>
      <c r="J112" s="5"/>
      <c r="K112" s="5"/>
      <c r="L112" s="5"/>
      <c r="P112" s="8"/>
      <c r="Q112" s="29">
        <v>8.052285536688629</v>
      </c>
      <c r="R112" s="17">
        <v>8.052285536688629</v>
      </c>
      <c r="S112" s="17">
        <v>12.85228553668863</v>
      </c>
      <c r="T112" s="5"/>
      <c r="U112" s="5"/>
      <c r="V112" s="5"/>
      <c r="W112" s="5"/>
      <c r="X112" s="5"/>
      <c r="Y112" s="5"/>
      <c r="Z112" s="23"/>
      <c r="AA112" s="29">
        <v>7.7561388996951255</v>
      </c>
      <c r="AB112" s="17">
        <v>14.206138899695125</v>
      </c>
      <c r="AC112" s="17">
        <v>7.7561388996951255</v>
      </c>
      <c r="AF112" s="17">
        <v>11.687778945779538</v>
      </c>
      <c r="AG112" s="17">
        <v>9.2522855366886301</v>
      </c>
      <c r="AH112" s="17">
        <v>8.052285536688629</v>
      </c>
      <c r="AI112" s="17">
        <v>6.656138899695125</v>
      </c>
      <c r="AJ112" s="17">
        <v>5.202842257512545</v>
      </c>
      <c r="AK112" s="17">
        <v>6.0312661819616524</v>
      </c>
      <c r="AL112" s="17">
        <v>11.962728761446279</v>
      </c>
      <c r="AM112" s="17">
        <v>17.086138899695126</v>
      </c>
      <c r="AN112" s="17">
        <v>13.168183344139571</v>
      </c>
      <c r="CB112" s="8"/>
      <c r="CC112" s="29"/>
      <c r="CD112" s="17"/>
      <c r="CE112" s="17"/>
      <c r="CF112" s="17">
        <v>7.8443258297863094</v>
      </c>
      <c r="CG112" s="17">
        <v>10.548961564962703</v>
      </c>
      <c r="CH112" s="17">
        <v>11.164553533841467</v>
      </c>
      <c r="CI112" s="5"/>
      <c r="CJ112" s="5"/>
      <c r="CK112" s="5"/>
      <c r="CL112" s="5"/>
      <c r="CM112" s="5"/>
      <c r="CN112" s="23"/>
      <c r="CO112" s="29">
        <v>14.206138899695125</v>
      </c>
      <c r="CP112" s="17">
        <v>11.136138899695124</v>
      </c>
      <c r="CQ112" s="17">
        <v>14.206138899695125</v>
      </c>
      <c r="CR112" s="17">
        <v>18.726138899695123</v>
      </c>
      <c r="CS112" s="17">
        <v>17.086138899695126</v>
      </c>
      <c r="CT112" s="17">
        <v>7.7561388996951255</v>
      </c>
      <c r="CU112" s="17">
        <v>6.656138899695125</v>
      </c>
      <c r="CV112" s="17">
        <v>6.656138899695125</v>
      </c>
      <c r="CW112" s="17">
        <v>6.656138899695125</v>
      </c>
      <c r="CX112" s="17">
        <v>9.6642471799499035</v>
      </c>
      <c r="CY112" s="17">
        <v>11.136138899695124</v>
      </c>
      <c r="CZ112" s="30">
        <v>6.656138899695125</v>
      </c>
      <c r="DA112" s="10">
        <v>7.2502848624280443</v>
      </c>
      <c r="DB112" s="3">
        <v>11.136138899695124</v>
      </c>
      <c r="DC112" s="3">
        <v>11.136138899695124</v>
      </c>
      <c r="DD112" s="3">
        <v>14.206138899695125</v>
      </c>
      <c r="DE112" s="3">
        <v>14.206138899695125</v>
      </c>
      <c r="DF112" s="3">
        <v>7.7561388996951255</v>
      </c>
    </row>
    <row r="113" spans="1:110" ht="12.9" customHeight="1" x14ac:dyDescent="0.25">
      <c r="A113" s="48">
        <v>270</v>
      </c>
      <c r="B113" s="48"/>
      <c r="C113" s="29">
        <v>8.1232802094389776</v>
      </c>
      <c r="D113" s="30">
        <v>7.0232802094389779</v>
      </c>
      <c r="E113" s="30">
        <v>7.0232802094389779</v>
      </c>
      <c r="F113" s="23"/>
      <c r="G113" s="23"/>
      <c r="H113" s="23"/>
      <c r="I113" s="5"/>
      <c r="J113" s="5"/>
      <c r="K113" s="5"/>
      <c r="L113" s="5"/>
      <c r="P113" s="8"/>
      <c r="Q113" s="29">
        <v>8.5178580627200589</v>
      </c>
      <c r="R113" s="17">
        <v>8.5178580627200589</v>
      </c>
      <c r="S113" s="17">
        <v>13.31785806272006</v>
      </c>
      <c r="T113" s="5"/>
      <c r="U113" s="5"/>
      <c r="V113" s="5"/>
      <c r="W113" s="5"/>
      <c r="X113" s="5"/>
      <c r="Y113" s="5"/>
      <c r="Z113" s="23"/>
      <c r="AA113" s="29">
        <v>11.267287874569547</v>
      </c>
      <c r="AB113" s="17">
        <v>11.503280209438977</v>
      </c>
      <c r="AC113" s="17">
        <v>14.573280209438977</v>
      </c>
      <c r="AF113" s="17">
        <v>12.960929929184395</v>
      </c>
      <c r="AG113" s="17">
        <v>9.7178580627200581</v>
      </c>
      <c r="AH113" s="17">
        <v>9.200213685820362</v>
      </c>
      <c r="AI113" s="17">
        <v>7.0232802094389779</v>
      </c>
      <c r="AJ113" s="17">
        <v>6.4239139034111572</v>
      </c>
      <c r="AK113" s="17">
        <v>5.3536694309958639</v>
      </c>
      <c r="AL113" s="17">
        <v>7.0232802094389779</v>
      </c>
      <c r="AM113" s="17">
        <v>11.503280209438977</v>
      </c>
      <c r="AN113" s="17">
        <v>7.7818516380104068</v>
      </c>
      <c r="CB113" s="8"/>
      <c r="CC113" s="29"/>
      <c r="CD113" s="17"/>
      <c r="CE113" s="17"/>
      <c r="CF113" s="17">
        <v>7.0229076491031961</v>
      </c>
      <c r="CG113" s="17">
        <v>14.573280209438977</v>
      </c>
      <c r="CH113" s="17">
        <v>11.008711374340642</v>
      </c>
      <c r="CI113" s="5"/>
      <c r="CJ113" s="5"/>
      <c r="CK113" s="5"/>
      <c r="CL113" s="5"/>
      <c r="CM113" s="5"/>
      <c r="CN113" s="23"/>
      <c r="CO113" s="29">
        <v>11.503280209438977</v>
      </c>
      <c r="CP113" s="17">
        <v>12.436897230715573</v>
      </c>
      <c r="CQ113" s="17">
        <v>11.503280209438977</v>
      </c>
      <c r="CR113" s="17">
        <v>19.093280209438976</v>
      </c>
      <c r="CS113" s="17">
        <v>14.573280209438977</v>
      </c>
      <c r="CT113" s="17">
        <v>15.103833007749433</v>
      </c>
      <c r="CU113" s="17">
        <v>7.0232802094389779</v>
      </c>
      <c r="CV113" s="17">
        <v>11.503280209438977</v>
      </c>
      <c r="CW113" s="17">
        <v>7.0232802094389779</v>
      </c>
      <c r="CX113" s="17">
        <v>8.1232802094389776</v>
      </c>
      <c r="CY113" s="17">
        <v>11.503280209438977</v>
      </c>
      <c r="CZ113" s="30">
        <v>8.1232802094389776</v>
      </c>
      <c r="DA113" s="10">
        <v>7.0232802094389779</v>
      </c>
      <c r="DB113" s="3">
        <v>11.503280209438977</v>
      </c>
      <c r="DC113" s="3">
        <v>11.503280209438977</v>
      </c>
      <c r="DD113" s="3">
        <v>11.503280209438977</v>
      </c>
      <c r="DE113" s="3">
        <v>11.503280209438977</v>
      </c>
      <c r="DF113" s="3">
        <v>11.503280209438977</v>
      </c>
    </row>
    <row r="114" spans="1:110" ht="12.9" customHeight="1" x14ac:dyDescent="0.25">
      <c r="A114" s="48">
        <v>290</v>
      </c>
      <c r="B114" s="48"/>
      <c r="C114" s="29">
        <v>8.4257104382429233</v>
      </c>
      <c r="D114" s="30">
        <v>7.3257104382429237</v>
      </c>
      <c r="E114" s="30">
        <v>7.3257104382429237</v>
      </c>
      <c r="F114" s="23"/>
      <c r="G114" s="23"/>
      <c r="H114" s="23"/>
      <c r="I114" s="5"/>
      <c r="J114" s="5"/>
      <c r="K114" s="5"/>
      <c r="L114" s="5"/>
      <c r="P114" s="8"/>
      <c r="Q114" s="29">
        <v>8.9013703557680763</v>
      </c>
      <c r="R114" s="17">
        <v>13.701370355768075</v>
      </c>
      <c r="S114" s="17">
        <v>10.101370355768076</v>
      </c>
      <c r="T114" s="5"/>
      <c r="U114" s="5"/>
      <c r="V114" s="5"/>
      <c r="W114" s="5"/>
      <c r="X114" s="5"/>
      <c r="Y114" s="5"/>
      <c r="Z114" s="23"/>
      <c r="AA114" s="29">
        <v>8.4257104382429233</v>
      </c>
      <c r="AB114" s="17">
        <v>8.4257104382429233</v>
      </c>
      <c r="AC114" s="17">
        <v>8.4257104382429233</v>
      </c>
      <c r="AF114" s="17">
        <v>10.04938683528249</v>
      </c>
      <c r="AG114" s="17">
        <v>8.9013703557680763</v>
      </c>
      <c r="AH114" s="17">
        <v>8.8609587704022221</v>
      </c>
      <c r="AI114" s="17">
        <v>7.3257104382429237</v>
      </c>
      <c r="AJ114" s="17">
        <v>8.4257104382429233</v>
      </c>
      <c r="AK114" s="17">
        <v>7.1978920751789151</v>
      </c>
      <c r="AL114" s="17">
        <v>7.3257104382429237</v>
      </c>
      <c r="AM114" s="17">
        <v>17.755710438242925</v>
      </c>
      <c r="AN114" s="17">
        <v>7.3257104382429237</v>
      </c>
      <c r="CB114" s="8"/>
      <c r="CC114" s="29"/>
      <c r="CD114" s="17"/>
      <c r="CE114" s="17"/>
      <c r="CF114" s="17">
        <v>11.805710438242922</v>
      </c>
      <c r="CG114" s="17">
        <v>15.105710438242923</v>
      </c>
      <c r="CH114" s="17">
        <v>15.105710438242923</v>
      </c>
      <c r="CI114" s="5"/>
      <c r="CJ114" s="5"/>
      <c r="CK114" s="5"/>
      <c r="CL114" s="5"/>
      <c r="CM114" s="5"/>
      <c r="CN114" s="23"/>
      <c r="CO114" s="29">
        <v>11.805710438242922</v>
      </c>
      <c r="CP114" s="17">
        <v>11.805710438242922</v>
      </c>
      <c r="CQ114" s="17">
        <v>8.4257104382429233</v>
      </c>
      <c r="CR114" s="17">
        <v>14.875710438242923</v>
      </c>
      <c r="CS114" s="17">
        <v>14.875710438242923</v>
      </c>
      <c r="CT114" s="17">
        <v>14.039520258728668</v>
      </c>
      <c r="CU114" s="17">
        <v>7.3257104382429237</v>
      </c>
      <c r="CV114" s="17">
        <v>14.875710438242923</v>
      </c>
      <c r="CW114" s="17">
        <v>7.3257104382429237</v>
      </c>
      <c r="CX114" s="17">
        <v>8.4257104382429233</v>
      </c>
      <c r="CY114" s="17">
        <v>11.805710438242922</v>
      </c>
      <c r="CZ114" s="30">
        <v>8.4257104382429233</v>
      </c>
      <c r="DA114" s="10">
        <v>7.3257104382429237</v>
      </c>
      <c r="DB114" s="3">
        <v>7.3257104382429237</v>
      </c>
      <c r="DC114" s="3">
        <v>11.805710438242922</v>
      </c>
      <c r="DD114" s="3">
        <v>11.805710438242922</v>
      </c>
      <c r="DE114" s="3">
        <v>8.4257104382429233</v>
      </c>
      <c r="DF114" s="3">
        <v>14.875710438242923</v>
      </c>
    </row>
    <row r="115" spans="1:110" ht="12.9" customHeight="1" x14ac:dyDescent="0.25">
      <c r="A115" s="48">
        <v>310</v>
      </c>
      <c r="B115" s="48"/>
      <c r="C115" s="29">
        <v>7.5646728876928737</v>
      </c>
      <c r="D115" s="30">
        <v>7.5646728876928737</v>
      </c>
      <c r="E115" s="30">
        <v>7.5646728876928737</v>
      </c>
      <c r="F115" s="23"/>
      <c r="G115" s="23"/>
      <c r="H115" s="23"/>
      <c r="I115" s="5"/>
      <c r="J115" s="5"/>
      <c r="K115" s="5"/>
      <c r="L115" s="5"/>
      <c r="P115" s="8"/>
      <c r="Q115" s="29">
        <v>9.2043990487110996</v>
      </c>
      <c r="R115" s="17">
        <v>14.0043990487111</v>
      </c>
      <c r="S115" s="17">
        <v>14.0043990487111</v>
      </c>
      <c r="T115" s="5"/>
      <c r="U115" s="5"/>
      <c r="V115" s="5"/>
      <c r="W115" s="5"/>
      <c r="X115" s="5"/>
      <c r="Y115" s="5"/>
      <c r="Z115" s="23"/>
      <c r="AA115" s="29">
        <v>5.4446728876928736</v>
      </c>
      <c r="AB115" s="17">
        <v>12.044672887692872</v>
      </c>
      <c r="AC115" s="17">
        <v>8.6646728876928734</v>
      </c>
      <c r="AF115" s="17">
        <v>9.2043990487110996</v>
      </c>
      <c r="AG115" s="17">
        <v>9.2043990487110996</v>
      </c>
      <c r="AH115" s="17">
        <v>8.9610707812338966</v>
      </c>
      <c r="AI115" s="17">
        <v>7.5646728876928737</v>
      </c>
      <c r="AJ115" s="17">
        <v>7.5646728876928737</v>
      </c>
      <c r="AK115" s="17">
        <v>7.5646728876928737</v>
      </c>
      <c r="AL115" s="17">
        <v>14.674850665470654</v>
      </c>
      <c r="AM115" s="17">
        <v>12.044672887692872</v>
      </c>
      <c r="AN115" s="17">
        <v>7.4972506654706521</v>
      </c>
      <c r="CB115" s="8"/>
      <c r="CC115" s="29"/>
      <c r="CD115" s="17"/>
      <c r="CE115" s="17"/>
      <c r="CF115" s="17">
        <v>19.634672887692872</v>
      </c>
      <c r="CG115" s="17">
        <v>12.044672887692872</v>
      </c>
      <c r="CH115" s="17">
        <v>12.044672887692872</v>
      </c>
      <c r="CI115" s="5"/>
      <c r="CJ115" s="5"/>
      <c r="CK115" s="5"/>
      <c r="CL115" s="5"/>
      <c r="CM115" s="5"/>
      <c r="CN115" s="23"/>
      <c r="CO115" s="29">
        <v>15.344672887692873</v>
      </c>
      <c r="CP115" s="17">
        <v>12.044672887692872</v>
      </c>
      <c r="CQ115" s="17">
        <v>12.044672887692872</v>
      </c>
      <c r="CR115" s="17">
        <v>15.114672887692873</v>
      </c>
      <c r="CS115" s="17">
        <v>15.114672887692873</v>
      </c>
      <c r="CT115" s="17">
        <v>12.044672887692872</v>
      </c>
      <c r="CU115" s="17">
        <v>12.044672887692872</v>
      </c>
      <c r="CV115" s="17">
        <v>15.114672887692873</v>
      </c>
      <c r="CW115" s="17">
        <v>17.994672887692875</v>
      </c>
      <c r="CX115" s="17">
        <v>11.265590318885533</v>
      </c>
      <c r="CY115" s="17">
        <v>15.114672887692873</v>
      </c>
      <c r="CZ115" s="30">
        <v>15.114672887692873</v>
      </c>
      <c r="DA115" s="10">
        <v>8.6646728876928734</v>
      </c>
      <c r="DB115" s="3">
        <v>8.6646728876928734</v>
      </c>
      <c r="DC115" s="3">
        <v>12.044672887692872</v>
      </c>
      <c r="DD115" s="3">
        <v>12.044672887692872</v>
      </c>
      <c r="DE115" s="3">
        <v>12.044672887692872</v>
      </c>
      <c r="DF115" s="3">
        <v>15.114672887692873</v>
      </c>
    </row>
    <row r="116" spans="1:110" ht="12.9" customHeight="1" x14ac:dyDescent="0.25">
      <c r="A116" s="48">
        <v>330</v>
      </c>
      <c r="B116" s="48"/>
      <c r="C116" s="29">
        <v>7.746950608547361</v>
      </c>
      <c r="D116" s="30">
        <v>7.746950608547361</v>
      </c>
      <c r="E116" s="30">
        <v>7.746950608547361</v>
      </c>
      <c r="F116" s="23"/>
      <c r="G116" s="23"/>
      <c r="H116" s="23"/>
      <c r="I116" s="5"/>
      <c r="J116" s="5"/>
      <c r="K116" s="5"/>
      <c r="L116" s="5"/>
      <c r="P116" s="8"/>
      <c r="Q116" s="29">
        <v>9.4355457398766429</v>
      </c>
      <c r="R116" s="17">
        <v>21.135545739876644</v>
      </c>
      <c r="S116" s="17">
        <v>21.135545739876644</v>
      </c>
      <c r="T116" s="5"/>
      <c r="U116" s="5"/>
      <c r="V116" s="5"/>
      <c r="W116" s="5"/>
      <c r="X116" s="5"/>
      <c r="Y116" s="5"/>
      <c r="Z116" s="23"/>
      <c r="AA116" s="29">
        <v>5.6269506085473608</v>
      </c>
      <c r="AB116" s="17">
        <v>7.746950608547361</v>
      </c>
      <c r="AC116" s="17">
        <v>8.8469506085473615</v>
      </c>
      <c r="AF116" s="17">
        <v>9.4355457398766429</v>
      </c>
      <c r="AG116" s="17">
        <v>9.4355457398766429</v>
      </c>
      <c r="AH116" s="17">
        <v>9.2094329349985937</v>
      </c>
      <c r="AI116" s="17">
        <v>7.746950608547361</v>
      </c>
      <c r="AJ116" s="17">
        <v>7.746950608547361</v>
      </c>
      <c r="AK116" s="17">
        <v>7.746950608547361</v>
      </c>
      <c r="AL116" s="17">
        <v>13.361795052991805</v>
      </c>
      <c r="AM116" s="17">
        <v>8.8469506085473615</v>
      </c>
      <c r="AN116" s="17">
        <v>7.746950608547361</v>
      </c>
      <c r="CB116" s="8"/>
      <c r="CC116" s="29"/>
      <c r="CD116" s="17"/>
      <c r="CE116" s="17"/>
      <c r="CF116" s="17">
        <v>18.800145137422739</v>
      </c>
      <c r="CG116" s="17">
        <v>14.894002025126586</v>
      </c>
      <c r="CH116" s="17">
        <v>12.22695060854736</v>
      </c>
      <c r="CI116" s="5"/>
      <c r="CJ116" s="5"/>
      <c r="CK116" s="5"/>
      <c r="CL116" s="5"/>
      <c r="CM116" s="5"/>
      <c r="CN116" s="23"/>
      <c r="CO116" s="29">
        <v>12.22695060854736</v>
      </c>
      <c r="CP116" s="17">
        <v>15.296950608547361</v>
      </c>
      <c r="CQ116" s="17">
        <v>8.8469506085473615</v>
      </c>
      <c r="CR116" s="17">
        <v>15.526950608547361</v>
      </c>
      <c r="CS116" s="17">
        <v>15.296950608547361</v>
      </c>
      <c r="CT116" s="17">
        <v>15.296950608547361</v>
      </c>
      <c r="CU116" s="17">
        <v>8.8469506085473615</v>
      </c>
      <c r="CV116" s="17">
        <v>8.8469506085473615</v>
      </c>
      <c r="CW116" s="17">
        <v>18.176950608547362</v>
      </c>
      <c r="CX116" s="17">
        <v>11.40066398434354</v>
      </c>
      <c r="CY116" s="17">
        <v>12.22695060854736</v>
      </c>
      <c r="CZ116" s="30">
        <v>12.22695060854736</v>
      </c>
      <c r="DA116" s="10">
        <v>8.8469506085473615</v>
      </c>
      <c r="DB116" s="3">
        <v>7.746950608547361</v>
      </c>
      <c r="DC116" s="3">
        <v>8.8469506085473615</v>
      </c>
      <c r="DD116" s="3">
        <v>15.296950608547361</v>
      </c>
      <c r="DE116" s="3">
        <v>12.22695060854736</v>
      </c>
      <c r="DF116" s="3">
        <v>18.176950608547362</v>
      </c>
    </row>
    <row r="117" spans="1:110" ht="12.9" customHeight="1" x14ac:dyDescent="0.25">
      <c r="A117" s="48">
        <v>350</v>
      </c>
      <c r="B117" s="48"/>
      <c r="C117" s="29">
        <v>7.8821067697332374</v>
      </c>
      <c r="D117" s="30">
        <v>7.8821067697332374</v>
      </c>
      <c r="E117" s="30">
        <v>7.8821067697332374</v>
      </c>
      <c r="F117" s="23"/>
      <c r="G117" s="23"/>
      <c r="H117" s="23"/>
      <c r="I117" s="5"/>
      <c r="J117" s="5"/>
      <c r="K117" s="5"/>
      <c r="L117" s="5"/>
      <c r="P117" s="8"/>
      <c r="Q117" s="29">
        <v>9.6069375002206954</v>
      </c>
      <c r="R117" s="17">
        <v>9.6069375002206954</v>
      </c>
      <c r="S117" s="17">
        <v>14.406937500220696</v>
      </c>
      <c r="T117" s="5"/>
      <c r="U117" s="5"/>
      <c r="V117" s="5"/>
      <c r="W117" s="5"/>
      <c r="X117" s="5"/>
      <c r="Y117" s="5"/>
      <c r="Z117" s="23"/>
      <c r="AA117" s="29">
        <v>5.7621067697332373</v>
      </c>
      <c r="AB117" s="17">
        <v>7.8821067697332374</v>
      </c>
      <c r="AC117" s="17">
        <v>8.9821067697332371</v>
      </c>
      <c r="AF117" s="17">
        <v>14.406937500220696</v>
      </c>
      <c r="AG117" s="17">
        <v>9.6069375002206954</v>
      </c>
      <c r="AH117" s="17">
        <v>9.6413143999167445</v>
      </c>
      <c r="AI117" s="17">
        <v>7.8821067697332374</v>
      </c>
      <c r="AJ117" s="17">
        <v>7.8821067697332374</v>
      </c>
      <c r="AK117" s="17">
        <v>7.8821067697332374</v>
      </c>
      <c r="AL117" s="17">
        <v>12.99850676973324</v>
      </c>
      <c r="AM117" s="17">
        <v>12.362106769733238</v>
      </c>
      <c r="AN117" s="17">
        <v>7.8821067697332374</v>
      </c>
      <c r="CB117" s="8"/>
      <c r="CC117" s="29"/>
      <c r="CD117" s="17"/>
      <c r="CE117" s="17"/>
      <c r="CF117" s="17">
        <v>15.662106769733239</v>
      </c>
      <c r="CG117" s="17">
        <v>15.662106769733239</v>
      </c>
      <c r="CH117" s="17">
        <v>12.362106769733238</v>
      </c>
      <c r="CI117" s="5"/>
      <c r="CJ117" s="5"/>
      <c r="CK117" s="5"/>
      <c r="CL117" s="5"/>
      <c r="CM117" s="5"/>
      <c r="CN117" s="23"/>
      <c r="CO117" s="29">
        <v>8.9821067697332371</v>
      </c>
      <c r="CP117" s="17">
        <v>12.362106769733238</v>
      </c>
      <c r="CQ117" s="17">
        <v>8.9821067697332371</v>
      </c>
      <c r="CR117" s="17">
        <v>12.362106769733238</v>
      </c>
      <c r="CS117" s="17">
        <v>19.952106769733238</v>
      </c>
      <c r="CT117" s="17">
        <v>18.312106769733237</v>
      </c>
      <c r="CU117" s="17">
        <v>7.8821067697332374</v>
      </c>
      <c r="CV117" s="17">
        <v>8.9821067697332371</v>
      </c>
      <c r="CW117" s="17">
        <v>8.9821067697332371</v>
      </c>
      <c r="CX117" s="17">
        <v>11.489436866820617</v>
      </c>
      <c r="CY117" s="17">
        <v>12.362106769733238</v>
      </c>
      <c r="CZ117" s="30">
        <v>12.362106769733238</v>
      </c>
      <c r="DA117" s="10">
        <v>12.362106769733238</v>
      </c>
      <c r="DB117" s="3">
        <v>7.8821067697332374</v>
      </c>
      <c r="DC117" s="3">
        <v>15.432106769733238</v>
      </c>
      <c r="DD117" s="3">
        <v>15.432106769733238</v>
      </c>
      <c r="DE117" s="3">
        <v>15.432106769733238</v>
      </c>
      <c r="DF117" s="3">
        <v>18.312106769733237</v>
      </c>
    </row>
    <row r="118" spans="1:110" ht="12.9" customHeight="1" x14ac:dyDescent="0.25">
      <c r="A118" s="48">
        <v>370</v>
      </c>
      <c r="B118" s="48"/>
      <c r="C118" s="29">
        <v>9.0801569990662614</v>
      </c>
      <c r="D118" s="30">
        <v>7.9801569990662617</v>
      </c>
      <c r="E118" s="30">
        <v>7.9801569990662617</v>
      </c>
      <c r="F118" s="23"/>
      <c r="G118" s="23"/>
      <c r="H118" s="23"/>
      <c r="I118" s="5"/>
      <c r="J118" s="5"/>
      <c r="K118" s="5"/>
      <c r="L118" s="5"/>
      <c r="P118" s="8"/>
      <c r="Q118" s="29">
        <v>9.7312751645940825</v>
      </c>
      <c r="R118" s="17">
        <v>14.531275164594081</v>
      </c>
      <c r="S118" s="17">
        <v>14.531275164594081</v>
      </c>
      <c r="T118" s="5"/>
      <c r="U118" s="5"/>
      <c r="V118" s="5"/>
      <c r="W118" s="5"/>
      <c r="X118" s="5"/>
      <c r="Y118" s="5"/>
      <c r="Z118" s="23"/>
      <c r="AA118" s="29">
        <v>5.8601569990662616</v>
      </c>
      <c r="AB118" s="17">
        <v>5.8601569990662616</v>
      </c>
      <c r="AC118" s="17">
        <v>9.0801569990662614</v>
      </c>
      <c r="AF118" s="17">
        <v>14.531275164594081</v>
      </c>
      <c r="AG118" s="17">
        <v>9.6642341934256457</v>
      </c>
      <c r="AH118" s="17">
        <v>11.706530419849338</v>
      </c>
      <c r="AI118" s="17">
        <v>7.9801569990662617</v>
      </c>
      <c r="AJ118" s="17">
        <v>7.9801569990662617</v>
      </c>
      <c r="AK118" s="17">
        <v>7.9801569990662617</v>
      </c>
      <c r="AL118" s="17">
        <v>10.205579221288485</v>
      </c>
      <c r="AM118" s="17">
        <v>7.9801569990662617</v>
      </c>
      <c r="AN118" s="17">
        <v>7.9801569990662617</v>
      </c>
      <c r="CB118" s="8"/>
      <c r="CC118" s="29"/>
      <c r="CD118" s="17"/>
      <c r="CE118" s="17"/>
      <c r="CF118" s="17">
        <v>15.760156999066261</v>
      </c>
      <c r="CG118" s="17">
        <v>14.414507452238468</v>
      </c>
      <c r="CH118" s="17">
        <v>15.760156999066261</v>
      </c>
      <c r="CI118" s="5"/>
      <c r="CJ118" s="5"/>
      <c r="CK118" s="5"/>
      <c r="CL118" s="5"/>
      <c r="CM118" s="5"/>
      <c r="CN118" s="23"/>
      <c r="CO118" s="29">
        <v>9.0801569990662614</v>
      </c>
      <c r="CP118" s="17">
        <v>12.46015699906626</v>
      </c>
      <c r="CQ118" s="17">
        <v>9.0801569990662614</v>
      </c>
      <c r="CR118" s="17">
        <v>9.0801569990662614</v>
      </c>
      <c r="CS118" s="17">
        <v>20.05015699906626</v>
      </c>
      <c r="CT118" s="17">
        <v>20.05015699906626</v>
      </c>
      <c r="CU118" s="17">
        <v>9.0801569990662614</v>
      </c>
      <c r="CV118" s="17">
        <v>9.0601569990662618</v>
      </c>
      <c r="CW118" s="17">
        <v>7.9801569990662617</v>
      </c>
      <c r="CX118" s="17">
        <v>13.828927699703204</v>
      </c>
      <c r="CY118" s="17">
        <v>9.0801569990662614</v>
      </c>
      <c r="CZ118" s="30">
        <v>12.46015699906626</v>
      </c>
      <c r="DA118" s="10">
        <v>12.46015699906626</v>
      </c>
      <c r="DB118" s="3">
        <v>9.0801569990662614</v>
      </c>
      <c r="DC118" s="3">
        <v>12.46015699906626</v>
      </c>
      <c r="DD118" s="3">
        <v>15.530156999066261</v>
      </c>
      <c r="DE118" s="3">
        <v>9.0801569990662614</v>
      </c>
      <c r="DF118" s="3">
        <v>18.410156999066263</v>
      </c>
    </row>
    <row r="119" spans="1:110" ht="12.9" customHeight="1" x14ac:dyDescent="0.25">
      <c r="A119" s="48">
        <v>390</v>
      </c>
      <c r="B119" s="48"/>
      <c r="C119" s="29">
        <v>9.1501370239542901</v>
      </c>
      <c r="D119" s="30">
        <v>8.0501370239542887</v>
      </c>
      <c r="E119" s="30">
        <v>8.0501370239542887</v>
      </c>
      <c r="F119" s="23"/>
      <c r="G119" s="23"/>
      <c r="H119" s="23"/>
      <c r="I119" s="5"/>
      <c r="J119" s="5"/>
      <c r="K119" s="5"/>
      <c r="L119" s="5"/>
      <c r="P119" s="8"/>
      <c r="Q119" s="29">
        <v>9.8200169544558413</v>
      </c>
      <c r="R119" s="17">
        <v>21.520016954455841</v>
      </c>
      <c r="S119" s="17">
        <v>14.620016954455842</v>
      </c>
      <c r="T119" s="5"/>
      <c r="U119" s="5"/>
      <c r="V119" s="5"/>
      <c r="W119" s="5"/>
      <c r="X119" s="5"/>
      <c r="Y119" s="5"/>
      <c r="Z119" s="23"/>
      <c r="AA119" s="29">
        <v>5.9301370239542894</v>
      </c>
      <c r="AB119" s="17">
        <v>5.9301370239542894</v>
      </c>
      <c r="AC119" s="17">
        <v>9.1501370239542901</v>
      </c>
      <c r="AF119" s="17">
        <v>14.620016954455842</v>
      </c>
      <c r="AG119" s="17">
        <v>9.6003172547561419</v>
      </c>
      <c r="AH119" s="17">
        <v>16.942607863546748</v>
      </c>
      <c r="AI119" s="17">
        <v>8.0501370239542887</v>
      </c>
      <c r="AJ119" s="17">
        <v>8.0501370239542887</v>
      </c>
      <c r="AK119" s="17">
        <v>8.0501370239542887</v>
      </c>
      <c r="AL119" s="17">
        <v>17.154092579509847</v>
      </c>
      <c r="AM119" s="17">
        <v>18.480137023954292</v>
      </c>
      <c r="AN119" s="17">
        <v>8.0501370239542887</v>
      </c>
      <c r="CB119" s="8"/>
      <c r="CC119" s="29"/>
      <c r="CD119" s="17"/>
      <c r="CE119" s="17"/>
      <c r="CF119" s="17">
        <v>12.530137023954289</v>
      </c>
      <c r="CG119" s="17">
        <v>12.530137023954289</v>
      </c>
      <c r="CH119" s="17">
        <v>12.530137023954289</v>
      </c>
      <c r="CI119" s="5"/>
      <c r="CJ119" s="5"/>
      <c r="CK119" s="5"/>
      <c r="CL119" s="5"/>
      <c r="CM119" s="5"/>
      <c r="CN119" s="23"/>
      <c r="CO119" s="29">
        <v>9.1501370239542901</v>
      </c>
      <c r="CP119" s="17">
        <v>15.83013702395429</v>
      </c>
      <c r="CQ119" s="17">
        <v>12.530137023954289</v>
      </c>
      <c r="CR119" s="17">
        <v>9.1501370239542901</v>
      </c>
      <c r="CS119" s="17">
        <v>20.120137023954289</v>
      </c>
      <c r="CT119" s="17">
        <v>20.120137023954289</v>
      </c>
      <c r="CU119" s="17">
        <v>12.530137023954289</v>
      </c>
      <c r="CV119" s="17">
        <v>9.1301370239542905</v>
      </c>
      <c r="CW119" s="17">
        <v>15.600137023954289</v>
      </c>
      <c r="CX119" s="17">
        <v>12.530137023954289</v>
      </c>
      <c r="CY119" s="17">
        <v>15.600137023954289</v>
      </c>
      <c r="CZ119" s="30">
        <v>15.600137023954289</v>
      </c>
      <c r="DA119" s="10">
        <v>12.530137023954289</v>
      </c>
      <c r="DB119" s="3">
        <v>9.1501370239542901</v>
      </c>
      <c r="DC119" s="3">
        <v>9.1501370239542901</v>
      </c>
      <c r="DD119" s="3">
        <v>15.600137023954289</v>
      </c>
      <c r="DE119" s="3">
        <v>9.1501370239542901</v>
      </c>
      <c r="DF119" s="3">
        <v>18.480137023954292</v>
      </c>
    </row>
    <row r="120" spans="1:110" ht="12.9" customHeight="1" x14ac:dyDescent="0.25">
      <c r="Z120" s="8"/>
      <c r="AA120" s="8"/>
    </row>
    <row r="121" spans="1:110" ht="12.9" customHeight="1" x14ac:dyDescent="0.25">
      <c r="CB121" s="8"/>
      <c r="CC121" s="8"/>
    </row>
    <row r="138" spans="57:57" ht="12.9" customHeight="1" x14ac:dyDescent="0.25">
      <c r="BE138">
        <v>11218</v>
      </c>
    </row>
  </sheetData>
  <phoneticPr fontId="0" type="noConversion"/>
  <pageMargins left="0.75" right="0.75" top="1" bottom="1" header="0.5" footer="0.5"/>
  <pageSetup scale="10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defaultRowHeight="13.2" x14ac:dyDescent="0.25"/>
  <cols>
    <col min="1" max="1" width="14.44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Steinwand</dc:creator>
  <cp:lastModifiedBy>Keith Rainville</cp:lastModifiedBy>
  <cp:lastPrinted>2019-06-25T14:39:52Z</cp:lastPrinted>
  <dcterms:created xsi:type="dcterms:W3CDTF">2004-10-04T18:00:50Z</dcterms:created>
  <dcterms:modified xsi:type="dcterms:W3CDTF">2021-10-01T18:02:02Z</dcterms:modified>
</cp:coreProperties>
</file>