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achRatliff/Downloads/"/>
    </mc:Choice>
  </mc:AlternateContent>
  <bookViews>
    <workbookView xWindow="0" yWindow="460" windowWidth="28800" windowHeight="16420" tabRatio="428" firstSheet="1" activeTab="3"/>
  </bookViews>
  <sheets>
    <sheet name="120716-1" sheetId="1" r:id="rId1"/>
    <sheet name="Damage" sheetId="15" r:id="rId2"/>
    <sheet name="Radial Cracks" sheetId="20" r:id="rId3"/>
    <sheet name="Analysis 1" sheetId="19" r:id="rId4"/>
  </sheets>
  <externalReferences>
    <externalReference r:id="rId5"/>
  </externalReferenc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5" l="1"/>
  <c r="K5" i="19"/>
  <c r="G5" i="15"/>
  <c r="K6" i="19"/>
  <c r="G6" i="15"/>
  <c r="K7" i="19"/>
  <c r="G7" i="15"/>
  <c r="K8" i="19"/>
  <c r="G8" i="15"/>
  <c r="K9" i="19"/>
  <c r="G9" i="15"/>
  <c r="K10" i="19"/>
  <c r="G10" i="15"/>
  <c r="K11" i="19"/>
  <c r="G11" i="15"/>
  <c r="K12" i="19"/>
  <c r="G12" i="15"/>
  <c r="K13" i="19"/>
  <c r="G13" i="15"/>
  <c r="K14" i="19"/>
  <c r="G14" i="15"/>
  <c r="K15" i="19"/>
  <c r="G15" i="15"/>
  <c r="K16" i="19"/>
  <c r="G16" i="15"/>
  <c r="K17" i="19"/>
  <c r="G17" i="15"/>
  <c r="K18" i="19"/>
  <c r="G18" i="15"/>
  <c r="K19" i="19"/>
  <c r="G19" i="15"/>
  <c r="K20" i="19"/>
  <c r="G20" i="15"/>
  <c r="K21" i="19"/>
  <c r="G21" i="15"/>
  <c r="K22" i="19"/>
  <c r="G22" i="15"/>
  <c r="K23" i="19"/>
  <c r="G23" i="15"/>
  <c r="K24" i="19"/>
  <c r="G24" i="15"/>
  <c r="K25" i="19"/>
  <c r="G25" i="15"/>
  <c r="K26" i="19"/>
  <c r="G26" i="15"/>
  <c r="K27" i="19"/>
  <c r="G27" i="15"/>
  <c r="K28" i="19"/>
  <c r="G28" i="15"/>
  <c r="K29" i="19"/>
  <c r="G29" i="15"/>
  <c r="K30" i="19"/>
  <c r="G30" i="15"/>
  <c r="K31" i="19"/>
  <c r="G31" i="15"/>
  <c r="K32" i="19"/>
  <c r="G32" i="15"/>
  <c r="K33" i="19"/>
  <c r="G33" i="15"/>
  <c r="K34" i="19"/>
  <c r="G34" i="15"/>
  <c r="K35" i="19"/>
  <c r="G35" i="15"/>
  <c r="K36" i="19"/>
  <c r="G36" i="15"/>
  <c r="K37" i="19"/>
  <c r="G37" i="15"/>
  <c r="K38" i="19"/>
  <c r="G38" i="15"/>
  <c r="K39" i="19"/>
  <c r="G39" i="15"/>
  <c r="K40" i="19"/>
  <c r="G40" i="15"/>
  <c r="K41" i="19"/>
  <c r="G41" i="15"/>
  <c r="K42" i="19"/>
  <c r="G42" i="15"/>
  <c r="K43" i="19"/>
  <c r="G43" i="15"/>
  <c r="K44" i="19"/>
  <c r="G44" i="15"/>
  <c r="K45" i="19"/>
  <c r="G3" i="15"/>
  <c r="K4" i="19"/>
  <c r="G2" i="15"/>
  <c r="K3" i="19"/>
  <c r="L45" i="19"/>
  <c r="J45" i="19"/>
  <c r="I45" i="19"/>
  <c r="G45" i="19"/>
  <c r="H45" i="19"/>
  <c r="F45" i="19"/>
  <c r="E45" i="19"/>
  <c r="D45" i="19"/>
  <c r="C45" i="19"/>
  <c r="B45" i="19"/>
  <c r="A45" i="19"/>
  <c r="L44" i="19"/>
  <c r="J44" i="19"/>
  <c r="I44" i="19"/>
  <c r="G44" i="19"/>
  <c r="H44" i="19"/>
  <c r="F44" i="19"/>
  <c r="E44" i="19"/>
  <c r="D44" i="19"/>
  <c r="C44" i="19"/>
  <c r="B44" i="19"/>
  <c r="A44" i="19"/>
  <c r="L43" i="19"/>
  <c r="J43" i="19"/>
  <c r="I43" i="19"/>
  <c r="G43" i="19"/>
  <c r="H43" i="19"/>
  <c r="F43" i="19"/>
  <c r="E43" i="19"/>
  <c r="D43" i="19"/>
  <c r="C43" i="19"/>
  <c r="B43" i="19"/>
  <c r="A43" i="19"/>
  <c r="L42" i="19"/>
  <c r="J42" i="19"/>
  <c r="I42" i="19"/>
  <c r="G42" i="19"/>
  <c r="H42" i="19"/>
  <c r="F42" i="19"/>
  <c r="E42" i="19"/>
  <c r="D42" i="19"/>
  <c r="C42" i="19"/>
  <c r="B42" i="19"/>
  <c r="A42" i="19"/>
  <c r="L41" i="19"/>
  <c r="J41" i="19"/>
  <c r="I41" i="19"/>
  <c r="G41" i="19"/>
  <c r="H41" i="19"/>
  <c r="F41" i="19"/>
  <c r="E41" i="19"/>
  <c r="D41" i="19"/>
  <c r="C41" i="19"/>
  <c r="B41" i="19"/>
  <c r="A41" i="19"/>
  <c r="L40" i="19"/>
  <c r="J40" i="19"/>
  <c r="I40" i="19"/>
  <c r="G40" i="19"/>
  <c r="H40" i="19"/>
  <c r="F40" i="19"/>
  <c r="E40" i="19"/>
  <c r="D40" i="19"/>
  <c r="C40" i="19"/>
  <c r="B40" i="19"/>
  <c r="A40" i="19"/>
  <c r="L39" i="19"/>
  <c r="J39" i="19"/>
  <c r="I39" i="19"/>
  <c r="G39" i="19"/>
  <c r="H39" i="19"/>
  <c r="F39" i="19"/>
  <c r="E39" i="19"/>
  <c r="D39" i="19"/>
  <c r="C39" i="19"/>
  <c r="B39" i="19"/>
  <c r="A39" i="19"/>
  <c r="L38" i="19"/>
  <c r="J38" i="19"/>
  <c r="I38" i="19"/>
  <c r="G38" i="19"/>
  <c r="H38" i="19"/>
  <c r="F38" i="19"/>
  <c r="E38" i="19"/>
  <c r="D38" i="19"/>
  <c r="C38" i="19"/>
  <c r="B38" i="19"/>
  <c r="A38" i="19"/>
  <c r="L37" i="19"/>
  <c r="J37" i="19"/>
  <c r="I37" i="19"/>
  <c r="G37" i="19"/>
  <c r="H37" i="19"/>
  <c r="F37" i="19"/>
  <c r="E37" i="19"/>
  <c r="D37" i="19"/>
  <c r="C37" i="19"/>
  <c r="B37" i="19"/>
  <c r="A37" i="19"/>
  <c r="L36" i="19"/>
  <c r="J36" i="19"/>
  <c r="I36" i="19"/>
  <c r="G36" i="19"/>
  <c r="H36" i="19"/>
  <c r="F36" i="19"/>
  <c r="E36" i="19"/>
  <c r="D36" i="19"/>
  <c r="C36" i="19"/>
  <c r="B36" i="19"/>
  <c r="A36" i="19"/>
  <c r="L35" i="19"/>
  <c r="J35" i="19"/>
  <c r="I35" i="19"/>
  <c r="G35" i="19"/>
  <c r="H35" i="19"/>
  <c r="F35" i="19"/>
  <c r="E35" i="19"/>
  <c r="D35" i="19"/>
  <c r="C35" i="19"/>
  <c r="B35" i="19"/>
  <c r="A35" i="19"/>
  <c r="L34" i="19"/>
  <c r="J34" i="19"/>
  <c r="I34" i="19"/>
  <c r="G34" i="19"/>
  <c r="H34" i="19"/>
  <c r="F34" i="19"/>
  <c r="E34" i="19"/>
  <c r="D34" i="19"/>
  <c r="C34" i="19"/>
  <c r="B34" i="19"/>
  <c r="A34" i="19"/>
  <c r="L33" i="19"/>
  <c r="J33" i="19"/>
  <c r="I33" i="19"/>
  <c r="G33" i="19"/>
  <c r="H33" i="19"/>
  <c r="F33" i="19"/>
  <c r="E33" i="19"/>
  <c r="D33" i="19"/>
  <c r="C33" i="19"/>
  <c r="B33" i="19"/>
  <c r="A33" i="19"/>
  <c r="L32" i="19"/>
  <c r="J32" i="19"/>
  <c r="I32" i="19"/>
  <c r="G32" i="19"/>
  <c r="H32" i="19"/>
  <c r="F32" i="19"/>
  <c r="E32" i="19"/>
  <c r="D32" i="19"/>
  <c r="C32" i="19"/>
  <c r="B32" i="19"/>
  <c r="A32" i="19"/>
  <c r="L31" i="19"/>
  <c r="J31" i="19"/>
  <c r="I31" i="19"/>
  <c r="G31" i="19"/>
  <c r="H31" i="19"/>
  <c r="F31" i="19"/>
  <c r="E31" i="19"/>
  <c r="D31" i="19"/>
  <c r="C31" i="19"/>
  <c r="B31" i="19"/>
  <c r="A31" i="19"/>
  <c r="L30" i="19"/>
  <c r="J30" i="19"/>
  <c r="I30" i="19"/>
  <c r="G30" i="19"/>
  <c r="H30" i="19"/>
  <c r="F30" i="19"/>
  <c r="E30" i="19"/>
  <c r="D30" i="19"/>
  <c r="C30" i="19"/>
  <c r="B30" i="19"/>
  <c r="A30" i="19"/>
  <c r="L29" i="19"/>
  <c r="J29" i="19"/>
  <c r="I29" i="19"/>
  <c r="G29" i="19"/>
  <c r="H29" i="19"/>
  <c r="F29" i="19"/>
  <c r="E29" i="19"/>
  <c r="D29" i="19"/>
  <c r="C29" i="19"/>
  <c r="B29" i="19"/>
  <c r="A29" i="19"/>
  <c r="L28" i="19"/>
  <c r="J28" i="19"/>
  <c r="I28" i="19"/>
  <c r="G28" i="19"/>
  <c r="H28" i="19"/>
  <c r="F28" i="19"/>
  <c r="E28" i="19"/>
  <c r="D28" i="19"/>
  <c r="C28" i="19"/>
  <c r="B28" i="19"/>
  <c r="A28" i="19"/>
  <c r="L27" i="19"/>
  <c r="J27" i="19"/>
  <c r="I27" i="19"/>
  <c r="G27" i="19"/>
  <c r="H27" i="19"/>
  <c r="F27" i="19"/>
  <c r="E27" i="19"/>
  <c r="D27" i="19"/>
  <c r="C27" i="19"/>
  <c r="B27" i="19"/>
  <c r="A27" i="19"/>
  <c r="L26" i="19"/>
  <c r="J26" i="19"/>
  <c r="I26" i="19"/>
  <c r="G26" i="19"/>
  <c r="H26" i="19"/>
  <c r="F26" i="19"/>
  <c r="E26" i="19"/>
  <c r="D26" i="19"/>
  <c r="C26" i="19"/>
  <c r="B26" i="19"/>
  <c r="A26" i="19"/>
  <c r="L25" i="19"/>
  <c r="J25" i="19"/>
  <c r="I25" i="19"/>
  <c r="G25" i="19"/>
  <c r="H25" i="19"/>
  <c r="F25" i="19"/>
  <c r="E25" i="19"/>
  <c r="D25" i="19"/>
  <c r="C25" i="19"/>
  <c r="B25" i="19"/>
  <c r="A25" i="19"/>
  <c r="L24" i="19"/>
  <c r="J24" i="19"/>
  <c r="I24" i="19"/>
  <c r="G24" i="19"/>
  <c r="H24" i="19"/>
  <c r="F24" i="19"/>
  <c r="E24" i="19"/>
  <c r="D24" i="19"/>
  <c r="C24" i="19"/>
  <c r="B24" i="19"/>
  <c r="A24" i="19"/>
  <c r="L23" i="19"/>
  <c r="J23" i="19"/>
  <c r="I23" i="19"/>
  <c r="G23" i="19"/>
  <c r="H23" i="19"/>
  <c r="F23" i="19"/>
  <c r="E23" i="19"/>
  <c r="D23" i="19"/>
  <c r="C23" i="19"/>
  <c r="B23" i="19"/>
  <c r="A23" i="19"/>
  <c r="L22" i="19"/>
  <c r="J22" i="19"/>
  <c r="I22" i="19"/>
  <c r="G22" i="19"/>
  <c r="H22" i="19"/>
  <c r="F22" i="19"/>
  <c r="E22" i="19"/>
  <c r="D22" i="19"/>
  <c r="C22" i="19"/>
  <c r="B22" i="19"/>
  <c r="A22" i="19"/>
  <c r="L21" i="19"/>
  <c r="J21" i="19"/>
  <c r="I21" i="19"/>
  <c r="G21" i="19"/>
  <c r="H21" i="19"/>
  <c r="F21" i="19"/>
  <c r="E21" i="19"/>
  <c r="D21" i="19"/>
  <c r="C21" i="19"/>
  <c r="B21" i="19"/>
  <c r="A21" i="19"/>
  <c r="L20" i="19"/>
  <c r="J20" i="19"/>
  <c r="I20" i="19"/>
  <c r="G20" i="19"/>
  <c r="H20" i="19"/>
  <c r="F20" i="19"/>
  <c r="E20" i="19"/>
  <c r="D20" i="19"/>
  <c r="C20" i="19"/>
  <c r="B20" i="19"/>
  <c r="A20" i="19"/>
  <c r="L19" i="19"/>
  <c r="J19" i="19"/>
  <c r="I19" i="19"/>
  <c r="G19" i="19"/>
  <c r="H19" i="19"/>
  <c r="F19" i="19"/>
  <c r="E19" i="19"/>
  <c r="D19" i="19"/>
  <c r="C19" i="19"/>
  <c r="B19" i="19"/>
  <c r="A19" i="19"/>
  <c r="L18" i="19"/>
  <c r="J18" i="19"/>
  <c r="I18" i="19"/>
  <c r="G18" i="19"/>
  <c r="H18" i="19"/>
  <c r="F18" i="19"/>
  <c r="E18" i="19"/>
  <c r="D18" i="19"/>
  <c r="C18" i="19"/>
  <c r="B18" i="19"/>
  <c r="A18" i="19"/>
  <c r="L17" i="19"/>
  <c r="J17" i="19"/>
  <c r="I17" i="19"/>
  <c r="G17" i="19"/>
  <c r="H17" i="19"/>
  <c r="F17" i="19"/>
  <c r="E17" i="19"/>
  <c r="D17" i="19"/>
  <c r="C17" i="19"/>
  <c r="B17" i="19"/>
  <c r="A17" i="19"/>
  <c r="L16" i="19"/>
  <c r="J16" i="19"/>
  <c r="I16" i="19"/>
  <c r="G16" i="19"/>
  <c r="H16" i="19"/>
  <c r="F16" i="19"/>
  <c r="E16" i="19"/>
  <c r="D16" i="19"/>
  <c r="C16" i="19"/>
  <c r="B16" i="19"/>
  <c r="A16" i="19"/>
  <c r="L15" i="19"/>
  <c r="J15" i="19"/>
  <c r="I15" i="19"/>
  <c r="G15" i="19"/>
  <c r="H15" i="19"/>
  <c r="F15" i="19"/>
  <c r="E15" i="19"/>
  <c r="D15" i="19"/>
  <c r="C15" i="19"/>
  <c r="B15" i="19"/>
  <c r="A15" i="19"/>
  <c r="L14" i="19"/>
  <c r="J14" i="19"/>
  <c r="I14" i="19"/>
  <c r="G14" i="19"/>
  <c r="H14" i="19"/>
  <c r="F14" i="19"/>
  <c r="E14" i="19"/>
  <c r="D14" i="19"/>
  <c r="C14" i="19"/>
  <c r="B14" i="19"/>
  <c r="A14" i="19"/>
  <c r="L13" i="19"/>
  <c r="J13" i="19"/>
  <c r="I13" i="19"/>
  <c r="G13" i="19"/>
  <c r="H13" i="19"/>
  <c r="F13" i="19"/>
  <c r="E13" i="19"/>
  <c r="D13" i="19"/>
  <c r="C13" i="19"/>
  <c r="B13" i="19"/>
  <c r="A13" i="19"/>
  <c r="L12" i="19"/>
  <c r="J12" i="19"/>
  <c r="I12" i="19"/>
  <c r="G12" i="19"/>
  <c r="H12" i="19"/>
  <c r="F12" i="19"/>
  <c r="E12" i="19"/>
  <c r="D12" i="19"/>
  <c r="C12" i="19"/>
  <c r="B12" i="19"/>
  <c r="A12" i="19"/>
  <c r="L11" i="19"/>
  <c r="J11" i="19"/>
  <c r="I11" i="19"/>
  <c r="G11" i="19"/>
  <c r="H11" i="19"/>
  <c r="F11" i="19"/>
  <c r="E11" i="19"/>
  <c r="D11" i="19"/>
  <c r="C11" i="19"/>
  <c r="B11" i="19"/>
  <c r="A11" i="19"/>
  <c r="L10" i="19"/>
  <c r="J10" i="19"/>
  <c r="I10" i="19"/>
  <c r="G10" i="19"/>
  <c r="H10" i="19"/>
  <c r="F10" i="19"/>
  <c r="E10" i="19"/>
  <c r="D10" i="19"/>
  <c r="C10" i="19"/>
  <c r="B10" i="19"/>
  <c r="A10" i="19"/>
  <c r="L9" i="19"/>
  <c r="J9" i="19"/>
  <c r="I9" i="19"/>
  <c r="G9" i="19"/>
  <c r="H9" i="19"/>
  <c r="F9" i="19"/>
  <c r="E9" i="19"/>
  <c r="D9" i="19"/>
  <c r="C9" i="19"/>
  <c r="B9" i="19"/>
  <c r="A9" i="19"/>
  <c r="L8" i="19"/>
  <c r="J8" i="19"/>
  <c r="I8" i="19"/>
  <c r="G8" i="19"/>
  <c r="H8" i="19"/>
  <c r="F8" i="19"/>
  <c r="E8" i="19"/>
  <c r="D8" i="19"/>
  <c r="C8" i="19"/>
  <c r="B8" i="19"/>
  <c r="A8" i="19"/>
  <c r="L7" i="19"/>
  <c r="J7" i="19"/>
  <c r="I7" i="19"/>
  <c r="G7" i="19"/>
  <c r="H7" i="19"/>
  <c r="F7" i="19"/>
  <c r="E7" i="19"/>
  <c r="D7" i="19"/>
  <c r="C7" i="19"/>
  <c r="B7" i="19"/>
  <c r="A7" i="19"/>
  <c r="L6" i="19"/>
  <c r="J6" i="19"/>
  <c r="I6" i="19"/>
  <c r="G6" i="19"/>
  <c r="H6" i="19"/>
  <c r="F6" i="19"/>
  <c r="E6" i="19"/>
  <c r="D6" i="19"/>
  <c r="C6" i="19"/>
  <c r="B6" i="19"/>
  <c r="A6" i="19"/>
  <c r="L5" i="19"/>
  <c r="J5" i="19"/>
  <c r="I5" i="19"/>
  <c r="G5" i="19"/>
  <c r="H5" i="19"/>
  <c r="F5" i="19"/>
  <c r="E5" i="19"/>
  <c r="D5" i="19"/>
  <c r="C5" i="19"/>
  <c r="B5" i="19"/>
  <c r="A5" i="19"/>
  <c r="L4" i="19"/>
  <c r="J4" i="19"/>
  <c r="I4" i="19"/>
  <c r="G4" i="19"/>
  <c r="H4" i="19"/>
  <c r="F4" i="19"/>
  <c r="E4" i="19"/>
  <c r="D4" i="19"/>
  <c r="C4" i="19"/>
  <c r="B4" i="19"/>
  <c r="A4" i="19"/>
  <c r="L3" i="19"/>
  <c r="J3" i="19"/>
  <c r="I3" i="19"/>
  <c r="G3" i="19"/>
  <c r="H3" i="19"/>
  <c r="F3" i="19"/>
  <c r="E3" i="19"/>
  <c r="D3" i="19"/>
  <c r="C3" i="19"/>
  <c r="B3" i="19"/>
  <c r="A3" i="19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3" i="1"/>
  <c r="E3" i="15"/>
  <c r="AD4" i="1"/>
  <c r="E4" i="15"/>
  <c r="AD5" i="1"/>
  <c r="E5" i="15"/>
  <c r="AD6" i="1"/>
  <c r="E6" i="15"/>
  <c r="AD7" i="1"/>
  <c r="E7" i="15"/>
  <c r="AD8" i="1"/>
  <c r="E8" i="15"/>
  <c r="AD9" i="1"/>
  <c r="E9" i="15"/>
  <c r="AD10" i="1"/>
  <c r="E10" i="15"/>
  <c r="AD11" i="1"/>
  <c r="E11" i="15"/>
  <c r="AD12" i="1"/>
  <c r="E12" i="15"/>
  <c r="AD13" i="1"/>
  <c r="E13" i="15"/>
  <c r="AD14" i="1"/>
  <c r="E14" i="15"/>
  <c r="AD15" i="1"/>
  <c r="E15" i="15"/>
  <c r="AD16" i="1"/>
  <c r="E16" i="15"/>
  <c r="AD17" i="1"/>
  <c r="E17" i="15"/>
  <c r="AD18" i="1"/>
  <c r="E18" i="15"/>
  <c r="AD19" i="1"/>
  <c r="E19" i="15"/>
  <c r="AD20" i="1"/>
  <c r="E20" i="15"/>
  <c r="AD21" i="1"/>
  <c r="E21" i="15"/>
  <c r="AD22" i="1"/>
  <c r="E22" i="15"/>
  <c r="AD23" i="1"/>
  <c r="E23" i="15"/>
  <c r="AD24" i="1"/>
  <c r="E24" i="15"/>
  <c r="AD25" i="1"/>
  <c r="E25" i="15"/>
  <c r="AD26" i="1"/>
  <c r="E26" i="15"/>
  <c r="AD27" i="1"/>
  <c r="E27" i="15"/>
  <c r="AD28" i="1"/>
  <c r="E28" i="15"/>
  <c r="AD29" i="1"/>
  <c r="E29" i="15"/>
  <c r="AD30" i="1"/>
  <c r="E30" i="15"/>
  <c r="AD31" i="1"/>
  <c r="E31" i="15"/>
  <c r="AD32" i="1"/>
  <c r="E32" i="15"/>
  <c r="AD33" i="1"/>
  <c r="E33" i="15"/>
  <c r="AD34" i="1"/>
  <c r="E34" i="15"/>
  <c r="AD35" i="1"/>
  <c r="E35" i="15"/>
  <c r="AD36" i="1"/>
  <c r="E36" i="15"/>
  <c r="AD37" i="1"/>
  <c r="E37" i="15"/>
  <c r="AD38" i="1"/>
  <c r="E38" i="15"/>
  <c r="AD39" i="1"/>
  <c r="E39" i="15"/>
  <c r="AD40" i="1"/>
  <c r="E40" i="15"/>
  <c r="AD41" i="1"/>
  <c r="E41" i="15"/>
  <c r="AD42" i="1"/>
  <c r="E42" i="15"/>
  <c r="AD43" i="1"/>
  <c r="E43" i="15"/>
  <c r="AD44" i="1"/>
  <c r="E44" i="15"/>
  <c r="AD45" i="1"/>
  <c r="E2" i="15"/>
  <c r="AD3" i="1"/>
  <c r="F222" i="20"/>
  <c r="D222" i="20"/>
  <c r="G222" i="20"/>
  <c r="C222" i="20"/>
  <c r="B222" i="20"/>
  <c r="A222" i="20"/>
  <c r="F217" i="20"/>
  <c r="D217" i="20"/>
  <c r="G217" i="20"/>
  <c r="C217" i="20"/>
  <c r="B217" i="20"/>
  <c r="A217" i="20"/>
  <c r="F210" i="20"/>
  <c r="D210" i="20"/>
  <c r="G210" i="20"/>
  <c r="C210" i="20"/>
  <c r="B210" i="20"/>
  <c r="A210" i="20"/>
  <c r="F203" i="20"/>
  <c r="D203" i="20"/>
  <c r="G203" i="20"/>
  <c r="C203" i="20"/>
  <c r="B203" i="20"/>
  <c r="A203" i="20"/>
  <c r="F194" i="20"/>
  <c r="D194" i="20"/>
  <c r="G194" i="20"/>
  <c r="C194" i="20"/>
  <c r="B194" i="20"/>
  <c r="A194" i="20"/>
  <c r="F188" i="20"/>
  <c r="D188" i="20"/>
  <c r="G188" i="20"/>
  <c r="C188" i="20"/>
  <c r="B188" i="20"/>
  <c r="A188" i="20"/>
  <c r="F180" i="20"/>
  <c r="D180" i="20"/>
  <c r="G180" i="20"/>
  <c r="C180" i="20"/>
  <c r="B180" i="20"/>
  <c r="A180" i="20"/>
  <c r="D179" i="20"/>
  <c r="C179" i="20"/>
  <c r="B179" i="20"/>
  <c r="A179" i="20"/>
  <c r="D178" i="20"/>
  <c r="C178" i="20"/>
  <c r="B178" i="20"/>
  <c r="A178" i="20"/>
  <c r="D177" i="20"/>
  <c r="C177" i="20"/>
  <c r="B177" i="20"/>
  <c r="A177" i="20"/>
  <c r="F168" i="20"/>
  <c r="G168" i="20"/>
  <c r="C168" i="20"/>
  <c r="B168" i="20"/>
  <c r="A168" i="20"/>
  <c r="F159" i="20"/>
  <c r="G159" i="20"/>
  <c r="C159" i="20"/>
  <c r="B159" i="20"/>
  <c r="A159" i="20"/>
  <c r="F151" i="20"/>
  <c r="D151" i="20"/>
  <c r="G151" i="20"/>
  <c r="C151" i="20"/>
  <c r="B151" i="20"/>
  <c r="A151" i="20"/>
  <c r="F141" i="20"/>
  <c r="G141" i="20"/>
  <c r="C141" i="20"/>
  <c r="B141" i="20"/>
  <c r="A141" i="20"/>
  <c r="F137" i="20"/>
  <c r="D137" i="20"/>
  <c r="G137" i="20"/>
  <c r="C137" i="20"/>
  <c r="B137" i="20"/>
  <c r="A137" i="20"/>
  <c r="F132" i="20"/>
  <c r="D132" i="20"/>
  <c r="G132" i="20"/>
  <c r="C132" i="20"/>
  <c r="B132" i="20"/>
  <c r="A132" i="20"/>
  <c r="F127" i="20"/>
  <c r="G127" i="20"/>
  <c r="C127" i="20"/>
  <c r="B127" i="20"/>
  <c r="A127" i="20"/>
  <c r="F119" i="20"/>
  <c r="G119" i="20"/>
  <c r="C119" i="20"/>
  <c r="B119" i="20"/>
  <c r="A119" i="20"/>
  <c r="F111" i="20"/>
  <c r="G111" i="20"/>
  <c r="C111" i="20"/>
  <c r="B111" i="20"/>
  <c r="A111" i="20"/>
  <c r="F101" i="20"/>
  <c r="D101" i="20"/>
  <c r="G101" i="20"/>
  <c r="C101" i="20"/>
  <c r="B101" i="20"/>
  <c r="A101" i="20"/>
  <c r="F98" i="20"/>
  <c r="D98" i="20"/>
  <c r="G98" i="20"/>
  <c r="C98" i="20"/>
  <c r="B98" i="20"/>
  <c r="A98" i="20"/>
  <c r="F89" i="20"/>
  <c r="G89" i="20"/>
  <c r="C89" i="20"/>
  <c r="B89" i="20"/>
  <c r="A89" i="20"/>
  <c r="F86" i="20"/>
  <c r="D86" i="20"/>
  <c r="G86" i="20"/>
  <c r="C86" i="20"/>
  <c r="B86" i="20"/>
  <c r="A86" i="20"/>
  <c r="F78" i="20"/>
  <c r="G78" i="20"/>
  <c r="C78" i="20"/>
  <c r="B78" i="20"/>
  <c r="A78" i="20"/>
  <c r="F71" i="20"/>
  <c r="G71" i="20"/>
  <c r="C71" i="20"/>
  <c r="B71" i="20"/>
  <c r="A71" i="20"/>
  <c r="F66" i="20"/>
  <c r="G66" i="20"/>
  <c r="C66" i="20"/>
  <c r="B66" i="20"/>
  <c r="A66" i="20"/>
  <c r="F63" i="20"/>
  <c r="D63" i="20"/>
  <c r="G63" i="20"/>
  <c r="C63" i="20"/>
  <c r="B63" i="20"/>
  <c r="A63" i="20"/>
  <c r="F59" i="20"/>
  <c r="D59" i="20"/>
  <c r="G59" i="20"/>
  <c r="C59" i="20"/>
  <c r="B59" i="20"/>
  <c r="A59" i="20"/>
  <c r="F55" i="20"/>
  <c r="D55" i="20"/>
  <c r="G55" i="20"/>
  <c r="C55" i="20"/>
  <c r="B55" i="20"/>
  <c r="A55" i="20"/>
  <c r="F49" i="20"/>
  <c r="D49" i="20"/>
  <c r="G49" i="20"/>
  <c r="C49" i="20"/>
  <c r="B49" i="20"/>
  <c r="A49" i="20"/>
  <c r="F43" i="20"/>
  <c r="D43" i="20"/>
  <c r="G43" i="20"/>
  <c r="C43" i="20"/>
  <c r="B43" i="20"/>
  <c r="A43" i="20"/>
  <c r="F38" i="20"/>
  <c r="D38" i="20"/>
  <c r="G38" i="20"/>
  <c r="C38" i="20"/>
  <c r="B38" i="20"/>
  <c r="A38" i="20"/>
  <c r="F34" i="20"/>
  <c r="D34" i="20"/>
  <c r="G34" i="20"/>
  <c r="C34" i="20"/>
  <c r="B34" i="20"/>
  <c r="A34" i="20"/>
  <c r="F31" i="20"/>
  <c r="D31" i="20"/>
  <c r="G31" i="20"/>
  <c r="C31" i="20"/>
  <c r="B31" i="20"/>
  <c r="A31" i="20"/>
  <c r="F28" i="20"/>
  <c r="D28" i="20"/>
  <c r="G28" i="20"/>
  <c r="C28" i="20"/>
  <c r="B28" i="20"/>
  <c r="A28" i="20"/>
  <c r="F24" i="20"/>
  <c r="D24" i="20"/>
  <c r="G24" i="20"/>
  <c r="C24" i="20"/>
  <c r="B24" i="20"/>
  <c r="A24" i="20"/>
  <c r="F18" i="20"/>
  <c r="D18" i="20"/>
  <c r="G18" i="20"/>
  <c r="C18" i="20"/>
  <c r="B18" i="20"/>
  <c r="A18" i="20"/>
  <c r="F13" i="20"/>
  <c r="D13" i="20"/>
  <c r="G13" i="20"/>
  <c r="C13" i="20"/>
  <c r="B13" i="20"/>
  <c r="A13" i="20"/>
  <c r="F10" i="20"/>
  <c r="D10" i="20"/>
  <c r="G10" i="20"/>
  <c r="C10" i="20"/>
  <c r="B10" i="20"/>
  <c r="A10" i="20"/>
  <c r="G5" i="20"/>
  <c r="F5" i="20"/>
  <c r="D5" i="20"/>
  <c r="C5" i="20"/>
  <c r="B5" i="20"/>
  <c r="A5" i="20"/>
  <c r="D4" i="20"/>
  <c r="C4" i="20"/>
  <c r="B4" i="20"/>
  <c r="A4" i="20"/>
  <c r="D3" i="20"/>
  <c r="C3" i="20"/>
  <c r="B3" i="20"/>
  <c r="A3" i="20"/>
  <c r="D2" i="20"/>
  <c r="C2" i="20"/>
  <c r="B2" i="20"/>
  <c r="A2" i="20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H45" i="1"/>
  <c r="I45" i="1"/>
  <c r="Y45" i="1"/>
  <c r="Z45" i="1"/>
  <c r="AA45" i="1"/>
  <c r="P45" i="1"/>
  <c r="Q45" i="1"/>
  <c r="R45" i="1"/>
  <c r="AC45" i="1"/>
  <c r="AB45" i="1"/>
  <c r="G45" i="1"/>
  <c r="H44" i="1"/>
  <c r="I44" i="1"/>
  <c r="Y44" i="1"/>
  <c r="Z44" i="1"/>
  <c r="AA44" i="1"/>
  <c r="P44" i="1"/>
  <c r="Q44" i="1"/>
  <c r="R44" i="1"/>
  <c r="AC44" i="1"/>
  <c r="AB44" i="1"/>
  <c r="G44" i="1"/>
  <c r="H43" i="1"/>
  <c r="I43" i="1"/>
  <c r="Y43" i="1"/>
  <c r="Z43" i="1"/>
  <c r="AA43" i="1"/>
  <c r="P43" i="1"/>
  <c r="Q43" i="1"/>
  <c r="R43" i="1"/>
  <c r="AC43" i="1"/>
  <c r="AB43" i="1"/>
  <c r="G43" i="1"/>
  <c r="H42" i="1"/>
  <c r="I42" i="1"/>
  <c r="Y42" i="1"/>
  <c r="Z42" i="1"/>
  <c r="AA42" i="1"/>
  <c r="P42" i="1"/>
  <c r="Q42" i="1"/>
  <c r="R42" i="1"/>
  <c r="AC42" i="1"/>
  <c r="AB42" i="1"/>
  <c r="G42" i="1"/>
  <c r="H41" i="1"/>
  <c r="I41" i="1"/>
  <c r="Y41" i="1"/>
  <c r="Z41" i="1"/>
  <c r="AA41" i="1"/>
  <c r="P41" i="1"/>
  <c r="Q41" i="1"/>
  <c r="R41" i="1"/>
  <c r="AC41" i="1"/>
  <c r="AB41" i="1"/>
  <c r="G41" i="1"/>
  <c r="H40" i="1"/>
  <c r="I40" i="1"/>
  <c r="Y40" i="1"/>
  <c r="Z40" i="1"/>
  <c r="AA40" i="1"/>
  <c r="P40" i="1"/>
  <c r="Q40" i="1"/>
  <c r="R40" i="1"/>
  <c r="AC40" i="1"/>
  <c r="AB40" i="1"/>
  <c r="G40" i="1"/>
  <c r="H39" i="1"/>
  <c r="I39" i="1"/>
  <c r="Y39" i="1"/>
  <c r="Z39" i="1"/>
  <c r="AA39" i="1"/>
  <c r="P39" i="1"/>
  <c r="Q39" i="1"/>
  <c r="R39" i="1"/>
  <c r="AC39" i="1"/>
  <c r="AB39" i="1"/>
  <c r="G39" i="1"/>
  <c r="H38" i="1"/>
  <c r="I38" i="1"/>
  <c r="Y38" i="1"/>
  <c r="Z38" i="1"/>
  <c r="AA38" i="1"/>
  <c r="P38" i="1"/>
  <c r="Q38" i="1"/>
  <c r="R38" i="1"/>
  <c r="AC38" i="1"/>
  <c r="AB38" i="1"/>
  <c r="G38" i="1"/>
  <c r="H37" i="1"/>
  <c r="I37" i="1"/>
  <c r="Y37" i="1"/>
  <c r="Z37" i="1"/>
  <c r="AA37" i="1"/>
  <c r="P37" i="1"/>
  <c r="Q37" i="1"/>
  <c r="R37" i="1"/>
  <c r="AC37" i="1"/>
  <c r="AB37" i="1"/>
  <c r="G37" i="1"/>
  <c r="H36" i="1"/>
  <c r="I36" i="1"/>
  <c r="Y36" i="1"/>
  <c r="Z36" i="1"/>
  <c r="AA36" i="1"/>
  <c r="P36" i="1"/>
  <c r="Q36" i="1"/>
  <c r="R36" i="1"/>
  <c r="AC36" i="1"/>
  <c r="AB36" i="1"/>
  <c r="G36" i="1"/>
  <c r="H35" i="1"/>
  <c r="I35" i="1"/>
  <c r="Y35" i="1"/>
  <c r="Z35" i="1"/>
  <c r="AA35" i="1"/>
  <c r="P35" i="1"/>
  <c r="Q35" i="1"/>
  <c r="R35" i="1"/>
  <c r="AC35" i="1"/>
  <c r="AB35" i="1"/>
  <c r="G35" i="1"/>
  <c r="H34" i="1"/>
  <c r="I34" i="1"/>
  <c r="Y34" i="1"/>
  <c r="Z34" i="1"/>
  <c r="AA34" i="1"/>
  <c r="P34" i="1"/>
  <c r="Q34" i="1"/>
  <c r="R34" i="1"/>
  <c r="AC34" i="1"/>
  <c r="AB34" i="1"/>
  <c r="G34" i="1"/>
  <c r="H33" i="1"/>
  <c r="I33" i="1"/>
  <c r="Y33" i="1"/>
  <c r="Z33" i="1"/>
  <c r="AA33" i="1"/>
  <c r="P33" i="1"/>
  <c r="Q33" i="1"/>
  <c r="R33" i="1"/>
  <c r="AC33" i="1"/>
  <c r="AB33" i="1"/>
  <c r="G33" i="1"/>
  <c r="H32" i="1"/>
  <c r="I32" i="1"/>
  <c r="Y32" i="1"/>
  <c r="Z32" i="1"/>
  <c r="AA32" i="1"/>
  <c r="P32" i="1"/>
  <c r="Q32" i="1"/>
  <c r="R32" i="1"/>
  <c r="AC32" i="1"/>
  <c r="AB32" i="1"/>
  <c r="G32" i="1"/>
  <c r="H31" i="1"/>
  <c r="I31" i="1"/>
  <c r="Y31" i="1"/>
  <c r="Z31" i="1"/>
  <c r="AA31" i="1"/>
  <c r="P31" i="1"/>
  <c r="Q31" i="1"/>
  <c r="R31" i="1"/>
  <c r="AC31" i="1"/>
  <c r="AB31" i="1"/>
  <c r="G31" i="1"/>
  <c r="H30" i="1"/>
  <c r="I30" i="1"/>
  <c r="Y30" i="1"/>
  <c r="Z30" i="1"/>
  <c r="AA30" i="1"/>
  <c r="P30" i="1"/>
  <c r="Q30" i="1"/>
  <c r="R30" i="1"/>
  <c r="AC30" i="1"/>
  <c r="AB30" i="1"/>
  <c r="G30" i="1"/>
  <c r="H29" i="1"/>
  <c r="I29" i="1"/>
  <c r="Y29" i="1"/>
  <c r="Z29" i="1"/>
  <c r="AA29" i="1"/>
  <c r="P29" i="1"/>
  <c r="Q29" i="1"/>
  <c r="R29" i="1"/>
  <c r="AC29" i="1"/>
  <c r="AB29" i="1"/>
  <c r="G29" i="1"/>
  <c r="H28" i="1"/>
  <c r="I28" i="1"/>
  <c r="Y28" i="1"/>
  <c r="Z28" i="1"/>
  <c r="AA28" i="1"/>
  <c r="P28" i="1"/>
  <c r="Q28" i="1"/>
  <c r="R28" i="1"/>
  <c r="AC28" i="1"/>
  <c r="AB28" i="1"/>
  <c r="G28" i="1"/>
  <c r="H27" i="1"/>
  <c r="I27" i="1"/>
  <c r="Y27" i="1"/>
  <c r="Z27" i="1"/>
  <c r="AA27" i="1"/>
  <c r="P27" i="1"/>
  <c r="Q27" i="1"/>
  <c r="R27" i="1"/>
  <c r="AC27" i="1"/>
  <c r="AB27" i="1"/>
  <c r="G27" i="1"/>
  <c r="H26" i="1"/>
  <c r="I26" i="1"/>
  <c r="Y26" i="1"/>
  <c r="Z26" i="1"/>
  <c r="AA26" i="1"/>
  <c r="P26" i="1"/>
  <c r="Q26" i="1"/>
  <c r="R26" i="1"/>
  <c r="AC26" i="1"/>
  <c r="AB26" i="1"/>
  <c r="G26" i="1"/>
  <c r="H25" i="1"/>
  <c r="I25" i="1"/>
  <c r="Y25" i="1"/>
  <c r="Z25" i="1"/>
  <c r="AA25" i="1"/>
  <c r="P25" i="1"/>
  <c r="Q25" i="1"/>
  <c r="R25" i="1"/>
  <c r="AC25" i="1"/>
  <c r="AB25" i="1"/>
  <c r="G25" i="1"/>
  <c r="H24" i="1"/>
  <c r="I24" i="1"/>
  <c r="Y24" i="1"/>
  <c r="Z24" i="1"/>
  <c r="AA24" i="1"/>
  <c r="P24" i="1"/>
  <c r="Q24" i="1"/>
  <c r="R24" i="1"/>
  <c r="AC24" i="1"/>
  <c r="AB24" i="1"/>
  <c r="G24" i="1"/>
  <c r="H23" i="1"/>
  <c r="I23" i="1"/>
  <c r="Y23" i="1"/>
  <c r="Z23" i="1"/>
  <c r="AA23" i="1"/>
  <c r="P23" i="1"/>
  <c r="Q23" i="1"/>
  <c r="R23" i="1"/>
  <c r="AC23" i="1"/>
  <c r="AB23" i="1"/>
  <c r="G23" i="1"/>
  <c r="H22" i="1"/>
  <c r="I22" i="1"/>
  <c r="Y22" i="1"/>
  <c r="Z22" i="1"/>
  <c r="AA22" i="1"/>
  <c r="P22" i="1"/>
  <c r="Q22" i="1"/>
  <c r="R22" i="1"/>
  <c r="AC22" i="1"/>
  <c r="AB22" i="1"/>
  <c r="G22" i="1"/>
  <c r="H21" i="1"/>
  <c r="I21" i="1"/>
  <c r="Y21" i="1"/>
  <c r="Z21" i="1"/>
  <c r="AA21" i="1"/>
  <c r="P21" i="1"/>
  <c r="Q21" i="1"/>
  <c r="R21" i="1"/>
  <c r="AC21" i="1"/>
  <c r="AB21" i="1"/>
  <c r="G21" i="1"/>
  <c r="H20" i="1"/>
  <c r="I20" i="1"/>
  <c r="Y20" i="1"/>
  <c r="Z20" i="1"/>
  <c r="AA20" i="1"/>
  <c r="P20" i="1"/>
  <c r="Q20" i="1"/>
  <c r="R20" i="1"/>
  <c r="AC20" i="1"/>
  <c r="AB20" i="1"/>
  <c r="G20" i="1"/>
  <c r="H19" i="1"/>
  <c r="I19" i="1"/>
  <c r="Y19" i="1"/>
  <c r="Z19" i="1"/>
  <c r="AA19" i="1"/>
  <c r="P19" i="1"/>
  <c r="Q19" i="1"/>
  <c r="R19" i="1"/>
  <c r="AC19" i="1"/>
  <c r="AB19" i="1"/>
  <c r="G19" i="1"/>
  <c r="H18" i="1"/>
  <c r="I18" i="1"/>
  <c r="Y18" i="1"/>
  <c r="Z18" i="1"/>
  <c r="AA18" i="1"/>
  <c r="P18" i="1"/>
  <c r="Q18" i="1"/>
  <c r="R18" i="1"/>
  <c r="AC18" i="1"/>
  <c r="AB18" i="1"/>
  <c r="G18" i="1"/>
  <c r="H17" i="1"/>
  <c r="I17" i="1"/>
  <c r="Y17" i="1"/>
  <c r="Z17" i="1"/>
  <c r="AA17" i="1"/>
  <c r="P17" i="1"/>
  <c r="Q17" i="1"/>
  <c r="R17" i="1"/>
  <c r="AC17" i="1"/>
  <c r="AB17" i="1"/>
  <c r="G17" i="1"/>
  <c r="H16" i="1"/>
  <c r="I16" i="1"/>
  <c r="Y16" i="1"/>
  <c r="Z16" i="1"/>
  <c r="AA16" i="1"/>
  <c r="P16" i="1"/>
  <c r="Q16" i="1"/>
  <c r="R16" i="1"/>
  <c r="AC16" i="1"/>
  <c r="AB16" i="1"/>
  <c r="G16" i="1"/>
  <c r="H15" i="1"/>
  <c r="I15" i="1"/>
  <c r="Y15" i="1"/>
  <c r="Z15" i="1"/>
  <c r="AA15" i="1"/>
  <c r="P15" i="1"/>
  <c r="Q15" i="1"/>
  <c r="R15" i="1"/>
  <c r="AC15" i="1"/>
  <c r="AB15" i="1"/>
  <c r="G15" i="1"/>
  <c r="H14" i="1"/>
  <c r="I14" i="1"/>
  <c r="Y14" i="1"/>
  <c r="Z14" i="1"/>
  <c r="AA14" i="1"/>
  <c r="P14" i="1"/>
  <c r="Q14" i="1"/>
  <c r="R14" i="1"/>
  <c r="AC14" i="1"/>
  <c r="AB14" i="1"/>
  <c r="G14" i="1"/>
  <c r="H13" i="1"/>
  <c r="I13" i="1"/>
  <c r="Y13" i="1"/>
  <c r="Z13" i="1"/>
  <c r="AA13" i="1"/>
  <c r="P13" i="1"/>
  <c r="Q13" i="1"/>
  <c r="R13" i="1"/>
  <c r="AC13" i="1"/>
  <c r="AB13" i="1"/>
  <c r="G13" i="1"/>
  <c r="H12" i="1"/>
  <c r="I12" i="1"/>
  <c r="Y12" i="1"/>
  <c r="Z12" i="1"/>
  <c r="AA12" i="1"/>
  <c r="P12" i="1"/>
  <c r="Q12" i="1"/>
  <c r="R12" i="1"/>
  <c r="AC12" i="1"/>
  <c r="AB12" i="1"/>
  <c r="G12" i="1"/>
  <c r="H11" i="1"/>
  <c r="I11" i="1"/>
  <c r="Y11" i="1"/>
  <c r="Z11" i="1"/>
  <c r="AA11" i="1"/>
  <c r="P11" i="1"/>
  <c r="Q11" i="1"/>
  <c r="R11" i="1"/>
  <c r="AC11" i="1"/>
  <c r="AB11" i="1"/>
  <c r="G11" i="1"/>
  <c r="H10" i="1"/>
  <c r="I10" i="1"/>
  <c r="Y10" i="1"/>
  <c r="Z10" i="1"/>
  <c r="AA10" i="1"/>
  <c r="P10" i="1"/>
  <c r="Q10" i="1"/>
  <c r="R10" i="1"/>
  <c r="AC10" i="1"/>
  <c r="AB10" i="1"/>
  <c r="G10" i="1"/>
  <c r="H9" i="1"/>
  <c r="I9" i="1"/>
  <c r="Y9" i="1"/>
  <c r="Z9" i="1"/>
  <c r="AA9" i="1"/>
  <c r="P9" i="1"/>
  <c r="Q9" i="1"/>
  <c r="R9" i="1"/>
  <c r="AC9" i="1"/>
  <c r="AB9" i="1"/>
  <c r="G9" i="1"/>
  <c r="H8" i="1"/>
  <c r="I8" i="1"/>
  <c r="Y8" i="1"/>
  <c r="Z8" i="1"/>
  <c r="AA8" i="1"/>
  <c r="P8" i="1"/>
  <c r="Q8" i="1"/>
  <c r="R8" i="1"/>
  <c r="AC8" i="1"/>
  <c r="AB8" i="1"/>
  <c r="G8" i="1"/>
  <c r="H7" i="1"/>
  <c r="I7" i="1"/>
  <c r="Y7" i="1"/>
  <c r="Z7" i="1"/>
  <c r="AA7" i="1"/>
  <c r="P7" i="1"/>
  <c r="Q7" i="1"/>
  <c r="R7" i="1"/>
  <c r="AC7" i="1"/>
  <c r="AB7" i="1"/>
  <c r="G7" i="1"/>
  <c r="H6" i="1"/>
  <c r="I6" i="1"/>
  <c r="Y6" i="1"/>
  <c r="Z6" i="1"/>
  <c r="AA6" i="1"/>
  <c r="P6" i="1"/>
  <c r="Q6" i="1"/>
  <c r="R6" i="1"/>
  <c r="AC6" i="1"/>
  <c r="AB6" i="1"/>
  <c r="G6" i="1"/>
  <c r="H5" i="1"/>
  <c r="I5" i="1"/>
  <c r="Y5" i="1"/>
  <c r="Z5" i="1"/>
  <c r="AA5" i="1"/>
  <c r="P5" i="1"/>
  <c r="Q5" i="1"/>
  <c r="R5" i="1"/>
  <c r="AC5" i="1"/>
  <c r="AB5" i="1"/>
  <c r="G5" i="1"/>
  <c r="H4" i="1"/>
  <c r="I4" i="1"/>
  <c r="Y4" i="1"/>
  <c r="Z4" i="1"/>
  <c r="AA4" i="1"/>
  <c r="P4" i="1"/>
  <c r="Q4" i="1"/>
  <c r="R4" i="1"/>
  <c r="AC4" i="1"/>
  <c r="AB4" i="1"/>
  <c r="G4" i="1"/>
  <c r="H3" i="1"/>
  <c r="I3" i="1"/>
  <c r="Y3" i="1"/>
  <c r="Z3" i="1"/>
  <c r="AA3" i="1"/>
  <c r="P3" i="1"/>
  <c r="Q3" i="1"/>
  <c r="R3" i="1"/>
  <c r="AC3" i="1"/>
  <c r="AB3" i="1"/>
  <c r="G3" i="1"/>
</calcChain>
</file>

<file path=xl/comments1.xml><?xml version="1.0" encoding="utf-8"?>
<comments xmlns="http://schemas.openxmlformats.org/spreadsheetml/2006/main">
  <authors>
    <author>Microsoft Office User</author>
    <author/>
  </authors>
  <commentList>
    <comment ref="I2" authorId="0">
      <text>
        <r>
          <rPr>
            <b/>
            <sz val="10"/>
            <color indexed="81"/>
            <rFont val="Calibri"/>
            <family val="2"/>
          </rPr>
          <t>Density is 2.52 g/cm^3, which is 0.00525 g/mm^3.
Assumptions:
20 degrees C
Homogeneous material</t>
        </r>
      </text>
    </comment>
    <comment ref="J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1st frame particle appears
</t>
        </r>
      </text>
    </comment>
    <comment ref="K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X coordinates from Start Frame (pre-impact)
</t>
        </r>
      </text>
    </comment>
    <comment ref="L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Y  coordinate from Start Frame  (pre-impact)
</t>
        </r>
      </text>
    </comment>
    <comment ref="M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Last frame before impact
</t>
        </r>
      </text>
    </comment>
    <comment ref="N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X coordinate from End Frame (pre-impact)
</t>
        </r>
      </text>
    </comment>
    <comment ref="O2" authorId="1">
      <text>
        <r>
          <rPr>
            <b/>
            <sz val="10"/>
            <color rgb="FF000000"/>
            <rFont val="Calibri"/>
            <family val="2"/>
            <charset val="1"/>
          </rPr>
          <t xml:space="preserve">Y coordinate from End Frame (pre-impact)
</t>
        </r>
        <r>
          <rPr>
            <sz val="10"/>
            <color rgb="FF000000"/>
            <rFont val="Calibri"/>
            <family val="2"/>
            <charset val="1"/>
          </rPr>
          <t xml:space="preserve">
</t>
        </r>
      </text>
    </comment>
    <comment ref="Q2" authorId="1">
      <text>
        <r>
          <rPr>
            <sz val="10"/>
            <color rgb="FF000000"/>
            <rFont val="Calibri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Calibri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<sst xmlns="http://schemas.openxmlformats.org/spreadsheetml/2006/main" count="155" uniqueCount="73">
  <si>
    <t>Pre-Impact</t>
  </si>
  <si>
    <t>Post-Impact</t>
  </si>
  <si>
    <t>Date</t>
  </si>
  <si>
    <t>Start Frame</t>
  </si>
  <si>
    <t>End Frame</t>
  </si>
  <si>
    <t>Distance (Inches)</t>
  </si>
  <si>
    <t>Velocity (m/s)</t>
  </si>
  <si>
    <t>120716-1</t>
  </si>
  <si>
    <t>120716-2</t>
  </si>
  <si>
    <t>120716-3</t>
  </si>
  <si>
    <t>120716-4</t>
  </si>
  <si>
    <t>120716-5</t>
  </si>
  <si>
    <t>120716-7</t>
  </si>
  <si>
    <t>120716-8</t>
  </si>
  <si>
    <t>120716-9</t>
  </si>
  <si>
    <t>120716-10</t>
  </si>
  <si>
    <t>120716-12</t>
  </si>
  <si>
    <t>120716-13</t>
  </si>
  <si>
    <t>120716-14</t>
  </si>
  <si>
    <t>120716-15</t>
  </si>
  <si>
    <t xml:space="preserve">Y1          </t>
  </si>
  <si>
    <t>D Measured (mm)</t>
  </si>
  <si>
    <t>NA</t>
  </si>
  <si>
    <t>120716-11</t>
  </si>
  <si>
    <t>D Actual (mm)</t>
  </si>
  <si>
    <t>D % Error</t>
  </si>
  <si>
    <t>Volume (mm^3)</t>
  </si>
  <si>
    <t>Mass (g)</t>
  </si>
  <si>
    <t>K.E. (Joules)</t>
  </si>
  <si>
    <t>Analysis</t>
  </si>
  <si>
    <t>Delta V</t>
  </si>
  <si>
    <t>Delta K.E.</t>
  </si>
  <si>
    <t xml:space="preserve">X1          </t>
  </si>
  <si>
    <t>Pit Diameter</t>
  </si>
  <si>
    <t>L.C. Diameter</t>
  </si>
  <si>
    <t>Shot</t>
  </si>
  <si>
    <t xml:space="preserve">Shot          </t>
  </si>
  <si>
    <t xml:space="preserve">X2          </t>
  </si>
  <si>
    <t xml:space="preserve">Y2          </t>
  </si>
  <si>
    <t xml:space="preserve">Y2           </t>
  </si>
  <si>
    <t>Pit Area</t>
  </si>
  <si>
    <t>Sample</t>
  </si>
  <si>
    <t>Location</t>
  </si>
  <si>
    <t>C</t>
  </si>
  <si>
    <t>S</t>
  </si>
  <si>
    <t>N</t>
  </si>
  <si>
    <t>W</t>
  </si>
  <si>
    <t>SW</t>
  </si>
  <si>
    <t>NW</t>
  </si>
  <si>
    <t xml:space="preserve">N </t>
  </si>
  <si>
    <t>E</t>
  </si>
  <si>
    <t>NE</t>
  </si>
  <si>
    <t>SE</t>
  </si>
  <si>
    <t>Change in K.E.</t>
  </si>
  <si>
    <t>Lateral Crack Diameter</t>
  </si>
  <si>
    <t>No. Radial Cracks</t>
  </si>
  <si>
    <t>Number of Lateral Cracks</t>
  </si>
  <si>
    <t>Lateral Crack Radius</t>
  </si>
  <si>
    <t>200 um</t>
  </si>
  <si>
    <t>425 um</t>
  </si>
  <si>
    <t>670 um</t>
  </si>
  <si>
    <t>300 um</t>
  </si>
  <si>
    <t>Number of Cracks</t>
  </si>
  <si>
    <t>Crack Length</t>
  </si>
  <si>
    <t>Average Crack Length</t>
  </si>
  <si>
    <t>N/A</t>
  </si>
  <si>
    <t>Total Crack Length</t>
  </si>
  <si>
    <t>120716-16</t>
  </si>
  <si>
    <t>K.E. (Millijoules)</t>
  </si>
  <si>
    <t># R.C.</t>
  </si>
  <si>
    <t>120716-6</t>
  </si>
  <si>
    <t>Lateral Crack Area</t>
  </si>
  <si>
    <t>K.E. (milliJoules)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</si>
</sst>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indexed="81"/>
      <name val="Calibri"/>
      <family val="2"/>
    </font>
    <font>
      <sz val="14"/>
      <color theme="1"/>
      <name val="Arial"/>
      <family val="2"/>
      <charset val="1"/>
    </font>
    <font>
      <b/>
      <sz val="14"/>
      <color theme="1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5" fillId="0" borderId="0" xfId="0" applyFont="1" applyFill="1" applyBorder="1"/>
    <xf numFmtId="0" fontId="6" fillId="3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1" fillId="0" borderId="1" xfId="0" applyFont="1" applyBorder="1"/>
    <xf numFmtId="0" fontId="6" fillId="2" borderId="1" xfId="0" applyFont="1" applyFill="1" applyBorder="1" applyAlignment="1"/>
    <xf numFmtId="0" fontId="10" fillId="2" borderId="1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 wrapText="1" readingOrder="1"/>
    </xf>
    <xf numFmtId="0" fontId="9" fillId="2" borderId="1" xfId="0" applyFont="1" applyFill="1" applyBorder="1" applyAlignment="1">
      <alignment horizontal="right" wrapText="1" readingOrder="1"/>
    </xf>
    <xf numFmtId="0" fontId="5" fillId="4" borderId="1" xfId="0" applyFont="1" applyFill="1" applyBorder="1"/>
    <xf numFmtId="0" fontId="6" fillId="3" borderId="1" xfId="0" applyFont="1" applyFill="1" applyBorder="1" applyAlignment="1">
      <alignment vertical="center"/>
    </xf>
    <xf numFmtId="0" fontId="0" fillId="0" borderId="1" xfId="0" applyBorder="1"/>
    <xf numFmtId="0" fontId="6" fillId="5" borderId="1" xfId="0" applyFont="1" applyFill="1" applyBorder="1"/>
    <xf numFmtId="0" fontId="1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0" fontId="5" fillId="7" borderId="1" xfId="0" applyFont="1" applyFill="1" applyBorder="1"/>
    <xf numFmtId="0" fontId="1" fillId="7" borderId="1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Kinetic Energy vs. Pit Diameter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95-49CF-9262-5CFE8B59A06C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1'!$D$36:$D$45</c:f>
              <c:numCache>
                <c:formatCode>General</c:formatCode>
                <c:ptCount val="10"/>
                <c:pt idx="0">
                  <c:v>0.206112265851825</c:v>
                </c:pt>
                <c:pt idx="1">
                  <c:v>0.200817701569058</c:v>
                </c:pt>
                <c:pt idx="2">
                  <c:v>0.120475185497813</c:v>
                </c:pt>
                <c:pt idx="3">
                  <c:v>0.570472458425137</c:v>
                </c:pt>
                <c:pt idx="4">
                  <c:v>0.416254316279158</c:v>
                </c:pt>
                <c:pt idx="5">
                  <c:v>0.401635403138115</c:v>
                </c:pt>
                <c:pt idx="6">
                  <c:v>0.226054562149384</c:v>
                </c:pt>
                <c:pt idx="7">
                  <c:v>0.265640619441648</c:v>
                </c:pt>
                <c:pt idx="8">
                  <c:v>0.112662944030077</c:v>
                </c:pt>
                <c:pt idx="9">
                  <c:v>0.151777076094761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37-42A6-BE80-C850E4EA158D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1'!$I$24:$I$31</c:f>
              <c:numCache>
                <c:formatCode>General</c:formatCode>
                <c:ptCount val="8"/>
                <c:pt idx="0">
                  <c:v>146.4462719002991</c:v>
                </c:pt>
                <c:pt idx="1">
                  <c:v>122.1153913949539</c:v>
                </c:pt>
                <c:pt idx="2">
                  <c:v>119.2589915083538</c:v>
                </c:pt>
                <c:pt idx="3">
                  <c:v>150.7016596131698</c:v>
                </c:pt>
                <c:pt idx="4">
                  <c:v>148.7445151261637</c:v>
                </c:pt>
                <c:pt idx="5">
                  <c:v>120.7810124027572</c:v>
                </c:pt>
                <c:pt idx="6">
                  <c:v>114.541490797206</c:v>
                </c:pt>
                <c:pt idx="7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95-49CF-9262-5CFE8B59A06C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C95-49CF-9262-5CFE8B59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88608"/>
        <c:axId val="1919417296"/>
      </c:scatterChart>
      <c:valAx>
        <c:axId val="1934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17296"/>
        <c:crosses val="autoZero"/>
        <c:crossBetween val="midCat"/>
      </c:valAx>
      <c:valAx>
        <c:axId val="19194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Pit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86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2988103484798"/>
          <c:h val="0.250152265343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32961174913"/>
          <c:y val="0.0690821743335409"/>
          <c:w val="0.353764115401448"/>
          <c:h val="0.761606809663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1'!$C$3:$C$23</c:f>
              <c:numCache>
                <c:formatCode>General</c:formatCode>
                <c:ptCount val="21"/>
                <c:pt idx="0">
                  <c:v>171.5589745592581</c:v>
                </c:pt>
                <c:pt idx="1">
                  <c:v>144.3573912995971</c:v>
                </c:pt>
                <c:pt idx="2">
                  <c:v>113.5583941605842</c:v>
                </c:pt>
                <c:pt idx="3">
                  <c:v>108.9480093240865</c:v>
                </c:pt>
                <c:pt idx="4">
                  <c:v>99.65328467153313</c:v>
                </c:pt>
                <c:pt idx="5">
                  <c:v>155.4292988987316</c:v>
                </c:pt>
                <c:pt idx="6">
                  <c:v>127.4635036496337</c:v>
                </c:pt>
                <c:pt idx="7">
                  <c:v>120.8669643008378</c:v>
                </c:pt>
                <c:pt idx="8">
                  <c:v>63.77387459995494</c:v>
                </c:pt>
                <c:pt idx="9">
                  <c:v>113.7710283939028</c:v>
                </c:pt>
                <c:pt idx="10">
                  <c:v>100.3247198679929</c:v>
                </c:pt>
                <c:pt idx="11">
                  <c:v>81.64113865451424</c:v>
                </c:pt>
                <c:pt idx="12">
                  <c:v>101.9708029197069</c:v>
                </c:pt>
                <c:pt idx="13">
                  <c:v>90.38321167883236</c:v>
                </c:pt>
                <c:pt idx="14">
                  <c:v>67.36766844620736</c:v>
                </c:pt>
                <c:pt idx="15">
                  <c:v>67.36766844620736</c:v>
                </c:pt>
                <c:pt idx="16">
                  <c:v>58.35361845349649</c:v>
                </c:pt>
                <c:pt idx="17">
                  <c:v>85.74817518248197</c:v>
                </c:pt>
                <c:pt idx="18">
                  <c:v>58.35361845349649</c:v>
                </c:pt>
                <c:pt idx="19">
                  <c:v>74.16058394160603</c:v>
                </c:pt>
                <c:pt idx="20">
                  <c:v>57.98428804401454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6-42C7-BC92-331A41BED1FC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1'!$C$36:$C$45</c:f>
              <c:numCache>
                <c:formatCode>General</c:formatCode>
                <c:ptCount val="10"/>
                <c:pt idx="0">
                  <c:v>92.8165335073579</c:v>
                </c:pt>
                <c:pt idx="1">
                  <c:v>83.71984552043571</c:v>
                </c:pt>
                <c:pt idx="2">
                  <c:v>76.6184291007922</c:v>
                </c:pt>
                <c:pt idx="3">
                  <c:v>153.0264160905703</c:v>
                </c:pt>
                <c:pt idx="4">
                  <c:v>120.5332306745348</c:v>
                </c:pt>
                <c:pt idx="5">
                  <c:v>118.3977409747806</c:v>
                </c:pt>
                <c:pt idx="6">
                  <c:v>88.82476360896278</c:v>
                </c:pt>
                <c:pt idx="7">
                  <c:v>113.7710283939013</c:v>
                </c:pt>
                <c:pt idx="8">
                  <c:v>81.1462393358193</c:v>
                </c:pt>
                <c:pt idx="9">
                  <c:v>78.93182731651933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54-40EA-B80C-CE3D155BB282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1'!$I$24:$I$31</c:f>
              <c:numCache>
                <c:formatCode>General</c:formatCode>
                <c:ptCount val="8"/>
                <c:pt idx="0">
                  <c:v>146.4462719002991</c:v>
                </c:pt>
                <c:pt idx="1">
                  <c:v>122.1153913949539</c:v>
                </c:pt>
                <c:pt idx="2">
                  <c:v>119.2589915083538</c:v>
                </c:pt>
                <c:pt idx="3">
                  <c:v>150.7016596131698</c:v>
                </c:pt>
                <c:pt idx="4">
                  <c:v>148.7445151261637</c:v>
                </c:pt>
                <c:pt idx="5">
                  <c:v>120.7810124027572</c:v>
                </c:pt>
                <c:pt idx="6">
                  <c:v>114.541490797206</c:v>
                </c:pt>
                <c:pt idx="7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96-42C7-BC92-331A41BED1FC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96-42C7-BC92-331A41BE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56096"/>
        <c:axId val="2013764256"/>
      </c:scatterChart>
      <c:valAx>
        <c:axId val="20137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64256"/>
        <c:crosses val="autoZero"/>
        <c:crossBetween val="midCat"/>
      </c:valAx>
      <c:valAx>
        <c:axId val="20137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Pit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6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1'!$C$3:$C$23</c:f>
              <c:numCache>
                <c:formatCode>General</c:formatCode>
                <c:ptCount val="21"/>
                <c:pt idx="0">
                  <c:v>171.5589745592581</c:v>
                </c:pt>
                <c:pt idx="1">
                  <c:v>144.3573912995971</c:v>
                </c:pt>
                <c:pt idx="2">
                  <c:v>113.5583941605842</c:v>
                </c:pt>
                <c:pt idx="3">
                  <c:v>108.9480093240865</c:v>
                </c:pt>
                <c:pt idx="4">
                  <c:v>99.65328467153313</c:v>
                </c:pt>
                <c:pt idx="5">
                  <c:v>155.4292988987316</c:v>
                </c:pt>
                <c:pt idx="6">
                  <c:v>127.4635036496337</c:v>
                </c:pt>
                <c:pt idx="7">
                  <c:v>120.8669643008378</c:v>
                </c:pt>
                <c:pt idx="8">
                  <c:v>63.77387459995494</c:v>
                </c:pt>
                <c:pt idx="9">
                  <c:v>113.7710283939028</c:v>
                </c:pt>
                <c:pt idx="10">
                  <c:v>100.3247198679929</c:v>
                </c:pt>
                <c:pt idx="11">
                  <c:v>81.64113865451424</c:v>
                </c:pt>
                <c:pt idx="12">
                  <c:v>101.9708029197069</c:v>
                </c:pt>
                <c:pt idx="13">
                  <c:v>90.38321167883236</c:v>
                </c:pt>
                <c:pt idx="14">
                  <c:v>67.36766844620736</c:v>
                </c:pt>
                <c:pt idx="15">
                  <c:v>67.36766844620736</c:v>
                </c:pt>
                <c:pt idx="16">
                  <c:v>58.35361845349649</c:v>
                </c:pt>
                <c:pt idx="17">
                  <c:v>85.74817518248197</c:v>
                </c:pt>
                <c:pt idx="18">
                  <c:v>58.35361845349649</c:v>
                </c:pt>
                <c:pt idx="19">
                  <c:v>74.16058394160603</c:v>
                </c:pt>
                <c:pt idx="20">
                  <c:v>57.98428804401454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3F-4DFB-9708-90DD6AC3BF8A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3F-4DFB-9708-90DD6AC3BF8A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3F-4DFB-9708-90DD6AC3BF8A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1'!$C$36,'Analysis 1'!$C$39:$C$45)</c:f>
              <c:numCache>
                <c:formatCode>General</c:formatCode>
                <c:ptCount val="8"/>
                <c:pt idx="0">
                  <c:v>92.8165335073579</c:v>
                </c:pt>
                <c:pt idx="1">
                  <c:v>153.0264160905703</c:v>
                </c:pt>
                <c:pt idx="2">
                  <c:v>120.5332306745348</c:v>
                </c:pt>
                <c:pt idx="3">
                  <c:v>118.3977409747806</c:v>
                </c:pt>
                <c:pt idx="4">
                  <c:v>88.82476360896278</c:v>
                </c:pt>
                <c:pt idx="5">
                  <c:v>113.7710283939013</c:v>
                </c:pt>
                <c:pt idx="6">
                  <c:v>81.1462393358193</c:v>
                </c:pt>
                <c:pt idx="7">
                  <c:v>78.93182731651933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E6-4218-A5F9-3771BD6D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85008"/>
        <c:axId val="2014390656"/>
      </c:scatterChart>
      <c:valAx>
        <c:axId val="20143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90656"/>
        <c:crosses val="autoZero"/>
        <c:crossBetween val="midCat"/>
      </c:valAx>
      <c:valAx>
        <c:axId val="2014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Lateral Crack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85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226139083"/>
          <c:y val="0.0609738058698018"/>
          <c:w val="0.395331568360881"/>
          <c:h val="0.772457622909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1'!$H$3:$H$23</c:f>
              <c:numCache>
                <c:formatCode>General</c:formatCode>
                <c:ptCount val="21"/>
                <c:pt idx="0">
                  <c:v>0.15332779973302</c:v>
                </c:pt>
                <c:pt idx="1">
                  <c:v>0.171266297967934</c:v>
                </c:pt>
                <c:pt idx="2">
                  <c:v>0.0666403740533263</c:v>
                </c:pt>
                <c:pt idx="3">
                  <c:v>0.0800925426514313</c:v>
                </c:pt>
                <c:pt idx="4">
                  <c:v>0.0412492487777344</c:v>
                </c:pt>
                <c:pt idx="5">
                  <c:v>0.184071254825351</c:v>
                </c:pt>
                <c:pt idx="6">
                  <c:v>0.137714848509796</c:v>
                </c:pt>
                <c:pt idx="7">
                  <c:v>0.187025751294137</c:v>
                </c:pt>
                <c:pt idx="8">
                  <c:v>0.0128203474305616</c:v>
                </c:pt>
                <c:pt idx="9">
                  <c:v>0.104643558011537</c:v>
                </c:pt>
                <c:pt idx="10">
                  <c:v>0.0599001106839682</c:v>
                </c:pt>
                <c:pt idx="11">
                  <c:v>0.0376761230612421</c:v>
                </c:pt>
                <c:pt idx="12">
                  <c:v>0.0398148294123412</c:v>
                </c:pt>
                <c:pt idx="13">
                  <c:v>0.0385942402986342</c:v>
                </c:pt>
                <c:pt idx="14">
                  <c:v>0.0119018039236508</c:v>
                </c:pt>
                <c:pt idx="15">
                  <c:v>0.0120639658226287</c:v>
                </c:pt>
                <c:pt idx="16">
                  <c:v>0.00845144382852076</c:v>
                </c:pt>
                <c:pt idx="17">
                  <c:v>0.0214025892696804</c:v>
                </c:pt>
                <c:pt idx="18">
                  <c:v>0.003732662692645</c:v>
                </c:pt>
                <c:pt idx="19">
                  <c:v>0.0188412922048674</c:v>
                </c:pt>
                <c:pt idx="20">
                  <c:v>0.00674865414830216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89-4DDE-A178-1BB41C8DCCD7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1'!$I$24:$I$31</c:f>
              <c:numCache>
                <c:formatCode>General</c:formatCode>
                <c:ptCount val="8"/>
                <c:pt idx="0">
                  <c:v>146.4462719002991</c:v>
                </c:pt>
                <c:pt idx="1">
                  <c:v>122.1153913949539</c:v>
                </c:pt>
                <c:pt idx="2">
                  <c:v>119.2589915083538</c:v>
                </c:pt>
                <c:pt idx="3">
                  <c:v>150.7016596131698</c:v>
                </c:pt>
                <c:pt idx="4">
                  <c:v>148.7445151261637</c:v>
                </c:pt>
                <c:pt idx="5">
                  <c:v>120.7810124027572</c:v>
                </c:pt>
                <c:pt idx="6">
                  <c:v>114.541490797206</c:v>
                </c:pt>
                <c:pt idx="7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89-4DDE-A178-1BB41C8DCCD7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89-4DDE-A178-1BB41C8DCCD7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1'!$H$36:$H$45</c:f>
              <c:numCache>
                <c:formatCode>General</c:formatCode>
                <c:ptCount val="10"/>
                <c:pt idx="0">
                  <c:v>0.104212623195658</c:v>
                </c:pt>
                <c:pt idx="1">
                  <c:v>0.148497380853748</c:v>
                </c:pt>
                <c:pt idx="2">
                  <c:v>0.0631585373195305</c:v>
                </c:pt>
                <c:pt idx="3">
                  <c:v>0.410059790069807</c:v>
                </c:pt>
                <c:pt idx="4">
                  <c:v>0.237749692662218</c:v>
                </c:pt>
                <c:pt idx="5">
                  <c:v>0.38778590647818</c:v>
                </c:pt>
                <c:pt idx="6">
                  <c:v>0.0683241835223461</c:v>
                </c:pt>
                <c:pt idx="7">
                  <c:v>0.159384371664986</c:v>
                </c:pt>
                <c:pt idx="8">
                  <c:v>0.0299576833228406</c:v>
                </c:pt>
                <c:pt idx="9">
                  <c:v>0.0743184303636396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CAB-4472-9821-441E951C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02064"/>
        <c:axId val="2015210240"/>
      </c:scatterChart>
      <c:valAx>
        <c:axId val="20152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10240"/>
        <c:crosses val="autoZero"/>
        <c:crossBetween val="midCat"/>
      </c:valAx>
      <c:valAx>
        <c:axId val="2015210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52020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97331075440647"/>
          <c:y val="0.0756076056544236"/>
          <c:w val="0.195682177753397"/>
          <c:h val="0.2591612946274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1'!$H$3:$H$23</c:f>
              <c:numCache>
                <c:formatCode>General</c:formatCode>
                <c:ptCount val="21"/>
                <c:pt idx="0">
                  <c:v>0.15332779973302</c:v>
                </c:pt>
                <c:pt idx="1">
                  <c:v>0.171266297967934</c:v>
                </c:pt>
                <c:pt idx="2">
                  <c:v>0.0666403740533263</c:v>
                </c:pt>
                <c:pt idx="3">
                  <c:v>0.0800925426514313</c:v>
                </c:pt>
                <c:pt idx="4">
                  <c:v>0.0412492487777344</c:v>
                </c:pt>
                <c:pt idx="5">
                  <c:v>0.184071254825351</c:v>
                </c:pt>
                <c:pt idx="6">
                  <c:v>0.137714848509796</c:v>
                </c:pt>
                <c:pt idx="7">
                  <c:v>0.187025751294137</c:v>
                </c:pt>
                <c:pt idx="8">
                  <c:v>0.0128203474305616</c:v>
                </c:pt>
                <c:pt idx="9">
                  <c:v>0.104643558011537</c:v>
                </c:pt>
                <c:pt idx="10">
                  <c:v>0.0599001106839682</c:v>
                </c:pt>
                <c:pt idx="11">
                  <c:v>0.0376761230612421</c:v>
                </c:pt>
                <c:pt idx="12">
                  <c:v>0.0398148294123412</c:v>
                </c:pt>
                <c:pt idx="13">
                  <c:v>0.0385942402986342</c:v>
                </c:pt>
                <c:pt idx="14">
                  <c:v>0.0119018039236508</c:v>
                </c:pt>
                <c:pt idx="15">
                  <c:v>0.0120639658226287</c:v>
                </c:pt>
                <c:pt idx="16">
                  <c:v>0.00845144382852076</c:v>
                </c:pt>
                <c:pt idx="17">
                  <c:v>0.0214025892696804</c:v>
                </c:pt>
                <c:pt idx="18">
                  <c:v>0.003732662692645</c:v>
                </c:pt>
                <c:pt idx="19">
                  <c:v>0.0188412922048674</c:v>
                </c:pt>
                <c:pt idx="20">
                  <c:v>0.00674865414830216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0E-41CA-B46D-F16FF3B7CA5E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0E-41CA-B46D-F16FF3B7CA5E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0E-41CA-B46D-F16FF3B7CA5E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1'!$H$36,'Analysis 1'!$H$39:$H$45)</c:f>
              <c:numCache>
                <c:formatCode>General</c:formatCode>
                <c:ptCount val="8"/>
                <c:pt idx="0">
                  <c:v>0.104212623195658</c:v>
                </c:pt>
                <c:pt idx="1">
                  <c:v>0.410059790069807</c:v>
                </c:pt>
                <c:pt idx="2">
                  <c:v>0.237749692662218</c:v>
                </c:pt>
                <c:pt idx="3">
                  <c:v>0.38778590647818</c:v>
                </c:pt>
                <c:pt idx="4">
                  <c:v>0.0683241835223461</c:v>
                </c:pt>
                <c:pt idx="5">
                  <c:v>0.159384371664986</c:v>
                </c:pt>
                <c:pt idx="6">
                  <c:v>0.0299576833228406</c:v>
                </c:pt>
                <c:pt idx="7">
                  <c:v>0.0743184303636396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4C-4D70-86A1-C5569795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49312"/>
        <c:axId val="2014853600"/>
      </c:scatterChart>
      <c:valAx>
        <c:axId val="201544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53600"/>
        <c:crosses val="autoZero"/>
        <c:crossBetween val="midCat"/>
      </c:valAx>
      <c:valAx>
        <c:axId val="2014853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5449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Kinetic Energy vs. # of Radial Cracks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1'!$L$3:$L$23</c:f>
              <c:numCache>
                <c:formatCode>General</c:formatCode>
                <c:ptCount val="21"/>
                <c:pt idx="0">
                  <c:v>5.0</c:v>
                </c:pt>
                <c:pt idx="1">
                  <c:v>0.0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7.0</c:v>
                </c:pt>
                <c:pt idx="19">
                  <c:v>8.0</c:v>
                </c:pt>
                <c:pt idx="20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F-4830-A973-AC752FB6AC97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1'!$D$39:$D$45</c:f>
              <c:numCache>
                <c:formatCode>General</c:formatCode>
                <c:ptCount val="7"/>
                <c:pt idx="0">
                  <c:v>0.570472458425137</c:v>
                </c:pt>
                <c:pt idx="1">
                  <c:v>0.416254316279158</c:v>
                </c:pt>
                <c:pt idx="2">
                  <c:v>0.401635403138115</c:v>
                </c:pt>
                <c:pt idx="3">
                  <c:v>0.226054562149384</c:v>
                </c:pt>
                <c:pt idx="4">
                  <c:v>0.265640619441648</c:v>
                </c:pt>
                <c:pt idx="5">
                  <c:v>0.112662944030077</c:v>
                </c:pt>
                <c:pt idx="6">
                  <c:v>0.151777076094761</c:v>
                </c:pt>
              </c:numCache>
            </c:numRef>
          </c:xVal>
          <c:yVal>
            <c:numRef>
              <c:f>'Analysis 1'!$L$39:$L$45</c:f>
              <c:numCache>
                <c:formatCode>General</c:formatCode>
                <c:ptCount val="7"/>
                <c:pt idx="0">
                  <c:v>8.0</c:v>
                </c:pt>
                <c:pt idx="1">
                  <c:v>6.0</c:v>
                </c:pt>
                <c:pt idx="2">
                  <c:v>9.0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1F-4E81-91A8-DE16C51E913A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1'!$L$24:$L$31</c:f>
              <c:numCache>
                <c:formatCode>General</c:formatCode>
                <c:ptCount val="8"/>
                <c:pt idx="0">
                  <c:v>9.0</c:v>
                </c:pt>
                <c:pt idx="1">
                  <c:v>3.0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8F-4830-A973-AC752FB6AC97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1'!$L$32:$L$35</c:f>
              <c:numCache>
                <c:formatCode>General</c:formatCode>
                <c:ptCount val="4"/>
                <c:pt idx="0">
                  <c:v>10.0</c:v>
                </c:pt>
                <c:pt idx="1">
                  <c:v>8.0</c:v>
                </c:pt>
                <c:pt idx="2">
                  <c:v>9.0</c:v>
                </c:pt>
                <c:pt idx="3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38F-4830-A973-AC752FB6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5840"/>
        <c:axId val="1926094384"/>
      </c:scatterChart>
      <c:valAx>
        <c:axId val="19345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4384"/>
        <c:crosses val="autoZero"/>
        <c:crossBetween val="midCat"/>
      </c:valAx>
      <c:valAx>
        <c:axId val="1926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Radial Cracks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58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2614910611503"/>
          <c:y val="0.479670156541776"/>
          <c:w val="0.12016270648814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Kinetic Energy vs. Average Crack Length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1'!$D$6:$D$23</c:f>
              <c:numCache>
                <c:formatCode>General</c:formatCode>
                <c:ptCount val="18"/>
                <c:pt idx="0">
                  <c:v>0.136052666610041</c:v>
                </c:pt>
                <c:pt idx="1">
                  <c:v>0.0716822001786005</c:v>
                </c:pt>
                <c:pt idx="2">
                  <c:v>0.276907192041613</c:v>
                </c:pt>
                <c:pt idx="3">
                  <c:v>0.186225935065775</c:v>
                </c:pt>
                <c:pt idx="4">
                  <c:v>0.205955483206498</c:v>
                </c:pt>
                <c:pt idx="5">
                  <c:v>0.0466180460590287</c:v>
                </c:pt>
                <c:pt idx="6">
                  <c:v>0.182482615635169</c:v>
                </c:pt>
                <c:pt idx="7">
                  <c:v>0.115367736301908</c:v>
                </c:pt>
                <c:pt idx="8">
                  <c:v>0.0763988050964075</c:v>
                </c:pt>
                <c:pt idx="9">
                  <c:v>0.0750550240918155</c:v>
                </c:pt>
                <c:pt idx="10">
                  <c:v>0.0749704208099905</c:v>
                </c:pt>
                <c:pt idx="11">
                  <c:v>0.0327590368582571</c:v>
                </c:pt>
                <c:pt idx="12">
                  <c:v>0.0252327998022802</c:v>
                </c:pt>
                <c:pt idx="13">
                  <c:v>0.024578969666432</c:v>
                </c:pt>
                <c:pt idx="14">
                  <c:v>0.0398641424628468</c:v>
                </c:pt>
                <c:pt idx="15">
                  <c:v>0.0189320651770955</c:v>
                </c:pt>
                <c:pt idx="16">
                  <c:v>0.0396985251394737</c:v>
                </c:pt>
                <c:pt idx="17">
                  <c:v>0.0186931747647662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E8-49BF-8683-29730C9D2490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1'!$D$39:$D$45</c:f>
              <c:numCache>
                <c:formatCode>General</c:formatCode>
                <c:ptCount val="7"/>
                <c:pt idx="0">
                  <c:v>0.570472458425137</c:v>
                </c:pt>
                <c:pt idx="1">
                  <c:v>0.416254316279158</c:v>
                </c:pt>
                <c:pt idx="2">
                  <c:v>0.401635403138115</c:v>
                </c:pt>
                <c:pt idx="3">
                  <c:v>0.226054562149384</c:v>
                </c:pt>
                <c:pt idx="4">
                  <c:v>0.265640619441648</c:v>
                </c:pt>
                <c:pt idx="5">
                  <c:v>0.112662944030077</c:v>
                </c:pt>
                <c:pt idx="6">
                  <c:v>0.151777076094761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E8-49BF-8683-29730C9D2490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E8-49BF-8683-29730C9D2490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E8-49BF-8683-29730C9D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12656"/>
        <c:axId val="2014317424"/>
      </c:scatterChart>
      <c:valAx>
        <c:axId val="20145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17424"/>
        <c:crosses val="autoZero"/>
        <c:crossBetween val="midCat"/>
      </c:valAx>
      <c:valAx>
        <c:axId val="2014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12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65343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Kinetic Energy Loss vs. Average Crack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1'!$H$6:$H$23</c:f>
              <c:numCache>
                <c:formatCode>General</c:formatCode>
                <c:ptCount val="18"/>
                <c:pt idx="0">
                  <c:v>0.0800925426514313</c:v>
                </c:pt>
                <c:pt idx="1">
                  <c:v>0.0412492487777344</c:v>
                </c:pt>
                <c:pt idx="2">
                  <c:v>0.184071254825351</c:v>
                </c:pt>
                <c:pt idx="3">
                  <c:v>0.137714848509796</c:v>
                </c:pt>
                <c:pt idx="4">
                  <c:v>0.187025751294137</c:v>
                </c:pt>
                <c:pt idx="5">
                  <c:v>0.0128203474305616</c:v>
                </c:pt>
                <c:pt idx="6">
                  <c:v>0.104643558011537</c:v>
                </c:pt>
                <c:pt idx="7">
                  <c:v>0.0599001106839682</c:v>
                </c:pt>
                <c:pt idx="8">
                  <c:v>0.0376761230612421</c:v>
                </c:pt>
                <c:pt idx="9">
                  <c:v>0.0398148294123412</c:v>
                </c:pt>
                <c:pt idx="10">
                  <c:v>0.0385942402986342</c:v>
                </c:pt>
                <c:pt idx="11">
                  <c:v>0.0119018039236508</c:v>
                </c:pt>
                <c:pt idx="12">
                  <c:v>0.0120639658226287</c:v>
                </c:pt>
                <c:pt idx="13">
                  <c:v>0.00845144382852076</c:v>
                </c:pt>
                <c:pt idx="14">
                  <c:v>0.0214025892696804</c:v>
                </c:pt>
                <c:pt idx="15">
                  <c:v>0.003732662692645</c:v>
                </c:pt>
                <c:pt idx="16">
                  <c:v>0.0188412922048674</c:v>
                </c:pt>
                <c:pt idx="17">
                  <c:v>0.00674865414830216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2-46AA-B849-D52E87F74731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1'!$H$39:$H$45</c:f>
              <c:numCache>
                <c:formatCode>General</c:formatCode>
                <c:ptCount val="7"/>
                <c:pt idx="0">
                  <c:v>0.410059790069807</c:v>
                </c:pt>
                <c:pt idx="1">
                  <c:v>0.237749692662218</c:v>
                </c:pt>
                <c:pt idx="2">
                  <c:v>0.38778590647818</c:v>
                </c:pt>
                <c:pt idx="3">
                  <c:v>0.0683241835223461</c:v>
                </c:pt>
                <c:pt idx="4">
                  <c:v>0.159384371664986</c:v>
                </c:pt>
                <c:pt idx="5">
                  <c:v>0.0299576833228406</c:v>
                </c:pt>
                <c:pt idx="6">
                  <c:v>0.0743184303636396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572-46AA-B849-D52E87F74731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72-46AA-B849-D52E87F74731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72-46AA-B849-D52E87F7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65872"/>
        <c:axId val="1959736224"/>
      </c:scatterChart>
      <c:valAx>
        <c:axId val="201466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36224"/>
        <c:crosses val="autoZero"/>
        <c:crossBetween val="midCat"/>
      </c:valAx>
      <c:valAx>
        <c:axId val="19597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65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145187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Velocity vs. Average Crack Length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1'!$C$6:$C$23</c:f>
              <c:numCache>
                <c:formatCode>General</c:formatCode>
                <c:ptCount val="18"/>
                <c:pt idx="0">
                  <c:v>108.9480093240865</c:v>
                </c:pt>
                <c:pt idx="1">
                  <c:v>99.65328467153313</c:v>
                </c:pt>
                <c:pt idx="2">
                  <c:v>155.4292988987316</c:v>
                </c:pt>
                <c:pt idx="3">
                  <c:v>127.4635036496337</c:v>
                </c:pt>
                <c:pt idx="4">
                  <c:v>120.8669643008378</c:v>
                </c:pt>
                <c:pt idx="5">
                  <c:v>63.77387459995494</c:v>
                </c:pt>
                <c:pt idx="6">
                  <c:v>113.7710283939028</c:v>
                </c:pt>
                <c:pt idx="7">
                  <c:v>100.3247198679929</c:v>
                </c:pt>
                <c:pt idx="8">
                  <c:v>81.64113865451424</c:v>
                </c:pt>
                <c:pt idx="9">
                  <c:v>101.9708029197069</c:v>
                </c:pt>
                <c:pt idx="10">
                  <c:v>90.38321167883236</c:v>
                </c:pt>
                <c:pt idx="11">
                  <c:v>67.36766844620736</c:v>
                </c:pt>
                <c:pt idx="12">
                  <c:v>67.36766844620736</c:v>
                </c:pt>
                <c:pt idx="13">
                  <c:v>58.35361845349649</c:v>
                </c:pt>
                <c:pt idx="14">
                  <c:v>85.74817518248197</c:v>
                </c:pt>
                <c:pt idx="15">
                  <c:v>58.35361845349649</c:v>
                </c:pt>
                <c:pt idx="16">
                  <c:v>74.16058394160603</c:v>
                </c:pt>
                <c:pt idx="17">
                  <c:v>57.98428804401454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A5-404C-B3B8-7244CAA944C5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1'!$C$39:$C$45</c:f>
              <c:numCache>
                <c:formatCode>General</c:formatCode>
                <c:ptCount val="7"/>
                <c:pt idx="0">
                  <c:v>153.0264160905703</c:v>
                </c:pt>
                <c:pt idx="1">
                  <c:v>120.5332306745348</c:v>
                </c:pt>
                <c:pt idx="2">
                  <c:v>118.3977409747806</c:v>
                </c:pt>
                <c:pt idx="3">
                  <c:v>88.82476360896278</c:v>
                </c:pt>
                <c:pt idx="4">
                  <c:v>113.7710283939013</c:v>
                </c:pt>
                <c:pt idx="5">
                  <c:v>81.1462393358193</c:v>
                </c:pt>
                <c:pt idx="6">
                  <c:v>78.93182731651933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A5-404C-B3B8-7244CAA944C5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A5-404C-B3B8-7244CAA944C5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A5-404C-B3B8-7244CAA9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73584"/>
        <c:axId val="1934402944"/>
      </c:scatterChart>
      <c:valAx>
        <c:axId val="19249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02944"/>
        <c:crosses val="autoZero"/>
        <c:crossBetween val="midCat"/>
      </c:valAx>
      <c:valAx>
        <c:axId val="19344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 Crack Length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735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Kinetic Energy vs. Total Crack Length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1'!$D$6:$D$23</c:f>
              <c:numCache>
                <c:formatCode>General</c:formatCode>
                <c:ptCount val="18"/>
                <c:pt idx="0">
                  <c:v>0.136052666610041</c:v>
                </c:pt>
                <c:pt idx="1">
                  <c:v>0.0716822001786005</c:v>
                </c:pt>
                <c:pt idx="2">
                  <c:v>0.276907192041613</c:v>
                </c:pt>
                <c:pt idx="3">
                  <c:v>0.186225935065775</c:v>
                </c:pt>
                <c:pt idx="4">
                  <c:v>0.205955483206498</c:v>
                </c:pt>
                <c:pt idx="5">
                  <c:v>0.0466180460590287</c:v>
                </c:pt>
                <c:pt idx="6">
                  <c:v>0.182482615635169</c:v>
                </c:pt>
                <c:pt idx="7">
                  <c:v>0.115367736301908</c:v>
                </c:pt>
                <c:pt idx="8">
                  <c:v>0.0763988050964075</c:v>
                </c:pt>
                <c:pt idx="9">
                  <c:v>0.0750550240918155</c:v>
                </c:pt>
                <c:pt idx="10">
                  <c:v>0.0749704208099905</c:v>
                </c:pt>
                <c:pt idx="11">
                  <c:v>0.0327590368582571</c:v>
                </c:pt>
                <c:pt idx="12">
                  <c:v>0.0252327998022802</c:v>
                </c:pt>
                <c:pt idx="13">
                  <c:v>0.024578969666432</c:v>
                </c:pt>
                <c:pt idx="14">
                  <c:v>0.0398641424628468</c:v>
                </c:pt>
                <c:pt idx="15">
                  <c:v>0.0189320651770955</c:v>
                </c:pt>
                <c:pt idx="16">
                  <c:v>0.0396985251394737</c:v>
                </c:pt>
                <c:pt idx="17">
                  <c:v>0.0186931747647662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7C-45D5-ACD6-B5FFF3D3EC04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1'!$D$39:$D$45</c:f>
              <c:numCache>
                <c:formatCode>General</c:formatCode>
                <c:ptCount val="7"/>
                <c:pt idx="0">
                  <c:v>0.570472458425137</c:v>
                </c:pt>
                <c:pt idx="1">
                  <c:v>0.416254316279158</c:v>
                </c:pt>
                <c:pt idx="2">
                  <c:v>0.401635403138115</c:v>
                </c:pt>
                <c:pt idx="3">
                  <c:v>0.226054562149384</c:v>
                </c:pt>
                <c:pt idx="4">
                  <c:v>0.265640619441648</c:v>
                </c:pt>
                <c:pt idx="5">
                  <c:v>0.112662944030077</c:v>
                </c:pt>
                <c:pt idx="6">
                  <c:v>0.151777076094761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17C-45D5-ACD6-B5FFF3D3EC04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7C-45D5-ACD6-B5FFF3D3EC04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7C-45D5-ACD6-B5FFF3D3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25392"/>
        <c:axId val="1985013936"/>
      </c:scatterChart>
      <c:valAx>
        <c:axId val="19851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3936"/>
        <c:crosses val="autoZero"/>
        <c:crossBetween val="midCat"/>
      </c:valAx>
      <c:valAx>
        <c:axId val="1985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65343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Kinetic Energy Loss vs. Total Crack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1'!$H$6:$H$23</c:f>
              <c:numCache>
                <c:formatCode>General</c:formatCode>
                <c:ptCount val="18"/>
                <c:pt idx="0">
                  <c:v>0.0800925426514313</c:v>
                </c:pt>
                <c:pt idx="1">
                  <c:v>0.0412492487777344</c:v>
                </c:pt>
                <c:pt idx="2">
                  <c:v>0.184071254825351</c:v>
                </c:pt>
                <c:pt idx="3">
                  <c:v>0.137714848509796</c:v>
                </c:pt>
                <c:pt idx="4">
                  <c:v>0.187025751294137</c:v>
                </c:pt>
                <c:pt idx="5">
                  <c:v>0.0128203474305616</c:v>
                </c:pt>
                <c:pt idx="6">
                  <c:v>0.104643558011537</c:v>
                </c:pt>
                <c:pt idx="7">
                  <c:v>0.0599001106839682</c:v>
                </c:pt>
                <c:pt idx="8">
                  <c:v>0.0376761230612421</c:v>
                </c:pt>
                <c:pt idx="9">
                  <c:v>0.0398148294123412</c:v>
                </c:pt>
                <c:pt idx="10">
                  <c:v>0.0385942402986342</c:v>
                </c:pt>
                <c:pt idx="11">
                  <c:v>0.0119018039236508</c:v>
                </c:pt>
                <c:pt idx="12">
                  <c:v>0.0120639658226287</c:v>
                </c:pt>
                <c:pt idx="13">
                  <c:v>0.00845144382852076</c:v>
                </c:pt>
                <c:pt idx="14">
                  <c:v>0.0214025892696804</c:v>
                </c:pt>
                <c:pt idx="15">
                  <c:v>0.003732662692645</c:v>
                </c:pt>
                <c:pt idx="16">
                  <c:v>0.0188412922048674</c:v>
                </c:pt>
                <c:pt idx="17">
                  <c:v>0.00674865414830216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7-4B06-BA61-C4E856A330C1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1'!$H$39:$H$45</c:f>
              <c:numCache>
                <c:formatCode>General</c:formatCode>
                <c:ptCount val="7"/>
                <c:pt idx="0">
                  <c:v>0.410059790069807</c:v>
                </c:pt>
                <c:pt idx="1">
                  <c:v>0.237749692662218</c:v>
                </c:pt>
                <c:pt idx="2">
                  <c:v>0.38778590647818</c:v>
                </c:pt>
                <c:pt idx="3">
                  <c:v>0.0683241835223461</c:v>
                </c:pt>
                <c:pt idx="4">
                  <c:v>0.159384371664986</c:v>
                </c:pt>
                <c:pt idx="5">
                  <c:v>0.0299576833228406</c:v>
                </c:pt>
                <c:pt idx="6">
                  <c:v>0.0743184303636396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487-4B06-BA61-C4E856A330C1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87-4B06-BA61-C4E856A330C1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87-4B06-BA61-C4E856A3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91456"/>
        <c:axId val="2015599632"/>
      </c:scatterChart>
      <c:valAx>
        <c:axId val="20155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99632"/>
        <c:crosses val="autoZero"/>
        <c:crossBetween val="midCat"/>
      </c:valAx>
      <c:valAx>
        <c:axId val="2015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9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145187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Kinetic Energy vs. Lateral Crack Diameter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D3-490C-BA5F-EEB9AD2A1A9A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1'!$D$36,'Analysis 1'!$D$39:$D$45)</c:f>
              <c:numCache>
                <c:formatCode>General</c:formatCode>
                <c:ptCount val="8"/>
                <c:pt idx="0">
                  <c:v>0.206112265851825</c:v>
                </c:pt>
                <c:pt idx="1">
                  <c:v>0.570472458425137</c:v>
                </c:pt>
                <c:pt idx="2">
                  <c:v>0.416254316279158</c:v>
                </c:pt>
                <c:pt idx="3">
                  <c:v>0.401635403138115</c:v>
                </c:pt>
                <c:pt idx="4">
                  <c:v>0.226054562149384</c:v>
                </c:pt>
                <c:pt idx="5">
                  <c:v>0.265640619441648</c:v>
                </c:pt>
                <c:pt idx="6">
                  <c:v>0.112662944030077</c:v>
                </c:pt>
                <c:pt idx="7">
                  <c:v>0.151777076094761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99-4BF6-A0CC-ACD2062CBCA5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D3-490C-BA5F-EEB9AD2A1A9A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0D3-490C-BA5F-EEB9AD2A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69744"/>
        <c:axId val="1959710960"/>
      </c:scatterChart>
      <c:valAx>
        <c:axId val="19853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10960"/>
        <c:crosses val="autoZero"/>
        <c:crossBetween val="midCat"/>
      </c:valAx>
      <c:valAx>
        <c:axId val="1959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Lateral Crack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65343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Velocity vs. Total Crack Length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1'!$C$6:$C$23</c:f>
              <c:numCache>
                <c:formatCode>General</c:formatCode>
                <c:ptCount val="18"/>
                <c:pt idx="0">
                  <c:v>108.9480093240865</c:v>
                </c:pt>
                <c:pt idx="1">
                  <c:v>99.65328467153313</c:v>
                </c:pt>
                <c:pt idx="2">
                  <c:v>155.4292988987316</c:v>
                </c:pt>
                <c:pt idx="3">
                  <c:v>127.4635036496337</c:v>
                </c:pt>
                <c:pt idx="4">
                  <c:v>120.8669643008378</c:v>
                </c:pt>
                <c:pt idx="5">
                  <c:v>63.77387459995494</c:v>
                </c:pt>
                <c:pt idx="6">
                  <c:v>113.7710283939028</c:v>
                </c:pt>
                <c:pt idx="7">
                  <c:v>100.3247198679929</c:v>
                </c:pt>
                <c:pt idx="8">
                  <c:v>81.64113865451424</c:v>
                </c:pt>
                <c:pt idx="9">
                  <c:v>101.9708029197069</c:v>
                </c:pt>
                <c:pt idx="10">
                  <c:v>90.38321167883236</c:v>
                </c:pt>
                <c:pt idx="11">
                  <c:v>67.36766844620736</c:v>
                </c:pt>
                <c:pt idx="12">
                  <c:v>67.36766844620736</c:v>
                </c:pt>
                <c:pt idx="13">
                  <c:v>58.35361845349649</c:v>
                </c:pt>
                <c:pt idx="14">
                  <c:v>85.74817518248197</c:v>
                </c:pt>
                <c:pt idx="15">
                  <c:v>58.35361845349649</c:v>
                </c:pt>
                <c:pt idx="16">
                  <c:v>74.16058394160603</c:v>
                </c:pt>
                <c:pt idx="17">
                  <c:v>57.98428804401454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1-482B-A0A7-2404BF00CA45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1'!$C$39:$C$45</c:f>
              <c:numCache>
                <c:formatCode>General</c:formatCode>
                <c:ptCount val="7"/>
                <c:pt idx="0">
                  <c:v>153.0264160905703</c:v>
                </c:pt>
                <c:pt idx="1">
                  <c:v>120.5332306745348</c:v>
                </c:pt>
                <c:pt idx="2">
                  <c:v>118.3977409747806</c:v>
                </c:pt>
                <c:pt idx="3">
                  <c:v>88.82476360896278</c:v>
                </c:pt>
                <c:pt idx="4">
                  <c:v>113.7710283939013</c:v>
                </c:pt>
                <c:pt idx="5">
                  <c:v>81.1462393358193</c:v>
                </c:pt>
                <c:pt idx="6">
                  <c:v>78.93182731651933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D41-482B-A0A7-2404BF00CA45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41-482B-A0A7-2404BF00CA45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D41-482B-A0A7-2404BF00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86656"/>
        <c:axId val="2015894816"/>
      </c:scatterChart>
      <c:valAx>
        <c:axId val="20158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94816"/>
        <c:crosses val="autoZero"/>
        <c:crossBetween val="midCat"/>
      </c:valAx>
      <c:valAx>
        <c:axId val="20158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8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1'!$C$6:$C$23</c:f>
              <c:numCache>
                <c:formatCode>General</c:formatCode>
                <c:ptCount val="18"/>
                <c:pt idx="0">
                  <c:v>108.9480093240865</c:v>
                </c:pt>
                <c:pt idx="1">
                  <c:v>99.65328467153313</c:v>
                </c:pt>
                <c:pt idx="2">
                  <c:v>155.4292988987316</c:v>
                </c:pt>
                <c:pt idx="3">
                  <c:v>127.4635036496337</c:v>
                </c:pt>
                <c:pt idx="4">
                  <c:v>120.8669643008378</c:v>
                </c:pt>
                <c:pt idx="5">
                  <c:v>63.77387459995494</c:v>
                </c:pt>
                <c:pt idx="6">
                  <c:v>113.7710283939028</c:v>
                </c:pt>
                <c:pt idx="7">
                  <c:v>100.3247198679929</c:v>
                </c:pt>
                <c:pt idx="8">
                  <c:v>81.64113865451424</c:v>
                </c:pt>
                <c:pt idx="9">
                  <c:v>101.9708029197069</c:v>
                </c:pt>
                <c:pt idx="10">
                  <c:v>90.38321167883236</c:v>
                </c:pt>
                <c:pt idx="11">
                  <c:v>67.36766844620736</c:v>
                </c:pt>
                <c:pt idx="12">
                  <c:v>67.36766844620736</c:v>
                </c:pt>
                <c:pt idx="13">
                  <c:v>58.35361845349649</c:v>
                </c:pt>
                <c:pt idx="14">
                  <c:v>85.74817518248197</c:v>
                </c:pt>
                <c:pt idx="15">
                  <c:v>58.35361845349649</c:v>
                </c:pt>
                <c:pt idx="16">
                  <c:v>74.16058394160603</c:v>
                </c:pt>
                <c:pt idx="17">
                  <c:v>57.98428804401454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F0-4CF4-8E91-C6D86A25C8D3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F0-4CF4-8E91-C6D86A25C8D3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F0-4CF4-8E91-C6D86A25C8D3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1'!$C$39:$C$45</c:f>
              <c:numCache>
                <c:formatCode>General</c:formatCode>
                <c:ptCount val="7"/>
                <c:pt idx="0">
                  <c:v>153.0264160905703</c:v>
                </c:pt>
                <c:pt idx="1">
                  <c:v>120.5332306745348</c:v>
                </c:pt>
                <c:pt idx="2">
                  <c:v>118.3977409747806</c:v>
                </c:pt>
                <c:pt idx="3">
                  <c:v>88.82476360896278</c:v>
                </c:pt>
                <c:pt idx="4">
                  <c:v>113.7710283939013</c:v>
                </c:pt>
                <c:pt idx="5">
                  <c:v>81.1462393358193</c:v>
                </c:pt>
                <c:pt idx="6">
                  <c:v>78.93182731651933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F0-4CF4-8E91-C6D86A25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96224"/>
        <c:axId val="1985504384"/>
      </c:scatterChart>
      <c:valAx>
        <c:axId val="19854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04384"/>
        <c:crosses val="autoZero"/>
        <c:crossBetween val="midCat"/>
      </c:valAx>
      <c:valAx>
        <c:axId val="19855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96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1'!$D$6:$D$23</c:f>
              <c:numCache>
                <c:formatCode>General</c:formatCode>
                <c:ptCount val="18"/>
                <c:pt idx="0">
                  <c:v>0.136052666610041</c:v>
                </c:pt>
                <c:pt idx="1">
                  <c:v>0.0716822001786005</c:v>
                </c:pt>
                <c:pt idx="2">
                  <c:v>0.276907192041613</c:v>
                </c:pt>
                <c:pt idx="3">
                  <c:v>0.186225935065775</c:v>
                </c:pt>
                <c:pt idx="4">
                  <c:v>0.205955483206498</c:v>
                </c:pt>
                <c:pt idx="5">
                  <c:v>0.0466180460590287</c:v>
                </c:pt>
                <c:pt idx="6">
                  <c:v>0.182482615635169</c:v>
                </c:pt>
                <c:pt idx="7">
                  <c:v>0.115367736301908</c:v>
                </c:pt>
                <c:pt idx="8">
                  <c:v>0.0763988050964075</c:v>
                </c:pt>
                <c:pt idx="9">
                  <c:v>0.0750550240918155</c:v>
                </c:pt>
                <c:pt idx="10">
                  <c:v>0.0749704208099905</c:v>
                </c:pt>
                <c:pt idx="11">
                  <c:v>0.0327590368582571</c:v>
                </c:pt>
                <c:pt idx="12">
                  <c:v>0.0252327998022802</c:v>
                </c:pt>
                <c:pt idx="13">
                  <c:v>0.024578969666432</c:v>
                </c:pt>
                <c:pt idx="14">
                  <c:v>0.0398641424628468</c:v>
                </c:pt>
                <c:pt idx="15">
                  <c:v>0.0189320651770955</c:v>
                </c:pt>
                <c:pt idx="16">
                  <c:v>0.0396985251394737</c:v>
                </c:pt>
                <c:pt idx="17">
                  <c:v>0.0186931747647662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8D-477B-9EBD-C36FA6AF5A80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8D-477B-9EBD-C36FA6AF5A80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C8D-477B-9EBD-C36FA6AF5A80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1'!$D$39:$D$45</c:f>
              <c:numCache>
                <c:formatCode>General</c:formatCode>
                <c:ptCount val="7"/>
                <c:pt idx="0">
                  <c:v>0.570472458425137</c:v>
                </c:pt>
                <c:pt idx="1">
                  <c:v>0.416254316279158</c:v>
                </c:pt>
                <c:pt idx="2">
                  <c:v>0.401635403138115</c:v>
                </c:pt>
                <c:pt idx="3">
                  <c:v>0.226054562149384</c:v>
                </c:pt>
                <c:pt idx="4">
                  <c:v>0.265640619441648</c:v>
                </c:pt>
                <c:pt idx="5">
                  <c:v>0.112662944030077</c:v>
                </c:pt>
                <c:pt idx="6">
                  <c:v>0.151777076094761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C8D-477B-9EBD-C36FA6AF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95664"/>
        <c:axId val="1985603840"/>
      </c:scatterChart>
      <c:valAx>
        <c:axId val="19855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03840"/>
        <c:crosses val="autoZero"/>
        <c:crossBetween val="midCat"/>
      </c:valAx>
      <c:valAx>
        <c:axId val="1985603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559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1'!$H$6:$H$23</c:f>
              <c:numCache>
                <c:formatCode>General</c:formatCode>
                <c:ptCount val="18"/>
                <c:pt idx="0">
                  <c:v>0.0800925426514313</c:v>
                </c:pt>
                <c:pt idx="1">
                  <c:v>0.0412492487777344</c:v>
                </c:pt>
                <c:pt idx="2">
                  <c:v>0.184071254825351</c:v>
                </c:pt>
                <c:pt idx="3">
                  <c:v>0.137714848509796</c:v>
                </c:pt>
                <c:pt idx="4">
                  <c:v>0.187025751294137</c:v>
                </c:pt>
                <c:pt idx="5">
                  <c:v>0.0128203474305616</c:v>
                </c:pt>
                <c:pt idx="6">
                  <c:v>0.104643558011537</c:v>
                </c:pt>
                <c:pt idx="7">
                  <c:v>0.0599001106839682</c:v>
                </c:pt>
                <c:pt idx="8">
                  <c:v>0.0376761230612421</c:v>
                </c:pt>
                <c:pt idx="9">
                  <c:v>0.0398148294123412</c:v>
                </c:pt>
                <c:pt idx="10">
                  <c:v>0.0385942402986342</c:v>
                </c:pt>
                <c:pt idx="11">
                  <c:v>0.0119018039236508</c:v>
                </c:pt>
                <c:pt idx="12">
                  <c:v>0.0120639658226287</c:v>
                </c:pt>
                <c:pt idx="13">
                  <c:v>0.00845144382852076</c:v>
                </c:pt>
                <c:pt idx="14">
                  <c:v>0.0214025892696804</c:v>
                </c:pt>
                <c:pt idx="15">
                  <c:v>0.003732662692645</c:v>
                </c:pt>
                <c:pt idx="16">
                  <c:v>0.0188412922048674</c:v>
                </c:pt>
                <c:pt idx="17">
                  <c:v>0.00674865414830216</c:v>
                </c:pt>
              </c:numCache>
            </c:numRef>
          </c:xVal>
          <c:yVal>
            <c:numRef>
              <c:f>'Analysis 1'!$M$6:$M$23</c:f>
              <c:numCache>
                <c:formatCode>General</c:formatCode>
                <c:ptCount val="18"/>
                <c:pt idx="0">
                  <c:v>95.9256</c:v>
                </c:pt>
                <c:pt idx="1">
                  <c:v>123.7293333333333</c:v>
                </c:pt>
                <c:pt idx="2">
                  <c:v>219.1986</c:v>
                </c:pt>
                <c:pt idx="3">
                  <c:v>163.6296666666667</c:v>
                </c:pt>
                <c:pt idx="4">
                  <c:v>132.086</c:v>
                </c:pt>
                <c:pt idx="5">
                  <c:v>87.02533333333334</c:v>
                </c:pt>
                <c:pt idx="6">
                  <c:v>137.2286666666667</c:v>
                </c:pt>
                <c:pt idx="7">
                  <c:v>83.0875</c:v>
                </c:pt>
                <c:pt idx="8">
                  <c:v>61.1316</c:v>
                </c:pt>
                <c:pt idx="9">
                  <c:v>82.03733333333334</c:v>
                </c:pt>
                <c:pt idx="10">
                  <c:v>65.91466666666666</c:v>
                </c:pt>
                <c:pt idx="11">
                  <c:v>55.3015</c:v>
                </c:pt>
                <c:pt idx="12">
                  <c:v>60.0765</c:v>
                </c:pt>
                <c:pt idx="13">
                  <c:v>39.96833333333333</c:v>
                </c:pt>
                <c:pt idx="14">
                  <c:v>61.2836</c:v>
                </c:pt>
                <c:pt idx="15">
                  <c:v>53.613</c:v>
                </c:pt>
                <c:pt idx="16">
                  <c:v>58.05425</c:v>
                </c:pt>
                <c:pt idx="17">
                  <c:v>32.524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11-4C27-BE90-A7DC4B7589EC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1'!$M$24:$M$31</c:f>
              <c:numCache>
                <c:formatCode>General</c:formatCode>
                <c:ptCount val="8"/>
                <c:pt idx="0">
                  <c:v>253.6795555555555</c:v>
                </c:pt>
                <c:pt idx="1">
                  <c:v>155.721</c:v>
                </c:pt>
                <c:pt idx="2">
                  <c:v>112.5285</c:v>
                </c:pt>
                <c:pt idx="3">
                  <c:v>164.254375</c:v>
                </c:pt>
                <c:pt idx="4">
                  <c:v>162.12125</c:v>
                </c:pt>
                <c:pt idx="5">
                  <c:v>160.6622</c:v>
                </c:pt>
                <c:pt idx="6">
                  <c:v>169.768</c:v>
                </c:pt>
                <c:pt idx="7">
                  <c:v>157.05125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11-4C27-BE90-A7DC4B7589EC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1'!$M$32:$M$35</c:f>
              <c:numCache>
                <c:formatCode>General</c:formatCode>
                <c:ptCount val="4"/>
                <c:pt idx="0">
                  <c:v>126.9738</c:v>
                </c:pt>
                <c:pt idx="1">
                  <c:v>444.4617500000001</c:v>
                </c:pt>
                <c:pt idx="2">
                  <c:v>250.1696666666666</c:v>
                </c:pt>
                <c:pt idx="3">
                  <c:v>302.6093333333333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111-4C27-BE90-A7DC4B7589EC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1'!$H$39:$H$45</c:f>
              <c:numCache>
                <c:formatCode>General</c:formatCode>
                <c:ptCount val="7"/>
                <c:pt idx="0">
                  <c:v>0.410059790069807</c:v>
                </c:pt>
                <c:pt idx="1">
                  <c:v>0.237749692662218</c:v>
                </c:pt>
                <c:pt idx="2">
                  <c:v>0.38778590647818</c:v>
                </c:pt>
                <c:pt idx="3">
                  <c:v>0.0683241835223461</c:v>
                </c:pt>
                <c:pt idx="4">
                  <c:v>0.159384371664986</c:v>
                </c:pt>
                <c:pt idx="5">
                  <c:v>0.0299576833228406</c:v>
                </c:pt>
                <c:pt idx="6">
                  <c:v>0.0743184303636396</c:v>
                </c:pt>
              </c:numCache>
            </c:numRef>
          </c:xVal>
          <c:yVal>
            <c:numRef>
              <c:f>'Analysis 1'!$M$39:$M$45</c:f>
              <c:numCache>
                <c:formatCode>General</c:formatCode>
                <c:ptCount val="7"/>
                <c:pt idx="0">
                  <c:v>214.145625</c:v>
                </c:pt>
                <c:pt idx="1">
                  <c:v>244.9621666666667</c:v>
                </c:pt>
                <c:pt idx="2">
                  <c:v>191.2365555555556</c:v>
                </c:pt>
                <c:pt idx="3">
                  <c:v>158.1088571428571</c:v>
                </c:pt>
                <c:pt idx="4">
                  <c:v>108.5774285714286</c:v>
                </c:pt>
                <c:pt idx="5">
                  <c:v>83.7646</c:v>
                </c:pt>
                <c:pt idx="6">
                  <c:v>94.39680000000001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111-4C27-BE90-A7DC4B75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94816"/>
        <c:axId val="1985702992"/>
      </c:scatterChart>
      <c:valAx>
        <c:axId val="19856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02992"/>
        <c:crosses val="autoZero"/>
        <c:crossBetween val="midCat"/>
      </c:valAx>
      <c:valAx>
        <c:axId val="1985702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5694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1'!$C$6:$C$23</c:f>
              <c:numCache>
                <c:formatCode>General</c:formatCode>
                <c:ptCount val="18"/>
                <c:pt idx="0">
                  <c:v>108.9480093240865</c:v>
                </c:pt>
                <c:pt idx="1">
                  <c:v>99.65328467153313</c:v>
                </c:pt>
                <c:pt idx="2">
                  <c:v>155.4292988987316</c:v>
                </c:pt>
                <c:pt idx="3">
                  <c:v>127.4635036496337</c:v>
                </c:pt>
                <c:pt idx="4">
                  <c:v>120.8669643008378</c:v>
                </c:pt>
                <c:pt idx="5">
                  <c:v>63.77387459995494</c:v>
                </c:pt>
                <c:pt idx="6">
                  <c:v>113.7710283939028</c:v>
                </c:pt>
                <c:pt idx="7">
                  <c:v>100.3247198679929</c:v>
                </c:pt>
                <c:pt idx="8">
                  <c:v>81.64113865451424</c:v>
                </c:pt>
                <c:pt idx="9">
                  <c:v>101.9708029197069</c:v>
                </c:pt>
                <c:pt idx="10">
                  <c:v>90.38321167883236</c:v>
                </c:pt>
                <c:pt idx="11">
                  <c:v>67.36766844620736</c:v>
                </c:pt>
                <c:pt idx="12">
                  <c:v>67.36766844620736</c:v>
                </c:pt>
                <c:pt idx="13">
                  <c:v>58.35361845349649</c:v>
                </c:pt>
                <c:pt idx="14">
                  <c:v>85.74817518248197</c:v>
                </c:pt>
                <c:pt idx="15">
                  <c:v>58.35361845349649</c:v>
                </c:pt>
                <c:pt idx="16">
                  <c:v>74.16058394160603</c:v>
                </c:pt>
                <c:pt idx="17">
                  <c:v>57.98428804401454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2D-410F-8244-76F55EA68DED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2D-410F-8244-76F55EA68DED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2D-410F-8244-76F55EA68DED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1'!$C$39:$C$45</c:f>
              <c:numCache>
                <c:formatCode>General</c:formatCode>
                <c:ptCount val="7"/>
                <c:pt idx="0">
                  <c:v>153.0264160905703</c:v>
                </c:pt>
                <c:pt idx="1">
                  <c:v>120.5332306745348</c:v>
                </c:pt>
                <c:pt idx="2">
                  <c:v>118.3977409747806</c:v>
                </c:pt>
                <c:pt idx="3">
                  <c:v>88.82476360896278</c:v>
                </c:pt>
                <c:pt idx="4">
                  <c:v>113.7710283939013</c:v>
                </c:pt>
                <c:pt idx="5">
                  <c:v>81.1462393358193</c:v>
                </c:pt>
                <c:pt idx="6">
                  <c:v>78.93182731651933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02D-410F-8244-76F55EA6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97552"/>
        <c:axId val="1985805712"/>
      </c:scatterChart>
      <c:valAx>
        <c:axId val="19857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05712"/>
        <c:crosses val="autoZero"/>
        <c:crossBetween val="midCat"/>
      </c:valAx>
      <c:valAx>
        <c:axId val="1985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Crack Length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9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1'!$D$6:$D$23</c:f>
              <c:numCache>
                <c:formatCode>General</c:formatCode>
                <c:ptCount val="18"/>
                <c:pt idx="0">
                  <c:v>0.136052666610041</c:v>
                </c:pt>
                <c:pt idx="1">
                  <c:v>0.0716822001786005</c:v>
                </c:pt>
                <c:pt idx="2">
                  <c:v>0.276907192041613</c:v>
                </c:pt>
                <c:pt idx="3">
                  <c:v>0.186225935065775</c:v>
                </c:pt>
                <c:pt idx="4">
                  <c:v>0.205955483206498</c:v>
                </c:pt>
                <c:pt idx="5">
                  <c:v>0.0466180460590287</c:v>
                </c:pt>
                <c:pt idx="6">
                  <c:v>0.182482615635169</c:v>
                </c:pt>
                <c:pt idx="7">
                  <c:v>0.115367736301908</c:v>
                </c:pt>
                <c:pt idx="8">
                  <c:v>0.0763988050964075</c:v>
                </c:pt>
                <c:pt idx="9">
                  <c:v>0.0750550240918155</c:v>
                </c:pt>
                <c:pt idx="10">
                  <c:v>0.0749704208099905</c:v>
                </c:pt>
                <c:pt idx="11">
                  <c:v>0.0327590368582571</c:v>
                </c:pt>
                <c:pt idx="12">
                  <c:v>0.0252327998022802</c:v>
                </c:pt>
                <c:pt idx="13">
                  <c:v>0.024578969666432</c:v>
                </c:pt>
                <c:pt idx="14">
                  <c:v>0.0398641424628468</c:v>
                </c:pt>
                <c:pt idx="15">
                  <c:v>0.0189320651770955</c:v>
                </c:pt>
                <c:pt idx="16">
                  <c:v>0.0396985251394737</c:v>
                </c:pt>
                <c:pt idx="17">
                  <c:v>0.0186931747647662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F8-4B14-BD27-3C255D588FFD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F8-4B14-BD27-3C255D588FFD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3F8-4B14-BD27-3C255D588FFD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1'!$D$39:$D$45</c:f>
              <c:numCache>
                <c:formatCode>General</c:formatCode>
                <c:ptCount val="7"/>
                <c:pt idx="0">
                  <c:v>0.570472458425137</c:v>
                </c:pt>
                <c:pt idx="1">
                  <c:v>0.416254316279158</c:v>
                </c:pt>
                <c:pt idx="2">
                  <c:v>0.401635403138115</c:v>
                </c:pt>
                <c:pt idx="3">
                  <c:v>0.226054562149384</c:v>
                </c:pt>
                <c:pt idx="4">
                  <c:v>0.265640619441648</c:v>
                </c:pt>
                <c:pt idx="5">
                  <c:v>0.112662944030077</c:v>
                </c:pt>
                <c:pt idx="6">
                  <c:v>0.151777076094761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3F8-4B14-BD27-3C255D58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4800"/>
        <c:axId val="1985114576"/>
      </c:scatterChart>
      <c:valAx>
        <c:axId val="19859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4576"/>
        <c:crosses val="autoZero"/>
        <c:crossBetween val="midCat"/>
      </c:valAx>
      <c:valAx>
        <c:axId val="198511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5984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1'!$H$6:$H$23</c:f>
              <c:numCache>
                <c:formatCode>General</c:formatCode>
                <c:ptCount val="18"/>
                <c:pt idx="0">
                  <c:v>0.0800925426514313</c:v>
                </c:pt>
                <c:pt idx="1">
                  <c:v>0.0412492487777344</c:v>
                </c:pt>
                <c:pt idx="2">
                  <c:v>0.184071254825351</c:v>
                </c:pt>
                <c:pt idx="3">
                  <c:v>0.137714848509796</c:v>
                </c:pt>
                <c:pt idx="4">
                  <c:v>0.187025751294137</c:v>
                </c:pt>
                <c:pt idx="5">
                  <c:v>0.0128203474305616</c:v>
                </c:pt>
                <c:pt idx="6">
                  <c:v>0.104643558011537</c:v>
                </c:pt>
                <c:pt idx="7">
                  <c:v>0.0599001106839682</c:v>
                </c:pt>
                <c:pt idx="8">
                  <c:v>0.0376761230612421</c:v>
                </c:pt>
                <c:pt idx="9">
                  <c:v>0.0398148294123412</c:v>
                </c:pt>
                <c:pt idx="10">
                  <c:v>0.0385942402986342</c:v>
                </c:pt>
                <c:pt idx="11">
                  <c:v>0.0119018039236508</c:v>
                </c:pt>
                <c:pt idx="12">
                  <c:v>0.0120639658226287</c:v>
                </c:pt>
                <c:pt idx="13">
                  <c:v>0.00845144382852076</c:v>
                </c:pt>
                <c:pt idx="14">
                  <c:v>0.0214025892696804</c:v>
                </c:pt>
                <c:pt idx="15">
                  <c:v>0.003732662692645</c:v>
                </c:pt>
                <c:pt idx="16">
                  <c:v>0.0188412922048674</c:v>
                </c:pt>
                <c:pt idx="17">
                  <c:v>0.00674865414830216</c:v>
                </c:pt>
              </c:numCache>
            </c:numRef>
          </c:xVal>
          <c:yVal>
            <c:numRef>
              <c:f>'Analysis 1'!$N$6:$N$23</c:f>
              <c:numCache>
                <c:formatCode>General</c:formatCode>
                <c:ptCount val="18"/>
                <c:pt idx="0">
                  <c:v>479.628</c:v>
                </c:pt>
                <c:pt idx="1">
                  <c:v>371.188</c:v>
                </c:pt>
                <c:pt idx="2">
                  <c:v>1095.993</c:v>
                </c:pt>
                <c:pt idx="3">
                  <c:v>981.778</c:v>
                </c:pt>
                <c:pt idx="4">
                  <c:v>528.3440000000001</c:v>
                </c:pt>
                <c:pt idx="5">
                  <c:v>261.076</c:v>
                </c:pt>
                <c:pt idx="6">
                  <c:v>411.686</c:v>
                </c:pt>
                <c:pt idx="7">
                  <c:v>332.35</c:v>
                </c:pt>
                <c:pt idx="8">
                  <c:v>305.658</c:v>
                </c:pt>
                <c:pt idx="9">
                  <c:v>492.224</c:v>
                </c:pt>
                <c:pt idx="10">
                  <c:v>395.4879999999999</c:v>
                </c:pt>
                <c:pt idx="11">
                  <c:v>221.206</c:v>
                </c:pt>
                <c:pt idx="12">
                  <c:v>240.306</c:v>
                </c:pt>
                <c:pt idx="13">
                  <c:v>119.905</c:v>
                </c:pt>
                <c:pt idx="14">
                  <c:v>306.418</c:v>
                </c:pt>
                <c:pt idx="15">
                  <c:v>375.291</c:v>
                </c:pt>
                <c:pt idx="16">
                  <c:v>464.434</c:v>
                </c:pt>
                <c:pt idx="17">
                  <c:v>97.572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5-4BE0-A692-D8FDDAAC708D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1'!$N$24:$N$31</c:f>
              <c:numCache>
                <c:formatCode>General</c:formatCode>
                <c:ptCount val="8"/>
                <c:pt idx="0">
                  <c:v>2283.116</c:v>
                </c:pt>
                <c:pt idx="1">
                  <c:v>467.163</c:v>
                </c:pt>
                <c:pt idx="2">
                  <c:v>1125.285</c:v>
                </c:pt>
                <c:pt idx="3">
                  <c:v>1314.035</c:v>
                </c:pt>
                <c:pt idx="4">
                  <c:v>1296.97</c:v>
                </c:pt>
                <c:pt idx="5">
                  <c:v>803.311</c:v>
                </c:pt>
                <c:pt idx="6">
                  <c:v>848.8399999999999</c:v>
                </c:pt>
                <c:pt idx="7">
                  <c:v>628.205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5-4BE0-A692-D8FDDAAC708D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1'!$N$32:$N$35</c:f>
              <c:numCache>
                <c:formatCode>General</c:formatCode>
                <c:ptCount val="4"/>
                <c:pt idx="0">
                  <c:v>1269.738</c:v>
                </c:pt>
                <c:pt idx="1">
                  <c:v>3555.694</c:v>
                </c:pt>
                <c:pt idx="2">
                  <c:v>2251.527</c:v>
                </c:pt>
                <c:pt idx="3">
                  <c:v>2723.484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D5-4BE0-A692-D8FDDAAC708D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1'!$H$39:$H$45</c:f>
              <c:numCache>
                <c:formatCode>General</c:formatCode>
                <c:ptCount val="7"/>
                <c:pt idx="0">
                  <c:v>0.410059790069807</c:v>
                </c:pt>
                <c:pt idx="1">
                  <c:v>0.237749692662218</c:v>
                </c:pt>
                <c:pt idx="2">
                  <c:v>0.38778590647818</c:v>
                </c:pt>
                <c:pt idx="3">
                  <c:v>0.0683241835223461</c:v>
                </c:pt>
                <c:pt idx="4">
                  <c:v>0.159384371664986</c:v>
                </c:pt>
                <c:pt idx="5">
                  <c:v>0.0299576833228406</c:v>
                </c:pt>
                <c:pt idx="6">
                  <c:v>0.0743184303636396</c:v>
                </c:pt>
              </c:numCache>
            </c:numRef>
          </c:xVal>
          <c:yVal>
            <c:numRef>
              <c:f>'Analysis 1'!$N$39:$N$45</c:f>
              <c:numCache>
                <c:formatCode>General</c:formatCode>
                <c:ptCount val="7"/>
                <c:pt idx="0">
                  <c:v>1713.165</c:v>
                </c:pt>
                <c:pt idx="1">
                  <c:v>1469.773</c:v>
                </c:pt>
                <c:pt idx="2">
                  <c:v>1721.129</c:v>
                </c:pt>
                <c:pt idx="3">
                  <c:v>1106.762</c:v>
                </c:pt>
                <c:pt idx="4">
                  <c:v>760.042</c:v>
                </c:pt>
                <c:pt idx="5">
                  <c:v>418.823</c:v>
                </c:pt>
                <c:pt idx="6">
                  <c:v>471.984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D5-4BE0-A692-D8FDDAAC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08464"/>
        <c:axId val="2014916640"/>
      </c:scatterChart>
      <c:valAx>
        <c:axId val="20149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6640"/>
        <c:crosses val="autoZero"/>
        <c:crossBetween val="midCat"/>
      </c:valAx>
      <c:valAx>
        <c:axId val="2014916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4908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Velocity vs. Pit Diameter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1'!$C$3:$C$23</c:f>
              <c:numCache>
                <c:formatCode>General</c:formatCode>
                <c:ptCount val="21"/>
                <c:pt idx="0">
                  <c:v>171.5589745592581</c:v>
                </c:pt>
                <c:pt idx="1">
                  <c:v>144.3573912995971</c:v>
                </c:pt>
                <c:pt idx="2">
                  <c:v>113.5583941605842</c:v>
                </c:pt>
                <c:pt idx="3">
                  <c:v>108.9480093240865</c:v>
                </c:pt>
                <c:pt idx="4">
                  <c:v>99.65328467153313</c:v>
                </c:pt>
                <c:pt idx="5">
                  <c:v>155.4292988987316</c:v>
                </c:pt>
                <c:pt idx="6">
                  <c:v>127.4635036496337</c:v>
                </c:pt>
                <c:pt idx="7">
                  <c:v>120.8669643008378</c:v>
                </c:pt>
                <c:pt idx="8">
                  <c:v>63.77387459995494</c:v>
                </c:pt>
                <c:pt idx="9">
                  <c:v>113.7710283939028</c:v>
                </c:pt>
                <c:pt idx="10">
                  <c:v>100.3247198679929</c:v>
                </c:pt>
                <c:pt idx="11">
                  <c:v>81.64113865451424</c:v>
                </c:pt>
                <c:pt idx="12">
                  <c:v>101.9708029197069</c:v>
                </c:pt>
                <c:pt idx="13">
                  <c:v>90.38321167883236</c:v>
                </c:pt>
                <c:pt idx="14">
                  <c:v>67.36766844620736</c:v>
                </c:pt>
                <c:pt idx="15">
                  <c:v>67.36766844620736</c:v>
                </c:pt>
                <c:pt idx="16">
                  <c:v>58.35361845349649</c:v>
                </c:pt>
                <c:pt idx="17">
                  <c:v>85.74817518248197</c:v>
                </c:pt>
                <c:pt idx="18">
                  <c:v>58.35361845349649</c:v>
                </c:pt>
                <c:pt idx="19">
                  <c:v>74.16058394160603</c:v>
                </c:pt>
                <c:pt idx="20">
                  <c:v>57.98428804401454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BB-43FA-9648-8137319D3A0B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1'!$C$36:$C$45</c:f>
              <c:numCache>
                <c:formatCode>General</c:formatCode>
                <c:ptCount val="10"/>
                <c:pt idx="0">
                  <c:v>92.8165335073579</c:v>
                </c:pt>
                <c:pt idx="1">
                  <c:v>83.71984552043571</c:v>
                </c:pt>
                <c:pt idx="2">
                  <c:v>76.6184291007922</c:v>
                </c:pt>
                <c:pt idx="3">
                  <c:v>153.0264160905703</c:v>
                </c:pt>
                <c:pt idx="4">
                  <c:v>120.5332306745348</c:v>
                </c:pt>
                <c:pt idx="5">
                  <c:v>118.3977409747806</c:v>
                </c:pt>
                <c:pt idx="6">
                  <c:v>88.82476360896278</c:v>
                </c:pt>
                <c:pt idx="7">
                  <c:v>113.7710283939013</c:v>
                </c:pt>
                <c:pt idx="8">
                  <c:v>81.1462393358193</c:v>
                </c:pt>
                <c:pt idx="9">
                  <c:v>78.93182731651933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FF6-443E-80CF-0A704DEC6D7B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1'!$C$25:$C$31</c:f>
              <c:numCache>
                <c:formatCode>General</c:formatCode>
                <c:ptCount val="7"/>
                <c:pt idx="0">
                  <c:v>60.43348215041888</c:v>
                </c:pt>
                <c:pt idx="1">
                  <c:v>62.61589499764614</c:v>
                </c:pt>
                <c:pt idx="2">
                  <c:v>88.18758372211471</c:v>
                </c:pt>
                <c:pt idx="3">
                  <c:v>104.3140681923883</c:v>
                </c:pt>
                <c:pt idx="4">
                  <c:v>57.98428804401454</c:v>
                </c:pt>
                <c:pt idx="5">
                  <c:v>64.09938755891605</c:v>
                </c:pt>
                <c:pt idx="6">
                  <c:v>53.50406351599029</c:v>
                </c:pt>
              </c:numCache>
            </c:numRef>
          </c:xVal>
          <c:yVal>
            <c:numRef>
              <c:f>'Analysis 1'!$I$25:$I$31</c:f>
              <c:numCache>
                <c:formatCode>General</c:formatCode>
                <c:ptCount val="7"/>
                <c:pt idx="0">
                  <c:v>122.1153913949539</c:v>
                </c:pt>
                <c:pt idx="1">
                  <c:v>119.2589915083538</c:v>
                </c:pt>
                <c:pt idx="2">
                  <c:v>150.7016596131698</c:v>
                </c:pt>
                <c:pt idx="3">
                  <c:v>148.7445151261637</c:v>
                </c:pt>
                <c:pt idx="4">
                  <c:v>120.7810124027572</c:v>
                </c:pt>
                <c:pt idx="5">
                  <c:v>114.541490797206</c:v>
                </c:pt>
                <c:pt idx="6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BB-43FA-9648-8137319D3A0B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EBB-43FA-9648-8137319D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51744"/>
        <c:axId val="1928922528"/>
      </c:scatterChart>
      <c:valAx>
        <c:axId val="1985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2528"/>
        <c:crosses val="autoZero"/>
        <c:crossBetween val="midCat"/>
      </c:valAx>
      <c:valAx>
        <c:axId val="1928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Pit Diameter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51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298810348479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Velocity vs. Lateral Crack Diameter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1'!$C$3:$C$23</c:f>
              <c:numCache>
                <c:formatCode>General</c:formatCode>
                <c:ptCount val="21"/>
                <c:pt idx="0">
                  <c:v>171.5589745592581</c:v>
                </c:pt>
                <c:pt idx="1">
                  <c:v>144.3573912995971</c:v>
                </c:pt>
                <c:pt idx="2">
                  <c:v>113.5583941605842</c:v>
                </c:pt>
                <c:pt idx="3">
                  <c:v>108.9480093240865</c:v>
                </c:pt>
                <c:pt idx="4">
                  <c:v>99.65328467153313</c:v>
                </c:pt>
                <c:pt idx="5">
                  <c:v>155.4292988987316</c:v>
                </c:pt>
                <c:pt idx="6">
                  <c:v>127.4635036496337</c:v>
                </c:pt>
                <c:pt idx="7">
                  <c:v>120.8669643008378</c:v>
                </c:pt>
                <c:pt idx="8">
                  <c:v>63.77387459995494</c:v>
                </c:pt>
                <c:pt idx="9">
                  <c:v>113.7710283939028</c:v>
                </c:pt>
                <c:pt idx="10">
                  <c:v>100.3247198679929</c:v>
                </c:pt>
                <c:pt idx="11">
                  <c:v>81.64113865451424</c:v>
                </c:pt>
                <c:pt idx="12">
                  <c:v>101.9708029197069</c:v>
                </c:pt>
                <c:pt idx="13">
                  <c:v>90.38321167883236</c:v>
                </c:pt>
                <c:pt idx="14">
                  <c:v>67.36766844620736</c:v>
                </c:pt>
                <c:pt idx="15">
                  <c:v>67.36766844620736</c:v>
                </c:pt>
                <c:pt idx="16">
                  <c:v>58.35361845349649</c:v>
                </c:pt>
                <c:pt idx="17">
                  <c:v>85.74817518248197</c:v>
                </c:pt>
                <c:pt idx="18">
                  <c:v>58.35361845349649</c:v>
                </c:pt>
                <c:pt idx="19">
                  <c:v>74.16058394160603</c:v>
                </c:pt>
                <c:pt idx="20">
                  <c:v>57.98428804401454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3C-4EBE-9FD6-48F87C958BC1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1'!$C$36,'Analysis 1'!$C$39:$C$45)</c:f>
              <c:numCache>
                <c:formatCode>General</c:formatCode>
                <c:ptCount val="8"/>
                <c:pt idx="0">
                  <c:v>92.8165335073579</c:v>
                </c:pt>
                <c:pt idx="1">
                  <c:v>153.0264160905703</c:v>
                </c:pt>
                <c:pt idx="2">
                  <c:v>120.5332306745348</c:v>
                </c:pt>
                <c:pt idx="3">
                  <c:v>118.3977409747806</c:v>
                </c:pt>
                <c:pt idx="4">
                  <c:v>88.82476360896278</c:v>
                </c:pt>
                <c:pt idx="5">
                  <c:v>113.7710283939013</c:v>
                </c:pt>
                <c:pt idx="6">
                  <c:v>81.1462393358193</c:v>
                </c:pt>
                <c:pt idx="7">
                  <c:v>78.93182731651933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CC-4870-A1FE-52206765AD8A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1'!$C$24:$C$31</c:f>
              <c:numCache>
                <c:formatCode>General</c:formatCode>
                <c:ptCount val="8"/>
                <c:pt idx="0">
                  <c:v>95.13123067428024</c:v>
                </c:pt>
                <c:pt idx="1">
                  <c:v>60.43348215041888</c:v>
                </c:pt>
                <c:pt idx="2">
                  <c:v>62.61589499764614</c:v>
                </c:pt>
                <c:pt idx="3">
                  <c:v>88.18758372211471</c:v>
                </c:pt>
                <c:pt idx="4">
                  <c:v>104.3140681923883</c:v>
                </c:pt>
                <c:pt idx="5">
                  <c:v>57.98428804401454</c:v>
                </c:pt>
                <c:pt idx="6">
                  <c:v>64.09938755891605</c:v>
                </c:pt>
                <c:pt idx="7">
                  <c:v>53.50406351599029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3C-4EBE-9FD6-48F87C958BC1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1'!$C$32:$C$35</c:f>
              <c:numCache>
                <c:formatCode>General</c:formatCode>
                <c:ptCount val="4"/>
                <c:pt idx="0">
                  <c:v>46.35036496350378</c:v>
                </c:pt>
                <c:pt idx="1">
                  <c:v>81.11313868613162</c:v>
                </c:pt>
                <c:pt idx="2">
                  <c:v>55.66869864897707</c:v>
                </c:pt>
                <c:pt idx="3">
                  <c:v>71.88043530099804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A3C-4EBE-9FD6-48F87C95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83568"/>
        <c:axId val="2014491664"/>
      </c:scatterChart>
      <c:valAx>
        <c:axId val="201448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91664"/>
        <c:crosses val="autoZero"/>
        <c:crossBetween val="midCat"/>
      </c:valAx>
      <c:valAx>
        <c:axId val="20144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Lateral Crack Diameter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83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Kinetic Energy Loss vs. Pit Diameter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1'!$H$3:$H$23</c:f>
              <c:numCache>
                <c:formatCode>General</c:formatCode>
                <c:ptCount val="21"/>
                <c:pt idx="0">
                  <c:v>0.15332779973302</c:v>
                </c:pt>
                <c:pt idx="1">
                  <c:v>0.171266297967934</c:v>
                </c:pt>
                <c:pt idx="2">
                  <c:v>0.0666403740533263</c:v>
                </c:pt>
                <c:pt idx="3">
                  <c:v>0.0800925426514313</c:v>
                </c:pt>
                <c:pt idx="4">
                  <c:v>0.0412492487777344</c:v>
                </c:pt>
                <c:pt idx="5">
                  <c:v>0.184071254825351</c:v>
                </c:pt>
                <c:pt idx="6">
                  <c:v>0.137714848509796</c:v>
                </c:pt>
                <c:pt idx="7">
                  <c:v>0.187025751294137</c:v>
                </c:pt>
                <c:pt idx="8">
                  <c:v>0.0128203474305616</c:v>
                </c:pt>
                <c:pt idx="9">
                  <c:v>0.104643558011537</c:v>
                </c:pt>
                <c:pt idx="10">
                  <c:v>0.0599001106839682</c:v>
                </c:pt>
                <c:pt idx="11">
                  <c:v>0.0376761230612421</c:v>
                </c:pt>
                <c:pt idx="12">
                  <c:v>0.0398148294123412</c:v>
                </c:pt>
                <c:pt idx="13">
                  <c:v>0.0385942402986342</c:v>
                </c:pt>
                <c:pt idx="14">
                  <c:v>0.0119018039236508</c:v>
                </c:pt>
                <c:pt idx="15">
                  <c:v>0.0120639658226287</c:v>
                </c:pt>
                <c:pt idx="16">
                  <c:v>0.00845144382852076</c:v>
                </c:pt>
                <c:pt idx="17">
                  <c:v>0.0214025892696804</c:v>
                </c:pt>
                <c:pt idx="18">
                  <c:v>0.003732662692645</c:v>
                </c:pt>
                <c:pt idx="19">
                  <c:v>0.0188412922048674</c:v>
                </c:pt>
                <c:pt idx="20">
                  <c:v>0.00674865414830216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8F-44EB-8374-C5F11D1E35EB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1'!$H$36:$H$45</c:f>
              <c:numCache>
                <c:formatCode>General</c:formatCode>
                <c:ptCount val="10"/>
                <c:pt idx="0">
                  <c:v>0.104212623195658</c:v>
                </c:pt>
                <c:pt idx="1">
                  <c:v>0.148497380853748</c:v>
                </c:pt>
                <c:pt idx="2">
                  <c:v>0.0631585373195305</c:v>
                </c:pt>
                <c:pt idx="3">
                  <c:v>0.410059790069807</c:v>
                </c:pt>
                <c:pt idx="4">
                  <c:v>0.237749692662218</c:v>
                </c:pt>
                <c:pt idx="5">
                  <c:v>0.38778590647818</c:v>
                </c:pt>
                <c:pt idx="6">
                  <c:v>0.0683241835223461</c:v>
                </c:pt>
                <c:pt idx="7">
                  <c:v>0.159384371664986</c:v>
                </c:pt>
                <c:pt idx="8">
                  <c:v>0.0299576833228406</c:v>
                </c:pt>
                <c:pt idx="9">
                  <c:v>0.0743184303636396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7E-4E6B-95C4-42243D283BC8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1'!$I$24:$I$31</c:f>
              <c:numCache>
                <c:formatCode>General</c:formatCode>
                <c:ptCount val="8"/>
                <c:pt idx="0">
                  <c:v>146.4462719002991</c:v>
                </c:pt>
                <c:pt idx="1">
                  <c:v>122.1153913949539</c:v>
                </c:pt>
                <c:pt idx="2">
                  <c:v>119.2589915083538</c:v>
                </c:pt>
                <c:pt idx="3">
                  <c:v>150.7016596131698</c:v>
                </c:pt>
                <c:pt idx="4">
                  <c:v>148.7445151261637</c:v>
                </c:pt>
                <c:pt idx="5">
                  <c:v>120.7810124027572</c:v>
                </c:pt>
                <c:pt idx="6">
                  <c:v>114.541490797206</c:v>
                </c:pt>
                <c:pt idx="7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8F-44EB-8374-C5F11D1E35EB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88F-44EB-8374-C5F11D1E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04784"/>
        <c:axId val="1985912960"/>
      </c:scatterChart>
      <c:valAx>
        <c:axId val="198590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2960"/>
        <c:crosses val="autoZero"/>
        <c:crossBetween val="midCat"/>
      </c:valAx>
      <c:valAx>
        <c:axId val="1985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Pit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04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2988103484798"/>
          <c:h val="0.250152145187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Kinetic Energy Loss vs. Lateral Crack Diameter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1'!$H$3:$H$23</c:f>
              <c:numCache>
                <c:formatCode>General</c:formatCode>
                <c:ptCount val="21"/>
                <c:pt idx="0">
                  <c:v>0.15332779973302</c:v>
                </c:pt>
                <c:pt idx="1">
                  <c:v>0.171266297967934</c:v>
                </c:pt>
                <c:pt idx="2">
                  <c:v>0.0666403740533263</c:v>
                </c:pt>
                <c:pt idx="3">
                  <c:v>0.0800925426514313</c:v>
                </c:pt>
                <c:pt idx="4">
                  <c:v>0.0412492487777344</c:v>
                </c:pt>
                <c:pt idx="5">
                  <c:v>0.184071254825351</c:v>
                </c:pt>
                <c:pt idx="6">
                  <c:v>0.137714848509796</c:v>
                </c:pt>
                <c:pt idx="7">
                  <c:v>0.187025751294137</c:v>
                </c:pt>
                <c:pt idx="8">
                  <c:v>0.0128203474305616</c:v>
                </c:pt>
                <c:pt idx="9">
                  <c:v>0.104643558011537</c:v>
                </c:pt>
                <c:pt idx="10">
                  <c:v>0.0599001106839682</c:v>
                </c:pt>
                <c:pt idx="11">
                  <c:v>0.0376761230612421</c:v>
                </c:pt>
                <c:pt idx="12">
                  <c:v>0.0398148294123412</c:v>
                </c:pt>
                <c:pt idx="13">
                  <c:v>0.0385942402986342</c:v>
                </c:pt>
                <c:pt idx="14">
                  <c:v>0.0119018039236508</c:v>
                </c:pt>
                <c:pt idx="15">
                  <c:v>0.0120639658226287</c:v>
                </c:pt>
                <c:pt idx="16">
                  <c:v>0.00845144382852076</c:v>
                </c:pt>
                <c:pt idx="17">
                  <c:v>0.0214025892696804</c:v>
                </c:pt>
                <c:pt idx="18">
                  <c:v>0.003732662692645</c:v>
                </c:pt>
                <c:pt idx="19">
                  <c:v>0.0188412922048674</c:v>
                </c:pt>
                <c:pt idx="20">
                  <c:v>0.00674865414830216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A-4563-8A4D-0C36A54C053D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1'!$H$36,'Analysis 1'!$H$39:$H$45)</c:f>
              <c:numCache>
                <c:formatCode>General</c:formatCode>
                <c:ptCount val="8"/>
                <c:pt idx="0">
                  <c:v>0.104212623195658</c:v>
                </c:pt>
                <c:pt idx="1">
                  <c:v>0.410059790069807</c:v>
                </c:pt>
                <c:pt idx="2">
                  <c:v>0.237749692662218</c:v>
                </c:pt>
                <c:pt idx="3">
                  <c:v>0.38778590647818</c:v>
                </c:pt>
                <c:pt idx="4">
                  <c:v>0.0683241835223461</c:v>
                </c:pt>
                <c:pt idx="5">
                  <c:v>0.159384371664986</c:v>
                </c:pt>
                <c:pt idx="6">
                  <c:v>0.0299576833228406</c:v>
                </c:pt>
                <c:pt idx="7">
                  <c:v>0.0743184303636396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9B-41C3-BEF5-D6E433C41A4C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1'!$H$24:$H$31</c:f>
              <c:numCache>
                <c:formatCode>General</c:formatCode>
                <c:ptCount val="8"/>
                <c:pt idx="0">
                  <c:v>0.295257780724836</c:v>
                </c:pt>
                <c:pt idx="1">
                  <c:v>0.0855999448319902</c:v>
                </c:pt>
                <c:pt idx="2">
                  <c:v>0.114133259775993</c:v>
                </c:pt>
                <c:pt idx="3">
                  <c:v>0.25204587490719</c:v>
                </c:pt>
                <c:pt idx="4">
                  <c:v>0.395898698332703</c:v>
                </c:pt>
                <c:pt idx="5">
                  <c:v>0.0714733640223027</c:v>
                </c:pt>
                <c:pt idx="6">
                  <c:v>0.12033615432903</c:v>
                </c:pt>
                <c:pt idx="7">
                  <c:v>0.0635796691686883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9A-4563-8A4D-0C36A54C053D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1'!$H$32:$H$35</c:f>
              <c:numCache>
                <c:formatCode>General</c:formatCode>
                <c:ptCount val="4"/>
                <c:pt idx="0">
                  <c:v>0.127402826855129</c:v>
                </c:pt>
                <c:pt idx="1">
                  <c:v>0.855281386628789</c:v>
                </c:pt>
                <c:pt idx="2">
                  <c:v>0.288657467987216</c:v>
                </c:pt>
                <c:pt idx="3">
                  <c:v>0.633442776971876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9A-4563-8A4D-0C36A54C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25920"/>
        <c:axId val="2013334096"/>
      </c:scatterChart>
      <c:valAx>
        <c:axId val="20133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Kinetic Energy Loss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34096"/>
        <c:crosses val="autoZero"/>
        <c:crossBetween val="midCat"/>
      </c:valAx>
      <c:valAx>
        <c:axId val="2013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Lateral Crack Diameter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25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0474291675079"/>
          <c:y val="0.16051667152717"/>
          <c:w val="0.0948275632305468"/>
          <c:h val="0.2501521451870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Incoming</a:t>
            </a:r>
            <a:r>
              <a:rPr lang="en-US" baseline="0">
                <a:solidFill>
                  <a:schemeClr val="tx1"/>
                </a:solidFill>
              </a:rPr>
              <a:t> vs. Rebound Kinetic Energy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0397065751"/>
          <c:y val="0.118564936327404"/>
          <c:w val="0.811808668147251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1'!$F$3:$F$23</c:f>
              <c:numCache>
                <c:formatCode>General</c:formatCode>
                <c:ptCount val="21"/>
                <c:pt idx="0">
                  <c:v>0.0591213387086889</c:v>
                </c:pt>
                <c:pt idx="1">
                  <c:v>0.0675953972569343</c:v>
                </c:pt>
                <c:pt idx="2">
                  <c:v>0.0517054381523194</c:v>
                </c:pt>
                <c:pt idx="3">
                  <c:v>0.0559601239586095</c:v>
                </c:pt>
                <c:pt idx="4">
                  <c:v>0.0304329514008661</c:v>
                </c:pt>
                <c:pt idx="5">
                  <c:v>0.0928359372162619</c:v>
                </c:pt>
                <c:pt idx="6">
                  <c:v>0.0485110865559783</c:v>
                </c:pt>
                <c:pt idx="7">
                  <c:v>0.0189297319123614</c:v>
                </c:pt>
                <c:pt idx="8">
                  <c:v>0.0337976986284671</c:v>
                </c:pt>
                <c:pt idx="9">
                  <c:v>0.0778390576236324</c:v>
                </c:pt>
                <c:pt idx="10">
                  <c:v>0.0554676256179397</c:v>
                </c:pt>
                <c:pt idx="11">
                  <c:v>0.0387226820351655</c:v>
                </c:pt>
                <c:pt idx="12">
                  <c:v>0.0352401946794742</c:v>
                </c:pt>
                <c:pt idx="13">
                  <c:v>0.0363761805113563</c:v>
                </c:pt>
                <c:pt idx="14">
                  <c:v>0.0208572329346063</c:v>
                </c:pt>
                <c:pt idx="15">
                  <c:v>0.0131688339796516</c:v>
                </c:pt>
                <c:pt idx="16">
                  <c:v>0.0161275258379112</c:v>
                </c:pt>
                <c:pt idx="17">
                  <c:v>0.0184615531931665</c:v>
                </c:pt>
                <c:pt idx="18">
                  <c:v>0.0151994024844505</c:v>
                </c:pt>
                <c:pt idx="19">
                  <c:v>0.0208572329346063</c:v>
                </c:pt>
                <c:pt idx="20">
                  <c:v>0.011944520616464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6-4723-975A-C9A8088E7DAA}"/>
            </c:ext>
          </c:extLst>
        </c:ser>
        <c:ser>
          <c:idx val="3"/>
          <c:order val="1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1'!$D$36:$D$45</c:f>
              <c:numCache>
                <c:formatCode>General</c:formatCode>
                <c:ptCount val="10"/>
                <c:pt idx="0">
                  <c:v>0.206112265851825</c:v>
                </c:pt>
                <c:pt idx="1">
                  <c:v>0.200817701569058</c:v>
                </c:pt>
                <c:pt idx="2">
                  <c:v>0.120475185497813</c:v>
                </c:pt>
                <c:pt idx="3">
                  <c:v>0.570472458425137</c:v>
                </c:pt>
                <c:pt idx="4">
                  <c:v>0.416254316279158</c:v>
                </c:pt>
                <c:pt idx="5">
                  <c:v>0.401635403138115</c:v>
                </c:pt>
                <c:pt idx="6">
                  <c:v>0.226054562149384</c:v>
                </c:pt>
                <c:pt idx="7">
                  <c:v>0.265640619441648</c:v>
                </c:pt>
                <c:pt idx="8">
                  <c:v>0.112662944030077</c:v>
                </c:pt>
                <c:pt idx="9">
                  <c:v>0.151777076094761</c:v>
                </c:pt>
              </c:numCache>
            </c:numRef>
          </c:xVal>
          <c:yVal>
            <c:numRef>
              <c:f>'Analysis 1'!$F$36:$F$45</c:f>
              <c:numCache>
                <c:formatCode>General</c:formatCode>
                <c:ptCount val="10"/>
                <c:pt idx="0">
                  <c:v>0.101899642656168</c:v>
                </c:pt>
                <c:pt idx="1">
                  <c:v>0.05232032071531</c:v>
                </c:pt>
                <c:pt idx="2">
                  <c:v>0.0573166481782825</c:v>
                </c:pt>
                <c:pt idx="3">
                  <c:v>0.16041266835533</c:v>
                </c:pt>
                <c:pt idx="4">
                  <c:v>0.17850462361694</c:v>
                </c:pt>
                <c:pt idx="5">
                  <c:v>0.013849496659935</c:v>
                </c:pt>
                <c:pt idx="6">
                  <c:v>0.157730378627038</c:v>
                </c:pt>
                <c:pt idx="7">
                  <c:v>0.106256247776662</c:v>
                </c:pt>
                <c:pt idx="8">
                  <c:v>0.0827052607072369</c:v>
                </c:pt>
                <c:pt idx="9">
                  <c:v>0.0774586457311216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76-4723-975A-C9A8088E7DAA}"/>
            </c:ext>
          </c:extLst>
        </c:ser>
        <c:ser>
          <c:idx val="1"/>
          <c:order val="2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1'!$F$24:$F$31</c:f>
              <c:numCache>
                <c:formatCode>General</c:formatCode>
                <c:ptCount val="8"/>
                <c:pt idx="0">
                  <c:v>0.227336085369017</c:v>
                </c:pt>
                <c:pt idx="1">
                  <c:v>0.125298469971464</c:v>
                </c:pt>
                <c:pt idx="2">
                  <c:v>0.112272391410068</c:v>
                </c:pt>
                <c:pt idx="3">
                  <c:v>0.255551380816887</c:v>
                </c:pt>
                <c:pt idx="4">
                  <c:v>0.322177186020077</c:v>
                </c:pt>
                <c:pt idx="5">
                  <c:v>0.0973656015549104</c:v>
                </c:pt>
                <c:pt idx="6">
                  <c:v>0.116924562324856</c:v>
                </c:pt>
                <c:pt idx="7">
                  <c:v>0.101727470669901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76-4723-975A-C9A8088E7DAA}"/>
            </c:ext>
          </c:extLst>
        </c:ser>
        <c:ser>
          <c:idx val="2"/>
          <c:order val="3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1'!$F$32:$F$35</c:f>
              <c:numCache>
                <c:formatCode>General</c:formatCode>
                <c:ptCount val="4"/>
                <c:pt idx="0">
                  <c:v>0.226493914409117</c:v>
                </c:pt>
                <c:pt idx="1">
                  <c:v>0.781780642465376</c:v>
                </c:pt>
                <c:pt idx="2">
                  <c:v>0.4824321571453</c:v>
                </c:pt>
                <c:pt idx="3">
                  <c:v>0.652152057304451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776-4723-975A-C9A8088E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45056"/>
        <c:axId val="2013453232"/>
      </c:scatterChart>
      <c:valAx>
        <c:axId val="20134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53232"/>
        <c:crosses val="autoZero"/>
        <c:crossBetween val="midCat"/>
      </c:valAx>
      <c:valAx>
        <c:axId val="20134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Rebound Kinetic Energy (mJ)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45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2614910611503"/>
          <c:y val="0.479670156541776"/>
          <c:w val="0.120162706488148"/>
          <c:h val="0.250152205265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843742536318"/>
          <c:y val="0.0610868368636954"/>
          <c:w val="0.725664954123962"/>
          <c:h val="0.769602119294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1'!$I$3:$I$23</c:f>
              <c:numCache>
                <c:formatCode>General</c:formatCode>
                <c:ptCount val="21"/>
                <c:pt idx="0">
                  <c:v>92.79503780398986</c:v>
                </c:pt>
                <c:pt idx="1">
                  <c:v>92.8113094684264</c:v>
                </c:pt>
                <c:pt idx="2">
                  <c:v>76.9428093897674</c:v>
                </c:pt>
                <c:pt idx="3">
                  <c:v>78.41236653944961</c:v>
                </c:pt>
                <c:pt idx="4">
                  <c:v>81.56482389676189</c:v>
                </c:pt>
                <c:pt idx="5">
                  <c:v>95.34420038238835</c:v>
                </c:pt>
                <c:pt idx="6">
                  <c:v>85.03726980737867</c:v>
                </c:pt>
                <c:pt idx="7">
                  <c:v>82.2659997539377</c:v>
                </c:pt>
                <c:pt idx="8">
                  <c:v>58.96093738609267</c:v>
                </c:pt>
                <c:pt idx="9">
                  <c:v>80.5666518168418</c:v>
                </c:pt>
                <c:pt idx="10">
                  <c:v>69.29079618432565</c:v>
                </c:pt>
                <c:pt idx="11">
                  <c:v>67.08135854165378</c:v>
                </c:pt>
                <c:pt idx="12">
                  <c:v>66.48696928888766</c:v>
                </c:pt>
                <c:pt idx="13">
                  <c:v>72.07089445105603</c:v>
                </c:pt>
                <c:pt idx="14">
                  <c:v>54.77741043738362</c:v>
                </c:pt>
                <c:pt idx="15">
                  <c:v>56.24085596656958</c:v>
                </c:pt>
                <c:pt idx="16">
                  <c:v>45.80634347021512</c:v>
                </c:pt>
                <c:pt idx="17">
                  <c:v>55.29869601345192</c:v>
                </c:pt>
                <c:pt idx="18">
                  <c:v>62.65447637154139</c:v>
                </c:pt>
                <c:pt idx="19">
                  <c:v>57.20619750353742</c:v>
                </c:pt>
                <c:pt idx="20">
                  <c:v>48.13181987044616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66-4FD9-A9F3-A4A3F9A7AA04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1'!$I$24:$I$31</c:f>
              <c:numCache>
                <c:formatCode>General</c:formatCode>
                <c:ptCount val="8"/>
                <c:pt idx="0">
                  <c:v>146.4462719002991</c:v>
                </c:pt>
                <c:pt idx="1">
                  <c:v>122.1153913949539</c:v>
                </c:pt>
                <c:pt idx="2">
                  <c:v>119.2589915083538</c:v>
                </c:pt>
                <c:pt idx="3">
                  <c:v>150.7016596131698</c:v>
                </c:pt>
                <c:pt idx="4">
                  <c:v>148.7445151261637</c:v>
                </c:pt>
                <c:pt idx="5">
                  <c:v>120.7810124027572</c:v>
                </c:pt>
                <c:pt idx="6">
                  <c:v>114.541490797206</c:v>
                </c:pt>
                <c:pt idx="7">
                  <c:v>111.5919931927673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66-4FD9-A9F3-A4A3F9A7AA04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1'!$I$32:$I$35</c:f>
              <c:numCache>
                <c:formatCode>General</c:formatCode>
                <c:ptCount val="4"/>
                <c:pt idx="0">
                  <c:v>150.492661771503</c:v>
                </c:pt>
                <c:pt idx="1">
                  <c:v>222.2408297121685</c:v>
                </c:pt>
                <c:pt idx="2">
                  <c:v>185.5557699688379</c:v>
                </c:pt>
                <c:pt idx="3">
                  <c:v>211.3647857108531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66-4FD9-A9F3-A4A3F9A7AA04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1'!$D$36:$D$45</c:f>
              <c:numCache>
                <c:formatCode>General</c:formatCode>
                <c:ptCount val="10"/>
                <c:pt idx="0">
                  <c:v>0.206112265851825</c:v>
                </c:pt>
                <c:pt idx="1">
                  <c:v>0.200817701569058</c:v>
                </c:pt>
                <c:pt idx="2">
                  <c:v>0.120475185497813</c:v>
                </c:pt>
                <c:pt idx="3">
                  <c:v>0.570472458425137</c:v>
                </c:pt>
                <c:pt idx="4">
                  <c:v>0.416254316279158</c:v>
                </c:pt>
                <c:pt idx="5">
                  <c:v>0.401635403138115</c:v>
                </c:pt>
                <c:pt idx="6">
                  <c:v>0.226054562149384</c:v>
                </c:pt>
                <c:pt idx="7">
                  <c:v>0.265640619441648</c:v>
                </c:pt>
                <c:pt idx="8">
                  <c:v>0.112662944030077</c:v>
                </c:pt>
                <c:pt idx="9">
                  <c:v>0.151777076094761</c:v>
                </c:pt>
              </c:numCache>
            </c:numRef>
          </c:xVal>
          <c:yVal>
            <c:numRef>
              <c:f>'Analysis 1'!$I$36:$I$45</c:f>
              <c:numCache>
                <c:formatCode>General</c:formatCode>
                <c:ptCount val="10"/>
                <c:pt idx="0">
                  <c:v>101.7735020195607</c:v>
                </c:pt>
                <c:pt idx="1">
                  <c:v>99.60705980804467</c:v>
                </c:pt>
                <c:pt idx="2">
                  <c:v>90.66144270704241</c:v>
                </c:pt>
                <c:pt idx="3">
                  <c:v>126.2029927561373</c:v>
                </c:pt>
                <c:pt idx="4">
                  <c:v>128.4019686237565</c:v>
                </c:pt>
                <c:pt idx="5">
                  <c:v>126.6633736273429</c:v>
                </c:pt>
                <c:pt idx="6">
                  <c:v>111.871211885026</c:v>
                </c:pt>
                <c:pt idx="7">
                  <c:v>115.5481424021492</c:v>
                </c:pt>
                <c:pt idx="8">
                  <c:v>103.8949136113874</c:v>
                </c:pt>
                <c:pt idx="9">
                  <c:v>94.63362297337042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BF-4E5A-8A80-559A9823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2912"/>
        <c:axId val="2013561088"/>
      </c:scatterChart>
      <c:valAx>
        <c:axId val="20135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61088"/>
        <c:crosses val="autoZero"/>
        <c:crossBetween val="midCat"/>
      </c:valAx>
      <c:valAx>
        <c:axId val="2013561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355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0397065751"/>
          <c:y val="0.118564936327404"/>
          <c:w val="0.344587205647888"/>
          <c:h val="0.71212404005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1'!$A$1</c:f>
              <c:strCache>
                <c:ptCount val="1"/>
                <c:pt idx="0">
                  <c:v>200 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1'!$D$3:$D$23</c:f>
              <c:numCache>
                <c:formatCode>General</c:formatCode>
                <c:ptCount val="21"/>
                <c:pt idx="0">
                  <c:v>0.212449138441709</c:v>
                </c:pt>
                <c:pt idx="1">
                  <c:v>0.238861695224868</c:v>
                </c:pt>
                <c:pt idx="2">
                  <c:v>0.118345812205646</c:v>
                </c:pt>
                <c:pt idx="3">
                  <c:v>0.136052666610041</c:v>
                </c:pt>
                <c:pt idx="4">
                  <c:v>0.0716822001786005</c:v>
                </c:pt>
                <c:pt idx="5">
                  <c:v>0.276907192041613</c:v>
                </c:pt>
                <c:pt idx="6">
                  <c:v>0.186225935065775</c:v>
                </c:pt>
                <c:pt idx="7">
                  <c:v>0.205955483206498</c:v>
                </c:pt>
                <c:pt idx="8">
                  <c:v>0.0466180460590287</c:v>
                </c:pt>
                <c:pt idx="9">
                  <c:v>0.182482615635169</c:v>
                </c:pt>
                <c:pt idx="10">
                  <c:v>0.115367736301908</c:v>
                </c:pt>
                <c:pt idx="11">
                  <c:v>0.0763988050964075</c:v>
                </c:pt>
                <c:pt idx="12">
                  <c:v>0.0750550240918155</c:v>
                </c:pt>
                <c:pt idx="13">
                  <c:v>0.0749704208099905</c:v>
                </c:pt>
                <c:pt idx="14">
                  <c:v>0.0327590368582571</c:v>
                </c:pt>
                <c:pt idx="15">
                  <c:v>0.0252327998022802</c:v>
                </c:pt>
                <c:pt idx="16">
                  <c:v>0.024578969666432</c:v>
                </c:pt>
                <c:pt idx="17">
                  <c:v>0.0398641424628468</c:v>
                </c:pt>
                <c:pt idx="18">
                  <c:v>0.0189320651770955</c:v>
                </c:pt>
                <c:pt idx="19">
                  <c:v>0.0396985251394737</c:v>
                </c:pt>
                <c:pt idx="20">
                  <c:v>0.0186931747647662</c:v>
                </c:pt>
              </c:numCache>
            </c:numRef>
          </c:xVal>
          <c:yVal>
            <c:numRef>
              <c:f>'Analysis 1'!$K$3:$K$23</c:f>
              <c:numCache>
                <c:formatCode>General</c:formatCode>
                <c:ptCount val="21"/>
                <c:pt idx="0">
                  <c:v>629.2033871090125</c:v>
                </c:pt>
                <c:pt idx="1">
                  <c:v>738.3122077725754</c:v>
                </c:pt>
                <c:pt idx="2">
                  <c:v>445.6146342004764</c:v>
                </c:pt>
                <c:pt idx="3">
                  <c:v>261.0380034609474</c:v>
                </c:pt>
                <c:pt idx="4">
                  <c:v>373.056385102056</c:v>
                </c:pt>
                <c:pt idx="5">
                  <c:v>658.4867369465137</c:v>
                </c:pt>
                <c:pt idx="6">
                  <c:v>447.183938674737</c:v>
                </c:pt>
                <c:pt idx="7">
                  <c:v>397.5491351124521</c:v>
                </c:pt>
                <c:pt idx="8">
                  <c:v>354.7961450581358</c:v>
                </c:pt>
                <c:pt idx="9">
                  <c:v>446.6932325270774</c:v>
                </c:pt>
                <c:pt idx="10">
                  <c:v>264.8633292782337</c:v>
                </c:pt>
                <c:pt idx="11">
                  <c:v>217.2113776896661</c:v>
                </c:pt>
                <c:pt idx="12">
                  <c:v>177.5211923072954</c:v>
                </c:pt>
                <c:pt idx="13">
                  <c:v>181.4132985177289</c:v>
                </c:pt>
                <c:pt idx="14">
                  <c:v>103.2249254919375</c:v>
                </c:pt>
                <c:pt idx="15">
                  <c:v>112.2694233259877</c:v>
                </c:pt>
                <c:pt idx="16">
                  <c:v>93.01444456656601</c:v>
                </c:pt>
                <c:pt idx="17">
                  <c:v>172.0015572465265</c:v>
                </c:pt>
                <c:pt idx="18">
                  <c:v>190.1790279625932</c:v>
                </c:pt>
                <c:pt idx="19">
                  <c:v>193.3734098212692</c:v>
                </c:pt>
                <c:pt idx="20">
                  <c:v>111.3095404524093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79-4F51-843A-2F5C7EAFDBAA}"/>
            </c:ext>
          </c:extLst>
        </c:ser>
        <c:ser>
          <c:idx val="1"/>
          <c:order val="1"/>
          <c:tx>
            <c:strRef>
              <c:f>'Analysis 1'!$B$1</c:f>
              <c:strCache>
                <c:ptCount val="1"/>
                <c:pt idx="0">
                  <c:v>425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1'!$D$24:$D$31</c:f>
              <c:numCache>
                <c:formatCode>General</c:formatCode>
                <c:ptCount val="8"/>
                <c:pt idx="0">
                  <c:v>0.522593866093853</c:v>
                </c:pt>
                <c:pt idx="1">
                  <c:v>0.210898414803454</c:v>
                </c:pt>
                <c:pt idx="2">
                  <c:v>0.226405651186061</c:v>
                </c:pt>
                <c:pt idx="3">
                  <c:v>0.507597255724076</c:v>
                </c:pt>
                <c:pt idx="4">
                  <c:v>0.71807588435278</c:v>
                </c:pt>
                <c:pt idx="5">
                  <c:v>0.168838965577213</c:v>
                </c:pt>
                <c:pt idx="6">
                  <c:v>0.237260716653886</c:v>
                </c:pt>
                <c:pt idx="7">
                  <c:v>0.16530713983859</c:v>
                </c:pt>
              </c:numCache>
            </c:numRef>
          </c:xVal>
          <c:yVal>
            <c:numRef>
              <c:f>'Analysis 1'!$K$24:$K$31</c:f>
              <c:numCache>
                <c:formatCode>General</c:formatCode>
                <c:ptCount val="8"/>
                <c:pt idx="0">
                  <c:v>877.1494484460972</c:v>
                </c:pt>
                <c:pt idx="1">
                  <c:v>547.6700781340026</c:v>
                </c:pt>
                <c:pt idx="2">
                  <c:v>441.1174165863874</c:v>
                </c:pt>
                <c:pt idx="3">
                  <c:v>683.8918003927087</c:v>
                </c:pt>
                <c:pt idx="4">
                  <c:v>675.0102441266217</c:v>
                </c:pt>
                <c:pt idx="5">
                  <c:v>326.7386084446134</c:v>
                </c:pt>
                <c:pt idx="6">
                  <c:v>484.959066922318</c:v>
                </c:pt>
                <c:pt idx="7">
                  <c:v>388.8585178755683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79-4F51-843A-2F5C7EAFDBAA}"/>
            </c:ext>
          </c:extLst>
        </c:ser>
        <c:ser>
          <c:idx val="2"/>
          <c:order val="2"/>
          <c:tx>
            <c:strRef>
              <c:f>'Analysis 1'!$C$1</c:f>
              <c:strCache>
                <c:ptCount val="1"/>
                <c:pt idx="0">
                  <c:v>670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1'!$D$32:$D$35</c:f>
              <c:numCache>
                <c:formatCode>General</c:formatCode>
                <c:ptCount val="4"/>
                <c:pt idx="0">
                  <c:v>0.353896741264246</c:v>
                </c:pt>
                <c:pt idx="1">
                  <c:v>1.637062029094165</c:v>
                </c:pt>
                <c:pt idx="2">
                  <c:v>0.771089625132516</c:v>
                </c:pt>
                <c:pt idx="3">
                  <c:v>1.285594834276327</c:v>
                </c:pt>
              </c:numCache>
            </c:numRef>
          </c:xVal>
          <c:yVal>
            <c:numRef>
              <c:f>'Analysis 1'!$K$32:$K$35</c:f>
              <c:numCache>
                <c:formatCode>General</c:formatCode>
                <c:ptCount val="4"/>
                <c:pt idx="0">
                  <c:v>427.434288195275</c:v>
                </c:pt>
                <c:pt idx="1">
                  <c:v>1225.243128794143</c:v>
                </c:pt>
                <c:pt idx="2">
                  <c:v>739.0322779051271</c:v>
                </c:pt>
                <c:pt idx="3">
                  <c:v>1063.648413402903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79-4F51-843A-2F5C7EAFDBAA}"/>
            </c:ext>
          </c:extLst>
        </c:ser>
        <c:ser>
          <c:idx val="3"/>
          <c:order val="3"/>
          <c:tx>
            <c:strRef>
              <c:f>'Analysis 1'!$D$1</c:f>
              <c:strCache>
                <c:ptCount val="1"/>
                <c:pt idx="0">
                  <c:v>300 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('Analysis 1'!$D$36,'Analysis 1'!$D$39:$D$45)</c:f>
              <c:numCache>
                <c:formatCode>General</c:formatCode>
                <c:ptCount val="8"/>
                <c:pt idx="0">
                  <c:v>0.206112265851825</c:v>
                </c:pt>
                <c:pt idx="1">
                  <c:v>0.570472458425137</c:v>
                </c:pt>
                <c:pt idx="2">
                  <c:v>0.416254316279158</c:v>
                </c:pt>
                <c:pt idx="3">
                  <c:v>0.401635403138115</c:v>
                </c:pt>
                <c:pt idx="4">
                  <c:v>0.226054562149384</c:v>
                </c:pt>
                <c:pt idx="5">
                  <c:v>0.265640619441648</c:v>
                </c:pt>
                <c:pt idx="6">
                  <c:v>0.112662944030077</c:v>
                </c:pt>
                <c:pt idx="7">
                  <c:v>0.151777076094761</c:v>
                </c:pt>
              </c:numCache>
            </c:numRef>
          </c:xVal>
          <c:yVal>
            <c:numRef>
              <c:f>('Analysis 1'!$K$36,'Analysis 1'!$K$39:$K$45)</c:f>
              <c:numCache>
                <c:formatCode>General</c:formatCode>
                <c:ptCount val="8"/>
                <c:pt idx="0">
                  <c:v>535.8711750174839</c:v>
                </c:pt>
                <c:pt idx="1">
                  <c:v>757.2797984910954</c:v>
                </c:pt>
                <c:pt idx="2">
                  <c:v>863.8283849086026</c:v>
                </c:pt>
                <c:pt idx="3">
                  <c:v>876.7087877429074</c:v>
                </c:pt>
                <c:pt idx="4">
                  <c:v>506.5895939725066</c:v>
                </c:pt>
                <c:pt idx="5">
                  <c:v>679.6097611041523</c:v>
                </c:pt>
                <c:pt idx="6">
                  <c:v>540.2848659145038</c:v>
                </c:pt>
                <c:pt idx="7">
                  <c:v>653.8859427801028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F1-4013-9A19-670475E9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51440"/>
        <c:axId val="2013659616"/>
      </c:scatterChart>
      <c:valAx>
        <c:axId val="20136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Incoming Kinetic Energy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59616"/>
        <c:crosses val="autoZero"/>
        <c:crossBetween val="midCat"/>
      </c:valAx>
      <c:valAx>
        <c:axId val="2013659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3651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50</xdr:row>
      <xdr:rowOff>101600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641351</xdr:colOff>
      <xdr:row>46</xdr:row>
      <xdr:rowOff>192192</xdr:rowOff>
    </xdr:from>
    <xdr:to>
      <xdr:col>6</xdr:col>
      <xdr:colOff>360796</xdr:colOff>
      <xdr:row>64</xdr:row>
      <xdr:rowOff>192191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701386</xdr:colOff>
      <xdr:row>47</xdr:row>
      <xdr:rowOff>7423</xdr:rowOff>
    </xdr:from>
    <xdr:to>
      <xdr:col>11</xdr:col>
      <xdr:colOff>109104</xdr:colOff>
      <xdr:row>65</xdr:row>
      <xdr:rowOff>7421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679120</xdr:colOff>
      <xdr:row>83</xdr:row>
      <xdr:rowOff>144730</xdr:rowOff>
    </xdr:from>
    <xdr:to>
      <xdr:col>6</xdr:col>
      <xdr:colOff>398565</xdr:colOff>
      <xdr:row>101</xdr:row>
      <xdr:rowOff>144730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690253</xdr:colOff>
      <xdr:row>83</xdr:row>
      <xdr:rowOff>173181</xdr:rowOff>
    </xdr:from>
    <xdr:to>
      <xdr:col>11</xdr:col>
      <xdr:colOff>97971</xdr:colOff>
      <xdr:row>101</xdr:row>
      <xdr:rowOff>173181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692727</xdr:colOff>
      <xdr:row>65</xdr:row>
      <xdr:rowOff>74221</xdr:rowOff>
    </xdr:from>
    <xdr:to>
      <xdr:col>6</xdr:col>
      <xdr:colOff>412172</xdr:colOff>
      <xdr:row>83</xdr:row>
      <xdr:rowOff>74221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690254</xdr:colOff>
      <xdr:row>65</xdr:row>
      <xdr:rowOff>112567</xdr:rowOff>
    </xdr:from>
    <xdr:to>
      <xdr:col>11</xdr:col>
      <xdr:colOff>97972</xdr:colOff>
      <xdr:row>83</xdr:row>
      <xdr:rowOff>112567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98033</xdr:colOff>
      <xdr:row>21</xdr:row>
      <xdr:rowOff>70202</xdr:rowOff>
    </xdr:from>
    <xdr:to>
      <xdr:col>27</xdr:col>
      <xdr:colOff>196003</xdr:colOff>
      <xdr:row>39</xdr:row>
      <xdr:rowOff>70201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550739</xdr:colOff>
      <xdr:row>45</xdr:row>
      <xdr:rowOff>64634</xdr:rowOff>
    </xdr:from>
    <xdr:to>
      <xdr:col>39</xdr:col>
      <xdr:colOff>534080</xdr:colOff>
      <xdr:row>65</xdr:row>
      <xdr:rowOff>78239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437284</xdr:colOff>
      <xdr:row>63</xdr:row>
      <xdr:rowOff>97579</xdr:rowOff>
    </xdr:from>
    <xdr:to>
      <xdr:col>43</xdr:col>
      <xdr:colOff>702253</xdr:colOff>
      <xdr:row>81</xdr:row>
      <xdr:rowOff>97577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153080</xdr:colOff>
      <xdr:row>44</xdr:row>
      <xdr:rowOff>227921</xdr:rowOff>
    </xdr:from>
    <xdr:to>
      <xdr:col>40</xdr:col>
      <xdr:colOff>372589</xdr:colOff>
      <xdr:row>64</xdr:row>
      <xdr:rowOff>221281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85971</xdr:colOff>
      <xdr:row>63</xdr:row>
      <xdr:rowOff>100050</xdr:rowOff>
    </xdr:from>
    <xdr:to>
      <xdr:col>40</xdr:col>
      <xdr:colOff>350940</xdr:colOff>
      <xdr:row>81</xdr:row>
      <xdr:rowOff>100049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153081</xdr:colOff>
      <xdr:row>45</xdr:row>
      <xdr:rowOff>153080</xdr:rowOff>
    </xdr:from>
    <xdr:to>
      <xdr:col>46</xdr:col>
      <xdr:colOff>136071</xdr:colOff>
      <xdr:row>65</xdr:row>
      <xdr:rowOff>157574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657473</xdr:colOff>
      <xdr:row>63</xdr:row>
      <xdr:rowOff>121082</xdr:rowOff>
    </xdr:from>
    <xdr:to>
      <xdr:col>47</xdr:col>
      <xdr:colOff>201263</xdr:colOff>
      <xdr:row>81</xdr:row>
      <xdr:rowOff>121082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108857</xdr:colOff>
      <xdr:row>0</xdr:row>
      <xdr:rowOff>204108</xdr:rowOff>
    </xdr:from>
    <xdr:to>
      <xdr:col>25</xdr:col>
      <xdr:colOff>261257</xdr:colOff>
      <xdr:row>18</xdr:row>
      <xdr:rowOff>204107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598714</xdr:colOff>
      <xdr:row>47</xdr:row>
      <xdr:rowOff>40822</xdr:rowOff>
    </xdr:from>
    <xdr:to>
      <xdr:col>16</xdr:col>
      <xdr:colOff>346610</xdr:colOff>
      <xdr:row>65</xdr:row>
      <xdr:rowOff>40820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594016CC-B6BE-4596-BBA9-3AD02FC0F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625929</xdr:colOff>
      <xdr:row>65</xdr:row>
      <xdr:rowOff>163285</xdr:rowOff>
    </xdr:from>
    <xdr:to>
      <xdr:col>16</xdr:col>
      <xdr:colOff>373825</xdr:colOff>
      <xdr:row>83</xdr:row>
      <xdr:rowOff>163285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EF474D74-7BD6-400E-99D5-F25FA53A3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625928</xdr:colOff>
      <xdr:row>83</xdr:row>
      <xdr:rowOff>217714</xdr:rowOff>
    </xdr:from>
    <xdr:to>
      <xdr:col>16</xdr:col>
      <xdr:colOff>373824</xdr:colOff>
      <xdr:row>101</xdr:row>
      <xdr:rowOff>217714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5DF43A15-9AF6-4DDB-95F6-37217E99A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28</xdr:col>
      <xdr:colOff>292182</xdr:colOff>
      <xdr:row>64</xdr:row>
      <xdr:rowOff>231320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C700B7BE-AE89-42A6-B9BF-32B11FB0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707572</xdr:colOff>
      <xdr:row>65</xdr:row>
      <xdr:rowOff>149679</xdr:rowOff>
    </xdr:from>
    <xdr:to>
      <xdr:col>28</xdr:col>
      <xdr:colOff>278575</xdr:colOff>
      <xdr:row>83</xdr:row>
      <xdr:rowOff>149679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F91977AE-78B8-42A0-906B-B710FEB8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28</xdr:col>
      <xdr:colOff>292182</xdr:colOff>
      <xdr:row>102</xdr:row>
      <xdr:rowOff>-1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A9E6C5AC-FD7A-48D7-B877-5D1600EC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68035</xdr:colOff>
      <xdr:row>80</xdr:row>
      <xdr:rowOff>13607</xdr:rowOff>
    </xdr:from>
    <xdr:to>
      <xdr:col>40</xdr:col>
      <xdr:colOff>333004</xdr:colOff>
      <xdr:row>98</xdr:row>
      <xdr:rowOff>13606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65CCAFD0-FDBA-4422-BD3E-184534D4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476251</xdr:colOff>
      <xdr:row>79</xdr:row>
      <xdr:rowOff>217714</xdr:rowOff>
    </xdr:from>
    <xdr:to>
      <xdr:col>44</xdr:col>
      <xdr:colOff>20041</xdr:colOff>
      <xdr:row>97</xdr:row>
      <xdr:rowOff>217712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E475DE36-6F85-488D-863C-F2BF03A5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707572</xdr:colOff>
      <xdr:row>80</xdr:row>
      <xdr:rowOff>1</xdr:rowOff>
    </xdr:from>
    <xdr:to>
      <xdr:col>47</xdr:col>
      <xdr:colOff>251362</xdr:colOff>
      <xdr:row>98</xdr:row>
      <xdr:rowOff>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D112E7A-85A5-4730-BF8A-79467AFB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707572</xdr:colOff>
      <xdr:row>96</xdr:row>
      <xdr:rowOff>108857</xdr:rowOff>
    </xdr:from>
    <xdr:to>
      <xdr:col>40</xdr:col>
      <xdr:colOff>251362</xdr:colOff>
      <xdr:row>114</xdr:row>
      <xdr:rowOff>108856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C577CFF3-B6E8-4028-BBDC-6F36BFC2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571500</xdr:colOff>
      <xdr:row>96</xdr:row>
      <xdr:rowOff>122464</xdr:rowOff>
    </xdr:from>
    <xdr:to>
      <xdr:col>44</xdr:col>
      <xdr:colOff>115290</xdr:colOff>
      <xdr:row>114</xdr:row>
      <xdr:rowOff>122462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A1EFDC9C-F460-42B8-9C24-4BCB74226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39</xdr:col>
      <xdr:colOff>108857</xdr:colOff>
      <xdr:row>96</xdr:row>
      <xdr:rowOff>149679</xdr:rowOff>
    </xdr:from>
    <xdr:to>
      <xdr:col>47</xdr:col>
      <xdr:colOff>373826</xdr:colOff>
      <xdr:row>114</xdr:row>
      <xdr:rowOff>149679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8FDBBD13-2E4A-475A-AB14-8E3F9B7D9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0716-1_Update013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716-1"/>
      <sheetName val="Damage"/>
      <sheetName val="Radial Cracks"/>
      <sheetName val="Analysis 1"/>
    </sheetNames>
    <sheetDataSet>
      <sheetData sheetId="0">
        <row r="3">
          <cell r="B3">
            <v>1.1000000000000001</v>
          </cell>
          <cell r="C3">
            <v>4</v>
          </cell>
          <cell r="D3" t="str">
            <v>C</v>
          </cell>
          <cell r="F3">
            <v>0.2</v>
          </cell>
          <cell r="Q3">
            <v>171.55897455925813</v>
          </cell>
          <cell r="R3">
            <v>0.21244913844170907</v>
          </cell>
          <cell r="Z3">
            <v>90.501980733590116</v>
          </cell>
          <cell r="AA3">
            <v>5.9121338708688874E-2</v>
          </cell>
          <cell r="AC3">
            <v>-0.15332779973302019</v>
          </cell>
          <cell r="AF3">
            <v>5</v>
          </cell>
        </row>
        <row r="4">
          <cell r="B4">
            <v>1.2</v>
          </cell>
          <cell r="C4">
            <v>4</v>
          </cell>
          <cell r="D4" t="str">
            <v>C</v>
          </cell>
          <cell r="F4">
            <v>0.2</v>
          </cell>
          <cell r="Q4">
            <v>144.35739129959705</v>
          </cell>
          <cell r="R4">
            <v>0.238861695224868</v>
          </cell>
          <cell r="Z4">
            <v>76.793477145043028</v>
          </cell>
          <cell r="AA4">
            <v>6.7595397256934323E-2</v>
          </cell>
          <cell r="AC4">
            <v>-0.17126629796793369</v>
          </cell>
          <cell r="AF4" t="str">
            <v>NA</v>
          </cell>
        </row>
        <row r="5">
          <cell r="B5">
            <v>1.3</v>
          </cell>
          <cell r="C5">
            <v>4</v>
          </cell>
          <cell r="D5" t="str">
            <v>C</v>
          </cell>
          <cell r="F5">
            <v>0.2</v>
          </cell>
          <cell r="Q5">
            <v>113.55839416058424</v>
          </cell>
          <cell r="R5">
            <v>0.11834581220564577</v>
          </cell>
          <cell r="Z5">
            <v>75.06040554996666</v>
          </cell>
          <cell r="AA5">
            <v>5.1705438152319455E-2</v>
          </cell>
          <cell r="AC5">
            <v>-6.6640374053326318E-2</v>
          </cell>
          <cell r="AF5">
            <v>2</v>
          </cell>
        </row>
        <row r="6">
          <cell r="B6">
            <v>1.4</v>
          </cell>
          <cell r="C6">
            <v>4</v>
          </cell>
          <cell r="D6" t="str">
            <v>C</v>
          </cell>
          <cell r="F6">
            <v>0.2</v>
          </cell>
          <cell r="Q6">
            <v>108.94800932408653</v>
          </cell>
          <cell r="R6">
            <v>0.1360526666100409</v>
          </cell>
          <cell r="Z6">
            <v>69.872310431515871</v>
          </cell>
          <cell r="AA6">
            <v>5.5960123958609553E-2</v>
          </cell>
          <cell r="AC6">
            <v>-8.0092542651431342E-2</v>
          </cell>
          <cell r="AF6">
            <v>5</v>
          </cell>
        </row>
        <row r="7">
          <cell r="B7">
            <v>1.5</v>
          </cell>
          <cell r="C7">
            <v>4</v>
          </cell>
          <cell r="D7" t="str">
            <v>C</v>
          </cell>
          <cell r="F7">
            <v>0.2</v>
          </cell>
          <cell r="Q7">
            <v>99.653284671533129</v>
          </cell>
          <cell r="R7">
            <v>7.1682200178600511E-2</v>
          </cell>
          <cell r="Z7">
            <v>64.931882015236724</v>
          </cell>
          <cell r="AA7">
            <v>3.0432951400866087E-2</v>
          </cell>
          <cell r="AC7">
            <v>-4.1249248777734421E-2</v>
          </cell>
          <cell r="AF7">
            <v>3</v>
          </cell>
        </row>
        <row r="8">
          <cell r="B8">
            <v>2.1</v>
          </cell>
          <cell r="C8">
            <v>4</v>
          </cell>
          <cell r="D8" t="str">
            <v>S</v>
          </cell>
          <cell r="F8">
            <v>0.2</v>
          </cell>
          <cell r="Q8">
            <v>155.42929889873156</v>
          </cell>
          <cell r="R8">
            <v>0.27690719204161257</v>
          </cell>
          <cell r="Z8">
            <v>89.996129764464783</v>
          </cell>
          <cell r="AA8">
            <v>9.2835937216261905E-2</v>
          </cell>
          <cell r="AC8">
            <v>-0.18407125482535067</v>
          </cell>
          <cell r="AF8">
            <v>5</v>
          </cell>
        </row>
        <row r="9">
          <cell r="B9">
            <v>2.2000000000000002</v>
          </cell>
          <cell r="C9">
            <v>4</v>
          </cell>
          <cell r="D9" t="str">
            <v>S</v>
          </cell>
          <cell r="F9">
            <v>0.2</v>
          </cell>
          <cell r="Q9">
            <v>127.46350364963367</v>
          </cell>
          <cell r="R9">
            <v>0.18622593506577484</v>
          </cell>
          <cell r="Z9">
            <v>65.055837359398396</v>
          </cell>
          <cell r="AA9">
            <v>4.8511086555978356E-2</v>
          </cell>
          <cell r="AC9">
            <v>-0.13771484850979648</v>
          </cell>
          <cell r="AF9">
            <v>6</v>
          </cell>
        </row>
        <row r="10">
          <cell r="B10">
            <v>2.2999999999999998</v>
          </cell>
          <cell r="C10">
            <v>4</v>
          </cell>
          <cell r="D10" t="str">
            <v>S</v>
          </cell>
          <cell r="F10">
            <v>0.2</v>
          </cell>
          <cell r="Q10">
            <v>120.86696430083775</v>
          </cell>
          <cell r="R10">
            <v>0.20595548320649823</v>
          </cell>
          <cell r="Z10">
            <v>36.643180916184285</v>
          </cell>
          <cell r="AA10">
            <v>1.8929731912361452E-2</v>
          </cell>
          <cell r="AC10">
            <v>-0.18702575129413679</v>
          </cell>
          <cell r="AF10">
            <v>4</v>
          </cell>
        </row>
        <row r="11">
          <cell r="B11">
            <v>2.4</v>
          </cell>
          <cell r="C11">
            <v>4</v>
          </cell>
          <cell r="D11" t="str">
            <v>S</v>
          </cell>
          <cell r="F11">
            <v>0.2</v>
          </cell>
          <cell r="Q11">
            <v>63.773874599954944</v>
          </cell>
          <cell r="R11">
            <v>4.6618046059028702E-2</v>
          </cell>
          <cell r="Z11">
            <v>54.301188440154064</v>
          </cell>
          <cell r="AA11">
            <v>3.379769862846714E-2</v>
          </cell>
          <cell r="AC11">
            <v>-1.2820347430561561E-2</v>
          </cell>
          <cell r="AF11">
            <v>3</v>
          </cell>
        </row>
        <row r="12">
          <cell r="B12">
            <v>2.5</v>
          </cell>
          <cell r="C12">
            <v>4</v>
          </cell>
          <cell r="D12" t="str">
            <v>S</v>
          </cell>
          <cell r="F12">
            <v>0.2</v>
          </cell>
          <cell r="Q12">
            <v>113.77102839390282</v>
          </cell>
          <cell r="R12">
            <v>0.18248261563516943</v>
          </cell>
          <cell r="Z12">
            <v>74.305287657625655</v>
          </cell>
          <cell r="AA12">
            <v>7.7839057623632427E-2</v>
          </cell>
          <cell r="AC12">
            <v>-0.10464355801153701</v>
          </cell>
          <cell r="AF12">
            <v>3</v>
          </cell>
        </row>
        <row r="13">
          <cell r="B13">
            <v>2.6</v>
          </cell>
          <cell r="C13">
            <v>4</v>
          </cell>
          <cell r="D13" t="str">
            <v>S</v>
          </cell>
          <cell r="F13">
            <v>0.2</v>
          </cell>
          <cell r="Q13">
            <v>100.32471986799285</v>
          </cell>
          <cell r="R13">
            <v>0.11536773630190791</v>
          </cell>
          <cell r="Z13">
            <v>69.564162026097321</v>
          </cell>
          <cell r="AA13">
            <v>5.546762561793972E-2</v>
          </cell>
          <cell r="AC13">
            <v>-5.9900110683968194E-2</v>
          </cell>
          <cell r="AF13">
            <v>4</v>
          </cell>
        </row>
        <row r="14">
          <cell r="B14">
            <v>2.7</v>
          </cell>
          <cell r="C14">
            <v>4</v>
          </cell>
          <cell r="D14" t="str">
            <v>S</v>
          </cell>
          <cell r="F14">
            <v>0.2</v>
          </cell>
          <cell r="Q14">
            <v>81.641138654514236</v>
          </cell>
          <cell r="R14">
            <v>7.6398805096407535E-2</v>
          </cell>
          <cell r="Z14">
            <v>58.12306196737336</v>
          </cell>
          <cell r="AA14">
            <v>3.8722682035165476E-2</v>
          </cell>
          <cell r="AC14">
            <v>-3.7676123061242059E-2</v>
          </cell>
          <cell r="AF14">
            <v>5</v>
          </cell>
        </row>
        <row r="15">
          <cell r="B15">
            <v>3.1</v>
          </cell>
          <cell r="C15">
            <v>4</v>
          </cell>
          <cell r="D15" t="str">
            <v>N</v>
          </cell>
          <cell r="F15">
            <v>0.2</v>
          </cell>
          <cell r="Q15">
            <v>101.97080291970694</v>
          </cell>
          <cell r="R15">
            <v>7.5055024091815484E-2</v>
          </cell>
          <cell r="Z15">
            <v>69.872310431515871</v>
          </cell>
          <cell r="AA15">
            <v>3.5240194679474229E-2</v>
          </cell>
          <cell r="AC15">
            <v>-3.9814829412341254E-2</v>
          </cell>
          <cell r="AF15">
            <v>6</v>
          </cell>
        </row>
        <row r="16">
          <cell r="B16">
            <v>3.2</v>
          </cell>
          <cell r="C16">
            <v>4</v>
          </cell>
          <cell r="D16" t="str">
            <v>N</v>
          </cell>
          <cell r="F16">
            <v>0.2</v>
          </cell>
          <cell r="Q16">
            <v>90.383211678832367</v>
          </cell>
          <cell r="R16">
            <v>7.4970420809990529E-2</v>
          </cell>
          <cell r="Z16">
            <v>62.958060905663601</v>
          </cell>
          <cell r="AA16">
            <v>3.6376180511356354E-2</v>
          </cell>
          <cell r="AC16">
            <v>-3.8594240298634175E-2</v>
          </cell>
          <cell r="AF16">
            <v>6</v>
          </cell>
        </row>
        <row r="17">
          <cell r="B17">
            <v>3.3</v>
          </cell>
          <cell r="C17">
            <v>4</v>
          </cell>
          <cell r="D17" t="str">
            <v xml:space="preserve">N </v>
          </cell>
          <cell r="F17">
            <v>0.2</v>
          </cell>
          <cell r="Q17">
            <v>67.367668446207361</v>
          </cell>
          <cell r="R17">
            <v>3.275903685825713E-2</v>
          </cell>
          <cell r="Z17">
            <v>53.75443485775147</v>
          </cell>
          <cell r="AA17">
            <v>2.0857232934606298E-2</v>
          </cell>
          <cell r="AC17">
            <v>-1.1901803923650832E-2</v>
          </cell>
          <cell r="AF17">
            <v>4</v>
          </cell>
        </row>
        <row r="18">
          <cell r="B18">
            <v>3.4</v>
          </cell>
          <cell r="C18">
            <v>4</v>
          </cell>
          <cell r="D18" t="str">
            <v>N</v>
          </cell>
          <cell r="F18">
            <v>0.2</v>
          </cell>
          <cell r="Q18">
            <v>67.367668446207361</v>
          </cell>
          <cell r="R18">
            <v>2.5232799802280232E-2</v>
          </cell>
          <cell r="Z18">
            <v>48.667883211678962</v>
          </cell>
          <cell r="AA18">
            <v>1.3168833979651571E-2</v>
          </cell>
          <cell r="AC18">
            <v>-1.2063965822628661E-2</v>
          </cell>
          <cell r="AF18">
            <v>4</v>
          </cell>
        </row>
        <row r="19">
          <cell r="B19">
            <v>3.5</v>
          </cell>
          <cell r="C19">
            <v>4</v>
          </cell>
          <cell r="D19" t="str">
            <v>N</v>
          </cell>
          <cell r="F19">
            <v>0.2</v>
          </cell>
          <cell r="Q19">
            <v>58.353618453496495</v>
          </cell>
          <cell r="R19">
            <v>2.4578969666431964E-2</v>
          </cell>
          <cell r="Z19">
            <v>47.268283082210615</v>
          </cell>
          <cell r="AA19">
            <v>1.6127525837911199E-2</v>
          </cell>
          <cell r="AC19">
            <v>-8.4514438285207653E-3</v>
          </cell>
          <cell r="AF19">
            <v>3</v>
          </cell>
        </row>
        <row r="20">
          <cell r="B20">
            <v>4.0999999999999996</v>
          </cell>
          <cell r="C20">
            <v>4</v>
          </cell>
          <cell r="D20" t="str">
            <v>W</v>
          </cell>
          <cell r="F20">
            <v>0.2</v>
          </cell>
          <cell r="Q20">
            <v>85.748175182481972</v>
          </cell>
          <cell r="R20">
            <v>3.9864142462846856E-2</v>
          </cell>
          <cell r="Z20">
            <v>58.353618453496495</v>
          </cell>
          <cell r="AA20">
            <v>1.8461553193166478E-2</v>
          </cell>
          <cell r="AC20">
            <v>-2.1402589269680378E-2</v>
          </cell>
        </row>
        <row r="21">
          <cell r="B21">
            <v>4.2</v>
          </cell>
          <cell r="C21">
            <v>4</v>
          </cell>
          <cell r="D21" t="str">
            <v>W</v>
          </cell>
          <cell r="F21">
            <v>0.2</v>
          </cell>
          <cell r="Q21">
            <v>58.353618453496495</v>
          </cell>
          <cell r="R21">
            <v>1.8932065177095454E-2</v>
          </cell>
          <cell r="Z21">
            <v>52.285594887962432</v>
          </cell>
          <cell r="AA21">
            <v>1.5199402484450456E-2</v>
          </cell>
          <cell r="AC21">
            <v>-3.7326626926449981E-3</v>
          </cell>
        </row>
        <row r="22">
          <cell r="B22">
            <v>4.3</v>
          </cell>
          <cell r="C22">
            <v>4</v>
          </cell>
          <cell r="D22" t="str">
            <v>W</v>
          </cell>
          <cell r="F22">
            <v>0.2</v>
          </cell>
          <cell r="Q22">
            <v>74.160583941606035</v>
          </cell>
          <cell r="R22">
            <v>3.9698525139473709E-2</v>
          </cell>
          <cell r="Z22">
            <v>53.75443485775147</v>
          </cell>
          <cell r="AA22">
            <v>2.0857232934606298E-2</v>
          </cell>
          <cell r="AC22">
            <v>-1.884129220486741E-2</v>
          </cell>
        </row>
        <row r="23">
          <cell r="B23">
            <v>4.4000000000000004</v>
          </cell>
          <cell r="C23">
            <v>4</v>
          </cell>
          <cell r="D23" t="str">
            <v>W</v>
          </cell>
          <cell r="F23">
            <v>0.2</v>
          </cell>
          <cell r="Q23">
            <v>57.984288044014541</v>
          </cell>
          <cell r="R23">
            <v>1.8693174764766177E-2</v>
          </cell>
          <cell r="Z23">
            <v>46.350364963503779</v>
          </cell>
          <cell r="AA23">
            <v>1.1944520616464012E-2</v>
          </cell>
          <cell r="AC23">
            <v>-6.7486541483021655E-3</v>
          </cell>
          <cell r="AF23">
            <v>3</v>
          </cell>
        </row>
        <row r="24">
          <cell r="B24">
            <v>5.0999999999999996</v>
          </cell>
          <cell r="C24">
            <v>4</v>
          </cell>
          <cell r="D24" t="str">
            <v>SW</v>
          </cell>
          <cell r="F24">
            <v>0.42499999999999999</v>
          </cell>
          <cell r="Q24">
            <v>95.131230674280246</v>
          </cell>
          <cell r="R24">
            <v>0.52259386609385328</v>
          </cell>
          <cell r="Z24">
            <v>62.744425878703531</v>
          </cell>
          <cell r="AA24">
            <v>0.22733608536901742</v>
          </cell>
          <cell r="AC24">
            <v>-0.29525778072483588</v>
          </cell>
        </row>
        <row r="25">
          <cell r="B25">
            <v>5.2</v>
          </cell>
          <cell r="C25">
            <v>4</v>
          </cell>
          <cell r="D25" t="str">
            <v>SW</v>
          </cell>
          <cell r="F25">
            <v>0.42499999999999999</v>
          </cell>
          <cell r="Q25">
            <v>60.433482150418875</v>
          </cell>
          <cell r="R25">
            <v>0.21089841480345412</v>
          </cell>
          <cell r="Z25">
            <v>46.581540287677242</v>
          </cell>
          <cell r="AA25">
            <v>0.1252984699714639</v>
          </cell>
          <cell r="AC25">
            <v>-8.559994483199021E-2</v>
          </cell>
          <cell r="AF25">
            <v>3</v>
          </cell>
        </row>
        <row r="26">
          <cell r="B26">
            <v>6.1</v>
          </cell>
          <cell r="C26">
            <v>4</v>
          </cell>
          <cell r="D26" t="str">
            <v>NW</v>
          </cell>
          <cell r="F26">
            <v>0.42499999999999999</v>
          </cell>
          <cell r="Q26">
            <v>62.615894997646144</v>
          </cell>
          <cell r="R26">
            <v>0.2264056511860611</v>
          </cell>
          <cell r="Z26">
            <v>44.093791861056161</v>
          </cell>
          <cell r="AA26">
            <v>0.11227239141006799</v>
          </cell>
          <cell r="AC26">
            <v>-0.1141332597759931</v>
          </cell>
        </row>
        <row r="27">
          <cell r="B27">
            <v>7.1</v>
          </cell>
          <cell r="C27">
            <v>4</v>
          </cell>
          <cell r="D27" t="str">
            <v>E</v>
          </cell>
          <cell r="F27">
            <v>0.42499999999999999</v>
          </cell>
          <cell r="Q27">
            <v>88.187583722114709</v>
          </cell>
          <cell r="R27">
            <v>0.50759725572407621</v>
          </cell>
          <cell r="Z27">
            <v>62.572992700730104</v>
          </cell>
          <cell r="AA27">
            <v>0.25555138081688661</v>
          </cell>
          <cell r="AC27">
            <v>-0.2520458749071896</v>
          </cell>
        </row>
        <row r="28">
          <cell r="B28">
            <v>8.1</v>
          </cell>
          <cell r="C28">
            <v>4</v>
          </cell>
          <cell r="D28" t="str">
            <v>NE</v>
          </cell>
          <cell r="F28">
            <v>0.42499999999999999</v>
          </cell>
          <cell r="Q28">
            <v>104.31406819238833</v>
          </cell>
          <cell r="R28">
            <v>0.71807588435278003</v>
          </cell>
          <cell r="Z28">
            <v>69.872310431515871</v>
          </cell>
          <cell r="AA28">
            <v>0.32217718602007744</v>
          </cell>
          <cell r="AC28">
            <v>-0.39589869833270258</v>
          </cell>
        </row>
        <row r="29">
          <cell r="B29">
            <v>9.1</v>
          </cell>
          <cell r="C29">
            <v>4</v>
          </cell>
          <cell r="D29" t="str">
            <v>SE</v>
          </cell>
          <cell r="F29">
            <v>0.42499999999999999</v>
          </cell>
          <cell r="Q29">
            <v>57.984288044014541</v>
          </cell>
          <cell r="R29">
            <v>0.16883896557721323</v>
          </cell>
          <cell r="Z29">
            <v>44.032846715328581</v>
          </cell>
          <cell r="AA29">
            <v>9.7365601554910475E-2</v>
          </cell>
          <cell r="AC29">
            <v>-7.1473364022302754E-2</v>
          </cell>
        </row>
        <row r="30">
          <cell r="B30">
            <v>10.1</v>
          </cell>
          <cell r="C30">
            <v>5</v>
          </cell>
          <cell r="D30" t="str">
            <v>C</v>
          </cell>
          <cell r="F30">
            <v>0.42499999999999999</v>
          </cell>
          <cell r="Q30">
            <v>64.09938755891605</v>
          </cell>
          <cell r="R30">
            <v>0.23726071665388587</v>
          </cell>
          <cell r="Z30">
            <v>44.998064882232697</v>
          </cell>
          <cell r="AA30">
            <v>0.11692456232485619</v>
          </cell>
          <cell r="AC30">
            <v>-0.12033615432902968</v>
          </cell>
          <cell r="AF30">
            <v>5</v>
          </cell>
        </row>
        <row r="31">
          <cell r="B31">
            <v>10.199999999999999</v>
          </cell>
          <cell r="C31">
            <v>5</v>
          </cell>
          <cell r="D31" t="str">
            <v>C</v>
          </cell>
          <cell r="F31">
            <v>0.42499999999999999</v>
          </cell>
          <cell r="Q31">
            <v>53.504063515990289</v>
          </cell>
          <cell r="R31">
            <v>0.1653071398385898</v>
          </cell>
          <cell r="Z31">
            <v>41.972040603775739</v>
          </cell>
          <cell r="AA31">
            <v>0.10172747066990144</v>
          </cell>
          <cell r="AC31">
            <v>-6.357966916868836E-2</v>
          </cell>
          <cell r="AF31">
            <v>4</v>
          </cell>
        </row>
        <row r="32">
          <cell r="B32">
            <v>11.1</v>
          </cell>
          <cell r="C32">
            <v>5</v>
          </cell>
          <cell r="D32" t="str">
            <v>S</v>
          </cell>
          <cell r="F32">
            <v>0.67</v>
          </cell>
          <cell r="Q32">
            <v>46.350364963503779</v>
          </cell>
          <cell r="R32">
            <v>0.35389674126424608</v>
          </cell>
          <cell r="Z32">
            <v>37.080291970803017</v>
          </cell>
          <cell r="AA32">
            <v>0.2264939144091174</v>
          </cell>
          <cell r="AC32">
            <v>-0.12740282685512869</v>
          </cell>
          <cell r="AF32">
            <v>10</v>
          </cell>
        </row>
        <row r="33">
          <cell r="B33">
            <v>12.1</v>
          </cell>
          <cell r="C33">
            <v>5</v>
          </cell>
          <cell r="D33" t="str">
            <v>N</v>
          </cell>
          <cell r="F33">
            <v>0.67</v>
          </cell>
          <cell r="Q33">
            <v>81.11313868613162</v>
          </cell>
          <cell r="R33">
            <v>1.6370620290941649</v>
          </cell>
          <cell r="Z33">
            <v>56.053288359521076</v>
          </cell>
          <cell r="AA33">
            <v>0.78178064246537593</v>
          </cell>
          <cell r="AC33">
            <v>-0.85528138662878894</v>
          </cell>
          <cell r="AF33">
            <v>8</v>
          </cell>
        </row>
        <row r="34">
          <cell r="B34">
            <v>13.1</v>
          </cell>
          <cell r="C34">
            <v>5</v>
          </cell>
          <cell r="D34" t="str">
            <v>W</v>
          </cell>
          <cell r="F34">
            <v>0.67</v>
          </cell>
          <cell r="Q34">
            <v>55.668698648977077</v>
          </cell>
          <cell r="R34">
            <v>0.77108962513251644</v>
          </cell>
          <cell r="Z34">
            <v>44.032846715328581</v>
          </cell>
          <cell r="AA34">
            <v>0.48243215714530052</v>
          </cell>
          <cell r="AC34">
            <v>-0.28865746798721592</v>
          </cell>
        </row>
        <row r="35">
          <cell r="B35">
            <v>14.1</v>
          </cell>
          <cell r="C35">
            <v>5</v>
          </cell>
          <cell r="D35" t="str">
            <v>NW</v>
          </cell>
          <cell r="F35">
            <v>0.67</v>
          </cell>
          <cell r="Q35">
            <v>71.880435300998045</v>
          </cell>
          <cell r="R35">
            <v>1.285594834276327</v>
          </cell>
          <cell r="Z35">
            <v>51.19565143002869</v>
          </cell>
          <cell r="AA35">
            <v>0.65215205730445092</v>
          </cell>
          <cell r="AC35">
            <v>-0.63344277697187612</v>
          </cell>
        </row>
        <row r="36">
          <cell r="B36">
            <v>15.1</v>
          </cell>
          <cell r="C36">
            <v>5</v>
          </cell>
          <cell r="D36" t="str">
            <v>SW</v>
          </cell>
          <cell r="F36">
            <v>0.3</v>
          </cell>
          <cell r="Q36">
            <v>92.816533507357903</v>
          </cell>
          <cell r="R36">
            <v>0.20611226585182543</v>
          </cell>
          <cell r="Z36">
            <v>65.261906413201771</v>
          </cell>
          <cell r="AA36">
            <v>0.10189964265616783</v>
          </cell>
          <cell r="AC36">
            <v>-0.10421262319565761</v>
          </cell>
          <cell r="AF36">
            <v>0</v>
          </cell>
        </row>
        <row r="37">
          <cell r="B37">
            <v>15.2</v>
          </cell>
          <cell r="C37">
            <v>5</v>
          </cell>
          <cell r="D37" t="str">
            <v>SW</v>
          </cell>
          <cell r="F37">
            <v>0.3</v>
          </cell>
          <cell r="Q37">
            <v>83.719845520435712</v>
          </cell>
          <cell r="R37">
            <v>0.20081770156905762</v>
          </cell>
          <cell r="Z37">
            <v>42.732925039277369</v>
          </cell>
          <cell r="AA37">
            <v>5.2320320715310037E-2</v>
          </cell>
          <cell r="AC37">
            <v>-0.14849738085374758</v>
          </cell>
          <cell r="AF37">
            <v>0</v>
          </cell>
        </row>
        <row r="38">
          <cell r="B38">
            <v>15.3</v>
          </cell>
          <cell r="C38">
            <v>5</v>
          </cell>
          <cell r="D38" t="str">
            <v>SW</v>
          </cell>
          <cell r="F38">
            <v>0.3</v>
          </cell>
          <cell r="Q38">
            <v>76.618429100792198</v>
          </cell>
          <cell r="R38">
            <v>0.12047518549781304</v>
          </cell>
          <cell r="Z38">
            <v>52.847547075763103</v>
          </cell>
          <cell r="AA38">
            <v>5.7316648178282491E-2</v>
          </cell>
          <cell r="AC38">
            <v>-6.3158537319530555E-2</v>
          </cell>
          <cell r="AF38">
            <v>0</v>
          </cell>
        </row>
        <row r="39">
          <cell r="B39">
            <v>16.100000000000001</v>
          </cell>
          <cell r="C39">
            <v>5</v>
          </cell>
          <cell r="D39" t="str">
            <v>E</v>
          </cell>
          <cell r="F39">
            <v>0.3</v>
          </cell>
          <cell r="Q39">
            <v>153.02641609057025</v>
          </cell>
          <cell r="R39">
            <v>0.57047245842513661</v>
          </cell>
          <cell r="Z39">
            <v>81.146239335820397</v>
          </cell>
          <cell r="AA39">
            <v>0.16041266835532955</v>
          </cell>
          <cell r="AC39">
            <v>-0.41005979006980708</v>
          </cell>
          <cell r="AF39">
            <v>8</v>
          </cell>
        </row>
        <row r="40">
          <cell r="B40">
            <v>16.2</v>
          </cell>
          <cell r="C40">
            <v>5</v>
          </cell>
          <cell r="D40" t="str">
            <v>E</v>
          </cell>
          <cell r="F40">
            <v>0.3</v>
          </cell>
          <cell r="Q40">
            <v>120.53323067453479</v>
          </cell>
          <cell r="R40">
            <v>0.41625431627915777</v>
          </cell>
          <cell r="Z40">
            <v>78.931827316520398</v>
          </cell>
          <cell r="AA40">
            <v>0.17850462361694011</v>
          </cell>
          <cell r="AC40">
            <v>-0.23774969266221765</v>
          </cell>
          <cell r="AF40">
            <v>6</v>
          </cell>
        </row>
        <row r="41">
          <cell r="B41">
            <v>16.3</v>
          </cell>
          <cell r="C41">
            <v>5</v>
          </cell>
          <cell r="D41" t="str">
            <v>E</v>
          </cell>
          <cell r="F41">
            <v>0.3</v>
          </cell>
          <cell r="Q41">
            <v>118.3977409747806</v>
          </cell>
          <cell r="R41">
            <v>0.4016354031381153</v>
          </cell>
          <cell r="Z41">
            <v>21.985908549710871</v>
          </cell>
          <cell r="AA41">
            <v>1.3849496659935007E-2</v>
          </cell>
          <cell r="AC41">
            <v>-0.38778590647818029</v>
          </cell>
          <cell r="AF41">
            <v>9</v>
          </cell>
        </row>
        <row r="42">
          <cell r="B42">
            <v>16.399999999999999</v>
          </cell>
          <cell r="C42">
            <v>5</v>
          </cell>
          <cell r="D42" t="str">
            <v>E</v>
          </cell>
          <cell r="F42">
            <v>0.3</v>
          </cell>
          <cell r="Q42">
            <v>88.824763608962783</v>
          </cell>
          <cell r="R42">
            <v>0.22605456214938366</v>
          </cell>
          <cell r="Z42">
            <v>74.196786327917323</v>
          </cell>
          <cell r="AA42">
            <v>0.15773037862703754</v>
          </cell>
          <cell r="AC42">
            <v>-6.8324183522346121E-2</v>
          </cell>
          <cell r="AF42">
            <v>7</v>
          </cell>
        </row>
        <row r="43">
          <cell r="B43">
            <v>16.5</v>
          </cell>
          <cell r="C43">
            <v>5</v>
          </cell>
          <cell r="D43" t="str">
            <v>E</v>
          </cell>
          <cell r="F43">
            <v>0.3</v>
          </cell>
          <cell r="Q43">
            <v>113.77102839390128</v>
          </cell>
          <cell r="R43">
            <v>0.26564061944164824</v>
          </cell>
          <cell r="Z43">
            <v>71.955116292884242</v>
          </cell>
          <cell r="AA43">
            <v>0.10625624777666218</v>
          </cell>
          <cell r="AC43">
            <v>-0.15938437166498606</v>
          </cell>
          <cell r="AF43">
            <v>7</v>
          </cell>
        </row>
        <row r="44">
          <cell r="B44">
            <v>16.600000000000001</v>
          </cell>
          <cell r="C44">
            <v>5</v>
          </cell>
          <cell r="D44" t="str">
            <v>E</v>
          </cell>
          <cell r="F44">
            <v>0.3</v>
          </cell>
          <cell r="Q44">
            <v>81.146239335819303</v>
          </cell>
          <cell r="R44">
            <v>0.11266294403007747</v>
          </cell>
          <cell r="Z44">
            <v>69.525547445255654</v>
          </cell>
          <cell r="AA44">
            <v>8.2705260707236883E-2</v>
          </cell>
          <cell r="AC44">
            <v>-2.9957683322840586E-2</v>
          </cell>
          <cell r="AF44">
            <v>5</v>
          </cell>
        </row>
        <row r="45">
          <cell r="B45">
            <v>16.7</v>
          </cell>
          <cell r="C45">
            <v>5</v>
          </cell>
          <cell r="D45" t="str">
            <v>E</v>
          </cell>
          <cell r="F45">
            <v>0.3</v>
          </cell>
          <cell r="Q45">
            <v>78.931827316519332</v>
          </cell>
          <cell r="R45">
            <v>0.15177707609476121</v>
          </cell>
          <cell r="Z45">
            <v>56.387652653129628</v>
          </cell>
          <cell r="AA45">
            <v>7.7458645731121586E-2</v>
          </cell>
          <cell r="AC45">
            <v>-7.4318430363639623E-2</v>
          </cell>
          <cell r="AF45">
            <v>5</v>
          </cell>
        </row>
      </sheetData>
      <sheetData sheetId="1">
        <row r="2">
          <cell r="E2">
            <v>92.795037803989857</v>
          </cell>
          <cell r="G2">
            <v>629.20338710901251</v>
          </cell>
          <cell r="H2">
            <v>5</v>
          </cell>
        </row>
        <row r="3">
          <cell r="E3">
            <v>92.811309468426401</v>
          </cell>
          <cell r="G3">
            <v>738.31220777257545</v>
          </cell>
          <cell r="H3" t="str">
            <v>NA</v>
          </cell>
        </row>
        <row r="4">
          <cell r="E4">
            <v>76.942809389767405</v>
          </cell>
          <cell r="G4">
            <v>445.61463420047642</v>
          </cell>
          <cell r="H4">
            <v>2</v>
          </cell>
        </row>
        <row r="5">
          <cell r="E5">
            <v>78.412366539449607</v>
          </cell>
          <cell r="G5">
            <v>261.03800346094738</v>
          </cell>
          <cell r="H5">
            <v>5</v>
          </cell>
        </row>
        <row r="6">
          <cell r="E6">
            <v>81.564823896761894</v>
          </cell>
          <cell r="G6">
            <v>373.05638510205603</v>
          </cell>
          <cell r="H6">
            <v>3</v>
          </cell>
        </row>
        <row r="7">
          <cell r="E7">
            <v>95.344200382388351</v>
          </cell>
          <cell r="G7">
            <v>658.4867369465137</v>
          </cell>
          <cell r="H7">
            <v>5</v>
          </cell>
        </row>
        <row r="8">
          <cell r="E8">
            <v>85.037269807378678</v>
          </cell>
          <cell r="G8">
            <v>447.18393867473702</v>
          </cell>
          <cell r="H8">
            <v>6</v>
          </cell>
        </row>
        <row r="9">
          <cell r="E9">
            <v>82.265999753937692</v>
          </cell>
          <cell r="G9">
            <v>397.54913511245206</v>
          </cell>
          <cell r="H9">
            <v>4</v>
          </cell>
        </row>
        <row r="10">
          <cell r="E10">
            <v>58.960937386092674</v>
          </cell>
          <cell r="G10">
            <v>354.79614505813583</v>
          </cell>
          <cell r="H10">
            <v>3</v>
          </cell>
        </row>
        <row r="11">
          <cell r="E11">
            <v>80.566651816841798</v>
          </cell>
          <cell r="G11">
            <v>446.69323252707744</v>
          </cell>
          <cell r="H11">
            <v>3</v>
          </cell>
        </row>
        <row r="12">
          <cell r="E12">
            <v>69.290796184325657</v>
          </cell>
          <cell r="G12">
            <v>264.86332927823366</v>
          </cell>
          <cell r="H12">
            <v>4</v>
          </cell>
        </row>
        <row r="13">
          <cell r="E13">
            <v>67.081358541653785</v>
          </cell>
          <cell r="G13">
            <v>217.21137768966608</v>
          </cell>
          <cell r="H13">
            <v>5</v>
          </cell>
        </row>
        <row r="14">
          <cell r="E14">
            <v>66.486969288887664</v>
          </cell>
          <cell r="G14">
            <v>177.52119230729539</v>
          </cell>
          <cell r="H14">
            <v>6</v>
          </cell>
        </row>
        <row r="15">
          <cell r="E15">
            <v>72.070894451056034</v>
          </cell>
          <cell r="G15">
            <v>181.41329851772889</v>
          </cell>
          <cell r="H15">
            <v>6</v>
          </cell>
        </row>
        <row r="16">
          <cell r="E16">
            <v>54.777410437383622</v>
          </cell>
          <cell r="G16">
            <v>103.22492549193751</v>
          </cell>
          <cell r="H16">
            <v>4</v>
          </cell>
        </row>
        <row r="17">
          <cell r="E17">
            <v>56.240855966569583</v>
          </cell>
          <cell r="G17">
            <v>112.26942332598774</v>
          </cell>
          <cell r="H17">
            <v>4</v>
          </cell>
        </row>
        <row r="18">
          <cell r="E18">
            <v>45.806343470215118</v>
          </cell>
          <cell r="G18">
            <v>93.014444566566013</v>
          </cell>
          <cell r="H18">
            <v>3</v>
          </cell>
        </row>
        <row r="19">
          <cell r="E19">
            <v>55.298696013451924</v>
          </cell>
          <cell r="G19">
            <v>172.00155724652652</v>
          </cell>
          <cell r="H19">
            <v>5</v>
          </cell>
        </row>
        <row r="20">
          <cell r="E20">
            <v>62.654476371541392</v>
          </cell>
          <cell r="G20">
            <v>190.17902796259318</v>
          </cell>
          <cell r="H20">
            <v>7</v>
          </cell>
        </row>
        <row r="21">
          <cell r="E21">
            <v>57.206197503537418</v>
          </cell>
          <cell r="G21">
            <v>193.37340982126923</v>
          </cell>
          <cell r="H21">
            <v>8</v>
          </cell>
        </row>
        <row r="22">
          <cell r="E22">
            <v>48.131819870446158</v>
          </cell>
          <cell r="G22">
            <v>111.30954045240934</v>
          </cell>
          <cell r="H22">
            <v>3</v>
          </cell>
        </row>
        <row r="23">
          <cell r="E23">
            <v>146.44627190029905</v>
          </cell>
          <cell r="G23">
            <v>877.14944844609727</v>
          </cell>
          <cell r="H23">
            <v>9</v>
          </cell>
        </row>
        <row r="24">
          <cell r="E24">
            <v>122.11539139495389</v>
          </cell>
          <cell r="G24">
            <v>547.67007813400267</v>
          </cell>
          <cell r="H24">
            <v>3</v>
          </cell>
        </row>
        <row r="25">
          <cell r="E25">
            <v>119.25899150835377</v>
          </cell>
          <cell r="G25">
            <v>441.11741658638738</v>
          </cell>
          <cell r="H25">
            <v>10</v>
          </cell>
        </row>
        <row r="26">
          <cell r="E26">
            <v>150.70165961316982</v>
          </cell>
          <cell r="G26">
            <v>683.89180039270866</v>
          </cell>
          <cell r="H26">
            <v>8</v>
          </cell>
        </row>
        <row r="27">
          <cell r="E27">
            <v>148.74451512616375</v>
          </cell>
          <cell r="G27">
            <v>675.01024412662173</v>
          </cell>
          <cell r="H27">
            <v>8</v>
          </cell>
        </row>
        <row r="28">
          <cell r="E28">
            <v>120.78101240275723</v>
          </cell>
          <cell r="G28">
            <v>326.73860844461336</v>
          </cell>
          <cell r="H28">
            <v>5</v>
          </cell>
        </row>
        <row r="29">
          <cell r="E29">
            <v>114.54149079720591</v>
          </cell>
          <cell r="G29">
            <v>484.95906692231802</v>
          </cell>
          <cell r="H29">
            <v>5</v>
          </cell>
        </row>
        <row r="30">
          <cell r="E30">
            <v>111.59199319276726</v>
          </cell>
          <cell r="G30">
            <v>388.85851787556834</v>
          </cell>
          <cell r="H30">
            <v>4</v>
          </cell>
        </row>
        <row r="31">
          <cell r="E31">
            <v>150.49266177150298</v>
          </cell>
          <cell r="G31">
            <v>427.43428819527497</v>
          </cell>
          <cell r="H31">
            <v>10</v>
          </cell>
        </row>
        <row r="32">
          <cell r="E32">
            <v>222.24082971216851</v>
          </cell>
          <cell r="G32">
            <v>1225.2431287941433</v>
          </cell>
          <cell r="H32">
            <v>8</v>
          </cell>
        </row>
        <row r="33">
          <cell r="E33">
            <v>185.55576996883786</v>
          </cell>
          <cell r="G33">
            <v>739.0322779051271</v>
          </cell>
          <cell r="H33">
            <v>9</v>
          </cell>
        </row>
        <row r="34">
          <cell r="E34">
            <v>211.36478571085314</v>
          </cell>
          <cell r="G34">
            <v>1063.6484134029033</v>
          </cell>
          <cell r="H34">
            <v>9</v>
          </cell>
        </row>
        <row r="35">
          <cell r="E35">
            <v>101.77350201956069</v>
          </cell>
          <cell r="G35">
            <v>535.87117501748389</v>
          </cell>
          <cell r="H35">
            <v>0</v>
          </cell>
        </row>
        <row r="36">
          <cell r="E36">
            <v>99.607059808044667</v>
          </cell>
          <cell r="G36">
            <v>0</v>
          </cell>
          <cell r="H36">
            <v>0</v>
          </cell>
        </row>
        <row r="37">
          <cell r="E37">
            <v>90.661442707042411</v>
          </cell>
          <cell r="G37">
            <v>0</v>
          </cell>
          <cell r="H37">
            <v>0</v>
          </cell>
        </row>
        <row r="38">
          <cell r="E38">
            <v>126.20299275613733</v>
          </cell>
          <cell r="G38">
            <v>757.27979849109545</v>
          </cell>
          <cell r="H38">
            <v>8</v>
          </cell>
        </row>
        <row r="39">
          <cell r="E39">
            <v>128.40196862375649</v>
          </cell>
          <cell r="G39">
            <v>863.82838490860263</v>
          </cell>
          <cell r="H39">
            <v>6</v>
          </cell>
        </row>
        <row r="40">
          <cell r="E40">
            <v>126.66337362734293</v>
          </cell>
          <cell r="G40">
            <v>876.70878774290748</v>
          </cell>
          <cell r="H40">
            <v>9</v>
          </cell>
        </row>
        <row r="41">
          <cell r="E41">
            <v>111.8712118850259</v>
          </cell>
          <cell r="G41">
            <v>506.58959397250663</v>
          </cell>
          <cell r="H41">
            <v>7</v>
          </cell>
        </row>
        <row r="42">
          <cell r="E42">
            <v>115.54814240214924</v>
          </cell>
          <cell r="G42">
            <v>679.60976110415231</v>
          </cell>
          <cell r="H42">
            <v>7</v>
          </cell>
        </row>
        <row r="43">
          <cell r="E43">
            <v>103.89491361138738</v>
          </cell>
          <cell r="G43">
            <v>540.28486591450383</v>
          </cell>
          <cell r="H43">
            <v>5</v>
          </cell>
        </row>
        <row r="44">
          <cell r="E44">
            <v>94.633622973370422</v>
          </cell>
          <cell r="G44">
            <v>653.88594278010282</v>
          </cell>
          <cell r="H44">
            <v>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topLeftCell="R1" zoomScale="55" zoomScaleNormal="55" zoomScalePageLayoutView="55" workbookViewId="0">
      <selection activeCell="AE3" sqref="AE3:AE45"/>
    </sheetView>
  </sheetViews>
  <sheetFormatPr baseColWidth="10" defaultColWidth="8.83203125" defaultRowHeight="18" x14ac:dyDescent="0.2"/>
  <cols>
    <col min="1" max="1" width="13.5" style="2" bestFit="1" customWidth="1"/>
    <col min="2" max="2" width="12.83203125" style="2" bestFit="1" customWidth="1"/>
    <col min="3" max="4" width="12.83203125" style="2" customWidth="1"/>
    <col min="5" max="5" width="20.6640625" style="2" bestFit="1" customWidth="1"/>
    <col min="6" max="6" width="16.83203125" style="2" bestFit="1" customWidth="1"/>
    <col min="7" max="7" width="15.83203125" style="2" bestFit="1" customWidth="1"/>
    <col min="8" max="8" width="19.5" style="2" bestFit="1" customWidth="1"/>
    <col min="9" max="9" width="15.83203125" style="2" bestFit="1" customWidth="1"/>
    <col min="10" max="10" width="14" style="2" bestFit="1" customWidth="1"/>
    <col min="11" max="12" width="10.5" style="2" bestFit="1" customWidth="1"/>
    <col min="13" max="13" width="13.1640625" style="2" bestFit="1" customWidth="1"/>
    <col min="14" max="15" width="10.5" style="2" bestFit="1" customWidth="1"/>
    <col min="16" max="16" width="20.33203125" style="2" bestFit="1" customWidth="1"/>
    <col min="17" max="17" width="16.33203125" style="2" bestFit="1" customWidth="1"/>
    <col min="18" max="18" width="15.83203125" style="2" bestFit="1" customWidth="1"/>
    <col min="19" max="19" width="14.5" style="2" bestFit="1" customWidth="1"/>
    <col min="20" max="21" width="10.5" style="2" bestFit="1" customWidth="1"/>
    <col min="22" max="22" width="13.1640625" style="2" bestFit="1" customWidth="1"/>
    <col min="23" max="23" width="10.5" style="2" bestFit="1" customWidth="1"/>
    <col min="24" max="24" width="11" style="2" bestFit="1" customWidth="1"/>
    <col min="25" max="25" width="20.33203125" style="2" bestFit="1" customWidth="1"/>
    <col min="26" max="26" width="16.33203125" style="2" bestFit="1" customWidth="1"/>
    <col min="27" max="27" width="15.83203125" style="2" bestFit="1" customWidth="1"/>
    <col min="28" max="29" width="16.5" style="2" bestFit="1" customWidth="1"/>
    <col min="30" max="31" width="19.5" style="2" bestFit="1" customWidth="1"/>
    <col min="32" max="16384" width="8.83203125" style="2"/>
  </cols>
  <sheetData>
    <row r="1" spans="1:32" x14ac:dyDescent="0.2">
      <c r="A1" s="4"/>
      <c r="B1" s="6"/>
      <c r="C1" s="6"/>
      <c r="D1" s="6"/>
      <c r="E1" s="3"/>
      <c r="F1" s="3"/>
      <c r="G1" s="3"/>
      <c r="H1" s="3"/>
      <c r="I1" s="3"/>
      <c r="J1" s="7" t="s">
        <v>0</v>
      </c>
      <c r="K1" s="7"/>
      <c r="L1" s="7"/>
      <c r="M1" s="7"/>
      <c r="N1" s="7"/>
      <c r="O1" s="7"/>
      <c r="P1" s="7"/>
      <c r="Q1" s="7"/>
      <c r="R1" s="7"/>
      <c r="S1" s="17" t="s">
        <v>1</v>
      </c>
      <c r="T1" s="17"/>
      <c r="U1" s="17"/>
      <c r="V1" s="17"/>
      <c r="W1" s="17"/>
      <c r="X1" s="17"/>
      <c r="Y1" s="17"/>
      <c r="Z1" s="17"/>
      <c r="AA1" s="17"/>
      <c r="AB1" s="9" t="s">
        <v>29</v>
      </c>
      <c r="AC1" s="9"/>
      <c r="AD1" s="5"/>
      <c r="AE1" s="5"/>
      <c r="AF1" s="5"/>
    </row>
    <row r="2" spans="1:32" x14ac:dyDescent="0.2">
      <c r="A2" s="4" t="s">
        <v>2</v>
      </c>
      <c r="B2" s="4" t="s">
        <v>36</v>
      </c>
      <c r="C2" s="4" t="s">
        <v>41</v>
      </c>
      <c r="D2" s="4" t="s">
        <v>42</v>
      </c>
      <c r="E2" s="3" t="s">
        <v>21</v>
      </c>
      <c r="F2" s="3" t="s">
        <v>24</v>
      </c>
      <c r="G2" s="3" t="s">
        <v>25</v>
      </c>
      <c r="H2" s="3" t="s">
        <v>26</v>
      </c>
      <c r="I2" s="3" t="s">
        <v>27</v>
      </c>
      <c r="J2" s="4" t="s">
        <v>3</v>
      </c>
      <c r="K2" s="4" t="s">
        <v>32</v>
      </c>
      <c r="L2" s="4" t="s">
        <v>20</v>
      </c>
      <c r="M2" s="4" t="s">
        <v>4</v>
      </c>
      <c r="N2" s="4" t="s">
        <v>37</v>
      </c>
      <c r="O2" s="4" t="s">
        <v>38</v>
      </c>
      <c r="P2" s="4" t="s">
        <v>5</v>
      </c>
      <c r="Q2" s="4" t="s">
        <v>6</v>
      </c>
      <c r="R2" s="4" t="s">
        <v>28</v>
      </c>
      <c r="S2" s="3" t="s">
        <v>3</v>
      </c>
      <c r="T2" s="3" t="s">
        <v>32</v>
      </c>
      <c r="U2" s="3" t="s">
        <v>20</v>
      </c>
      <c r="V2" s="3" t="s">
        <v>4</v>
      </c>
      <c r="W2" s="3" t="s">
        <v>37</v>
      </c>
      <c r="X2" s="3" t="s">
        <v>39</v>
      </c>
      <c r="Y2" s="3" t="s">
        <v>5</v>
      </c>
      <c r="Z2" s="3" t="s">
        <v>6</v>
      </c>
      <c r="AA2" s="3" t="s">
        <v>68</v>
      </c>
      <c r="AB2" s="4" t="s">
        <v>30</v>
      </c>
      <c r="AC2" s="4" t="s">
        <v>31</v>
      </c>
      <c r="AD2" s="5" t="s">
        <v>33</v>
      </c>
      <c r="AE2" s="5" t="s">
        <v>34</v>
      </c>
      <c r="AF2" s="5" t="s">
        <v>69</v>
      </c>
    </row>
    <row r="3" spans="1:32" x14ac:dyDescent="0.2">
      <c r="A3" s="6" t="s">
        <v>7</v>
      </c>
      <c r="B3" s="6">
        <v>1.1000000000000001</v>
      </c>
      <c r="C3" s="6">
        <v>4</v>
      </c>
      <c r="D3" s="6" t="s">
        <v>43</v>
      </c>
      <c r="E3" s="5">
        <v>0.222</v>
      </c>
      <c r="F3" s="5">
        <v>0.2</v>
      </c>
      <c r="G3" s="5">
        <f t="shared" ref="G3:G45" si="0">(ABS(E3-F3)/F3)*100</f>
        <v>10.999999999999996</v>
      </c>
      <c r="H3" s="5">
        <f>(4/3)*PI()*(0.5*E3)^3</f>
        <v>5.7287193365622158E-3</v>
      </c>
      <c r="I3" s="5">
        <f>0.00252*H3</f>
        <v>1.4436372728136784E-5</v>
      </c>
      <c r="J3" s="6">
        <v>5.1999999999999995E-4</v>
      </c>
      <c r="K3" s="6">
        <v>100</v>
      </c>
      <c r="L3" s="6">
        <v>105</v>
      </c>
      <c r="M3" s="6">
        <v>5.2800000000000004E-4</v>
      </c>
      <c r="N3" s="6">
        <v>98</v>
      </c>
      <c r="O3" s="6">
        <v>31</v>
      </c>
      <c r="P3" s="6">
        <f t="shared" ref="P3:P45" si="1">SQRT((N3-K3)^2+(O3-L3)^2)*(1/1370)</f>
        <v>5.4034322695829917E-2</v>
      </c>
      <c r="Q3" s="6">
        <f t="shared" ref="Q3:Q45" si="2">(P3/(M3-J3))*0.0254</f>
        <v>171.55897455925813</v>
      </c>
      <c r="R3" s="6">
        <f>0.5*I3*Q3^2</f>
        <v>0.21244913844170907</v>
      </c>
      <c r="S3" s="5">
        <v>5.2800000000000004E-4</v>
      </c>
      <c r="T3" s="5">
        <v>98</v>
      </c>
      <c r="U3" s="5">
        <v>49</v>
      </c>
      <c r="V3" s="5">
        <v>5.3600000000000002E-4</v>
      </c>
      <c r="W3" s="5">
        <v>96</v>
      </c>
      <c r="X3" s="5">
        <v>88</v>
      </c>
      <c r="Y3" s="5">
        <f>SQRT((W3-T3)^2+(X3-U3)^2)*(1/1370)</f>
        <v>2.8504560860973187E-2</v>
      </c>
      <c r="Z3" s="5">
        <f>(Y3/(V3-S3))*0.0254</f>
        <v>90.501980733590116</v>
      </c>
      <c r="AA3" s="5">
        <f>0.5*I3*Z3^2</f>
        <v>5.9121338708688874E-2</v>
      </c>
      <c r="AB3" s="6">
        <f>Z3-Q3</f>
        <v>-81.056993825668016</v>
      </c>
      <c r="AC3" s="6">
        <f>AA3-R3</f>
        <v>-0.15332779973302019</v>
      </c>
      <c r="AD3" s="5">
        <f>Damage!E2</f>
        <v>92.795037803989857</v>
      </c>
      <c r="AE3" s="5">
        <f>Damage!G2</f>
        <v>629.20338710901251</v>
      </c>
      <c r="AF3" s="5">
        <f>Damage!H2</f>
        <v>5</v>
      </c>
    </row>
    <row r="4" spans="1:32" x14ac:dyDescent="0.2">
      <c r="A4" s="6"/>
      <c r="B4" s="6">
        <v>1.2</v>
      </c>
      <c r="C4" s="6">
        <v>4</v>
      </c>
      <c r="D4" s="6" t="s">
        <v>43</v>
      </c>
      <c r="E4" s="5">
        <v>0.25900000000000001</v>
      </c>
      <c r="F4" s="5">
        <v>0.2</v>
      </c>
      <c r="G4" s="5">
        <f t="shared" si="0"/>
        <v>29.5</v>
      </c>
      <c r="H4" s="5">
        <f t="shared" ref="H4:H45" si="3">(4/3)*PI()*(0.5*E4)^3</f>
        <v>9.096994131670557E-3</v>
      </c>
      <c r="I4" s="5">
        <f t="shared" ref="I4:I45" si="4">0.00252*H4</f>
        <v>2.2924425211809806E-5</v>
      </c>
      <c r="J4" s="6">
        <v>6.1600000000000001E-4</v>
      </c>
      <c r="K4" s="6">
        <v>106</v>
      </c>
      <c r="L4" s="6">
        <v>93</v>
      </c>
      <c r="M4" s="6">
        <v>6.2399999999999999E-4</v>
      </c>
      <c r="N4" s="6">
        <v>100</v>
      </c>
      <c r="O4" s="6">
        <v>31</v>
      </c>
      <c r="P4" s="6">
        <f t="shared" si="1"/>
        <v>4.5466894897510761E-2</v>
      </c>
      <c r="Q4" s="6">
        <f t="shared" si="2"/>
        <v>144.35739129959705</v>
      </c>
      <c r="R4" s="6">
        <f t="shared" ref="R4:R45" si="5">0.5*I4*Q4^2</f>
        <v>0.238861695224868</v>
      </c>
      <c r="S4" s="5">
        <v>6.2399999999999999E-4</v>
      </c>
      <c r="T4" s="5">
        <v>100</v>
      </c>
      <c r="U4" s="5">
        <v>46</v>
      </c>
      <c r="V4" s="5">
        <v>6.3199999999999997E-4</v>
      </c>
      <c r="W4" s="5">
        <v>97</v>
      </c>
      <c r="X4" s="5">
        <v>79</v>
      </c>
      <c r="Y4" s="5">
        <f t="shared" ref="Y4:Y45" si="6">SQRT((W4-T4)^2+(X4-U4)^2)*(1/1370)</f>
        <v>2.4186921935446557E-2</v>
      </c>
      <c r="Z4" s="5">
        <f t="shared" ref="Z4:Z45" si="7">(Y4/(V4-S4))*0.0254</f>
        <v>76.793477145043028</v>
      </c>
      <c r="AA4" s="5">
        <f t="shared" ref="AA4:AA45" si="8">0.5*I4*Z4^2</f>
        <v>6.7595397256934323E-2</v>
      </c>
      <c r="AB4" s="6">
        <f t="shared" ref="AB4:AC45" si="9">Z4-Q4</f>
        <v>-67.563914154554027</v>
      </c>
      <c r="AC4" s="6">
        <f t="shared" si="9"/>
        <v>-0.17126629796793369</v>
      </c>
      <c r="AD4" s="5">
        <f>Damage!E3</f>
        <v>92.811309468426401</v>
      </c>
      <c r="AE4" s="5">
        <f>Damage!G3</f>
        <v>738.31220777257545</v>
      </c>
      <c r="AF4" s="5" t="str">
        <f>Damage!H3</f>
        <v>NA</v>
      </c>
    </row>
    <row r="5" spans="1:32" x14ac:dyDescent="0.2">
      <c r="A5" s="6"/>
      <c r="B5" s="6">
        <v>1.3</v>
      </c>
      <c r="C5" s="6">
        <v>4</v>
      </c>
      <c r="D5" s="6" t="s">
        <v>43</v>
      </c>
      <c r="E5" s="5">
        <v>0.24049999999999999</v>
      </c>
      <c r="F5" s="5">
        <v>0.2</v>
      </c>
      <c r="G5" s="5">
        <f t="shared" si="0"/>
        <v>20.249999999999989</v>
      </c>
      <c r="H5" s="5">
        <f t="shared" si="3"/>
        <v>7.2835627213120296E-3</v>
      </c>
      <c r="I5" s="5">
        <f t="shared" si="4"/>
        <v>1.8354578057706317E-5</v>
      </c>
      <c r="J5" s="6">
        <v>6.5600000000000001E-4</v>
      </c>
      <c r="K5" s="6">
        <v>92</v>
      </c>
      <c r="L5" s="6">
        <v>119</v>
      </c>
      <c r="M5" s="6">
        <v>6.6399999999999999E-4</v>
      </c>
      <c r="N5" s="6">
        <v>92</v>
      </c>
      <c r="O5" s="6">
        <v>70</v>
      </c>
      <c r="P5" s="6">
        <f t="shared" si="1"/>
        <v>3.576642335766423E-2</v>
      </c>
      <c r="Q5" s="6">
        <f t="shared" si="2"/>
        <v>113.55839416058424</v>
      </c>
      <c r="R5" s="6">
        <f t="shared" si="5"/>
        <v>0.11834581220564577</v>
      </c>
      <c r="S5" s="5">
        <v>6.7199999999999996E-4</v>
      </c>
      <c r="T5" s="5">
        <v>89</v>
      </c>
      <c r="U5" s="5">
        <v>55</v>
      </c>
      <c r="V5" s="5">
        <v>6.8000000000000005E-4</v>
      </c>
      <c r="W5" s="5">
        <v>84</v>
      </c>
      <c r="X5" s="5">
        <v>87</v>
      </c>
      <c r="Y5" s="5">
        <f t="shared" si="6"/>
        <v>2.3641072614162983E-2</v>
      </c>
      <c r="Z5" s="5">
        <f t="shared" si="7"/>
        <v>75.06040554996666</v>
      </c>
      <c r="AA5" s="5">
        <f t="shared" si="8"/>
        <v>5.1705438152319455E-2</v>
      </c>
      <c r="AB5" s="6">
        <f t="shared" si="9"/>
        <v>-38.497988610617583</v>
      </c>
      <c r="AC5" s="6">
        <f t="shared" si="9"/>
        <v>-6.6640374053326318E-2</v>
      </c>
      <c r="AD5" s="5">
        <f>Damage!E4</f>
        <v>76.942809389767405</v>
      </c>
      <c r="AE5" s="5">
        <f>Damage!G4</f>
        <v>445.61463420047642</v>
      </c>
      <c r="AF5" s="5">
        <f>Damage!H4</f>
        <v>2</v>
      </c>
    </row>
    <row r="6" spans="1:32" x14ac:dyDescent="0.2">
      <c r="A6" s="6"/>
      <c r="B6" s="6">
        <v>1.4</v>
      </c>
      <c r="C6" s="6">
        <v>4</v>
      </c>
      <c r="D6" s="6" t="s">
        <v>43</v>
      </c>
      <c r="E6" s="5">
        <v>0.25900000000000001</v>
      </c>
      <c r="F6" s="5">
        <v>0.2</v>
      </c>
      <c r="G6" s="5">
        <f t="shared" si="0"/>
        <v>29.5</v>
      </c>
      <c r="H6" s="5">
        <f t="shared" si="3"/>
        <v>9.096994131670557E-3</v>
      </c>
      <c r="I6" s="5">
        <f t="shared" si="4"/>
        <v>2.2924425211809806E-5</v>
      </c>
      <c r="J6" s="6">
        <v>7.2800000000000002E-4</v>
      </c>
      <c r="K6" s="6">
        <v>104</v>
      </c>
      <c r="L6" s="6">
        <v>100</v>
      </c>
      <c r="M6" s="6">
        <v>7.36E-4</v>
      </c>
      <c r="N6" s="6">
        <v>103</v>
      </c>
      <c r="O6" s="6">
        <v>53</v>
      </c>
      <c r="P6" s="6">
        <f t="shared" si="1"/>
        <v>3.4314333645381487E-2</v>
      </c>
      <c r="Q6" s="6">
        <f t="shared" si="2"/>
        <v>108.94800932408653</v>
      </c>
      <c r="R6" s="6">
        <f t="shared" si="5"/>
        <v>0.1360526666100409</v>
      </c>
      <c r="S6" s="5">
        <v>7.4399999999999998E-4</v>
      </c>
      <c r="T6" s="5">
        <v>101</v>
      </c>
      <c r="U6" s="5">
        <v>56</v>
      </c>
      <c r="V6" s="5">
        <v>7.5199999999999996E-4</v>
      </c>
      <c r="W6" s="5">
        <v>98</v>
      </c>
      <c r="X6" s="5">
        <v>86</v>
      </c>
      <c r="Y6" s="5">
        <f t="shared" si="6"/>
        <v>2.2007026907563992E-2</v>
      </c>
      <c r="Z6" s="5">
        <f t="shared" si="7"/>
        <v>69.872310431515871</v>
      </c>
      <c r="AA6" s="5">
        <f t="shared" si="8"/>
        <v>5.5960123958609553E-2</v>
      </c>
      <c r="AB6" s="6">
        <f t="shared" si="9"/>
        <v>-39.075698892570657</v>
      </c>
      <c r="AC6" s="6">
        <f t="shared" si="9"/>
        <v>-8.0092542651431342E-2</v>
      </c>
      <c r="AD6" s="5">
        <f>Damage!E5</f>
        <v>78.412366539449607</v>
      </c>
      <c r="AE6" s="5">
        <f>Damage!G5</f>
        <v>261.03800346094738</v>
      </c>
      <c r="AF6" s="5">
        <f>Damage!H5</f>
        <v>5</v>
      </c>
    </row>
    <row r="7" spans="1:32" x14ac:dyDescent="0.2">
      <c r="A7" s="6"/>
      <c r="B7" s="6">
        <v>1.5</v>
      </c>
      <c r="C7" s="6">
        <v>4</v>
      </c>
      <c r="D7" s="6" t="s">
        <v>43</v>
      </c>
      <c r="E7" s="5">
        <v>0.222</v>
      </c>
      <c r="F7" s="5">
        <v>0.2</v>
      </c>
      <c r="G7" s="5">
        <f t="shared" si="0"/>
        <v>10.999999999999996</v>
      </c>
      <c r="H7" s="5">
        <f t="shared" si="3"/>
        <v>5.7287193365622158E-3</v>
      </c>
      <c r="I7" s="5">
        <f t="shared" si="4"/>
        <v>1.4436372728136784E-5</v>
      </c>
      <c r="J7" s="6">
        <v>7.6000000000000004E-4</v>
      </c>
      <c r="K7" s="6">
        <v>89</v>
      </c>
      <c r="L7" s="6">
        <v>115</v>
      </c>
      <c r="M7" s="6">
        <v>7.6800000000000002E-4</v>
      </c>
      <c r="N7" s="6">
        <v>89</v>
      </c>
      <c r="O7" s="6">
        <v>72</v>
      </c>
      <c r="P7" s="6">
        <f t="shared" si="1"/>
        <v>3.1386861313868614E-2</v>
      </c>
      <c r="Q7" s="6">
        <f t="shared" si="2"/>
        <v>99.653284671533129</v>
      </c>
      <c r="R7" s="6">
        <f t="shared" si="5"/>
        <v>7.1682200178600511E-2</v>
      </c>
      <c r="S7" s="5">
        <v>7.76E-4</v>
      </c>
      <c r="T7" s="5">
        <v>90</v>
      </c>
      <c r="U7" s="5">
        <v>48</v>
      </c>
      <c r="V7" s="5">
        <v>7.8399999999999997E-4</v>
      </c>
      <c r="W7" s="5">
        <v>91</v>
      </c>
      <c r="X7" s="5">
        <v>76</v>
      </c>
      <c r="Y7" s="5">
        <f t="shared" si="6"/>
        <v>2.0450986461491825E-2</v>
      </c>
      <c r="Z7" s="5">
        <f t="shared" si="7"/>
        <v>64.931882015236724</v>
      </c>
      <c r="AA7" s="5">
        <f t="shared" si="8"/>
        <v>3.0432951400866087E-2</v>
      </c>
      <c r="AB7" s="6">
        <f t="shared" si="9"/>
        <v>-34.721402656296405</v>
      </c>
      <c r="AC7" s="6">
        <f t="shared" si="9"/>
        <v>-4.1249248777734421E-2</v>
      </c>
      <c r="AD7" s="5">
        <f>Damage!E6</f>
        <v>81.564823896761894</v>
      </c>
      <c r="AE7" s="5">
        <f>Damage!G6</f>
        <v>373.05638510205603</v>
      </c>
      <c r="AF7" s="5">
        <f>Damage!H6</f>
        <v>3</v>
      </c>
    </row>
    <row r="8" spans="1:32" x14ac:dyDescent="0.2">
      <c r="A8" s="6" t="s">
        <v>8</v>
      </c>
      <c r="B8" s="6">
        <v>2.1</v>
      </c>
      <c r="C8" s="6">
        <v>4</v>
      </c>
      <c r="D8" s="6" t="s">
        <v>44</v>
      </c>
      <c r="E8" s="5">
        <v>0.25900000000000001</v>
      </c>
      <c r="F8" s="5">
        <v>0.2</v>
      </c>
      <c r="G8" s="5">
        <f t="shared" si="0"/>
        <v>29.5</v>
      </c>
      <c r="H8" s="5">
        <f t="shared" si="3"/>
        <v>9.096994131670557E-3</v>
      </c>
      <c r="I8" s="5">
        <f t="shared" si="4"/>
        <v>2.2924425211809806E-5</v>
      </c>
      <c r="J8" s="6">
        <v>4.8000000000000001E-4</v>
      </c>
      <c r="K8" s="6">
        <v>65</v>
      </c>
      <c r="L8" s="6">
        <v>90</v>
      </c>
      <c r="M8" s="6">
        <v>4.8799999999999999E-4</v>
      </c>
      <c r="N8" s="6">
        <v>62</v>
      </c>
      <c r="O8" s="6">
        <v>23</v>
      </c>
      <c r="P8" s="6">
        <f t="shared" si="1"/>
        <v>4.8954109889364134E-2</v>
      </c>
      <c r="Q8" s="6">
        <f t="shared" si="2"/>
        <v>155.42929889873156</v>
      </c>
      <c r="R8" s="6">
        <f t="shared" si="5"/>
        <v>0.27690719204161257</v>
      </c>
      <c r="S8" s="5">
        <v>4.8799999999999999E-4</v>
      </c>
      <c r="T8" s="5">
        <v>62</v>
      </c>
      <c r="U8" s="5">
        <v>67</v>
      </c>
      <c r="V8" s="5">
        <v>4.9600000000000002E-4</v>
      </c>
      <c r="W8" s="5">
        <v>54</v>
      </c>
      <c r="X8" s="5">
        <v>105</v>
      </c>
      <c r="Y8" s="5">
        <f t="shared" si="6"/>
        <v>2.8345237721091383E-2</v>
      </c>
      <c r="Z8" s="5">
        <f t="shared" si="7"/>
        <v>89.996129764464783</v>
      </c>
      <c r="AA8" s="5">
        <f t="shared" si="8"/>
        <v>9.2835937216261905E-2</v>
      </c>
      <c r="AB8" s="6">
        <f t="shared" si="9"/>
        <v>-65.433169134266777</v>
      </c>
      <c r="AC8" s="6">
        <f t="shared" si="9"/>
        <v>-0.18407125482535067</v>
      </c>
      <c r="AD8" s="5">
        <f>Damage!E7</f>
        <v>95.344200382388351</v>
      </c>
      <c r="AE8" s="5">
        <f>Damage!G7</f>
        <v>658.4867369465137</v>
      </c>
      <c r="AF8" s="5">
        <f>Damage!H7</f>
        <v>5</v>
      </c>
    </row>
    <row r="9" spans="1:32" x14ac:dyDescent="0.2">
      <c r="A9" s="6"/>
      <c r="B9" s="6">
        <v>2.2000000000000002</v>
      </c>
      <c r="C9" s="6">
        <v>4</v>
      </c>
      <c r="D9" s="6" t="s">
        <v>44</v>
      </c>
      <c r="E9" s="5">
        <v>0.25900000000000001</v>
      </c>
      <c r="F9" s="5">
        <v>0.2</v>
      </c>
      <c r="G9" s="5">
        <f t="shared" si="0"/>
        <v>29.5</v>
      </c>
      <c r="H9" s="5">
        <f t="shared" si="3"/>
        <v>9.096994131670557E-3</v>
      </c>
      <c r="I9" s="5">
        <f t="shared" si="4"/>
        <v>2.2924425211809806E-5</v>
      </c>
      <c r="J9" s="6">
        <v>5.9999999999999995E-4</v>
      </c>
      <c r="K9" s="6">
        <v>66</v>
      </c>
      <c r="L9" s="6">
        <v>115</v>
      </c>
      <c r="M9" s="6">
        <v>6.0800000000000003E-4</v>
      </c>
      <c r="N9" s="6">
        <v>66</v>
      </c>
      <c r="O9" s="6">
        <v>60</v>
      </c>
      <c r="P9" s="6">
        <f t="shared" si="1"/>
        <v>4.0145985401459854E-2</v>
      </c>
      <c r="Q9" s="6">
        <f t="shared" si="2"/>
        <v>127.46350364963367</v>
      </c>
      <c r="R9" s="6">
        <f t="shared" si="5"/>
        <v>0.18622593506577484</v>
      </c>
      <c r="S9" s="5">
        <v>6.1600000000000001E-4</v>
      </c>
      <c r="T9" s="5">
        <v>64</v>
      </c>
      <c r="U9" s="5">
        <v>57</v>
      </c>
      <c r="V9" s="5">
        <v>6.2399999999999999E-4</v>
      </c>
      <c r="W9" s="5">
        <v>62</v>
      </c>
      <c r="X9" s="5">
        <v>85</v>
      </c>
      <c r="Y9" s="5">
        <f t="shared" si="6"/>
        <v>2.0490027514771091E-2</v>
      </c>
      <c r="Z9" s="5">
        <f t="shared" si="7"/>
        <v>65.055837359398396</v>
      </c>
      <c r="AA9" s="5">
        <f t="shared" si="8"/>
        <v>4.8511086555978356E-2</v>
      </c>
      <c r="AB9" s="6">
        <f t="shared" si="9"/>
        <v>-62.407666290235269</v>
      </c>
      <c r="AC9" s="6">
        <f t="shared" si="9"/>
        <v>-0.13771484850979648</v>
      </c>
      <c r="AD9" s="5">
        <f>Damage!E8</f>
        <v>85.037269807378678</v>
      </c>
      <c r="AE9" s="5">
        <f>Damage!G8</f>
        <v>447.18393867473702</v>
      </c>
      <c r="AF9" s="5">
        <f>Damage!H8</f>
        <v>6</v>
      </c>
    </row>
    <row r="10" spans="1:32" x14ac:dyDescent="0.2">
      <c r="A10" s="6"/>
      <c r="B10" s="6">
        <v>2.2999999999999998</v>
      </c>
      <c r="C10" s="6">
        <v>4</v>
      </c>
      <c r="D10" s="6" t="s">
        <v>44</v>
      </c>
      <c r="E10" s="5">
        <v>0.27750000000000002</v>
      </c>
      <c r="F10" s="5">
        <v>0.2</v>
      </c>
      <c r="G10" s="5">
        <f t="shared" si="0"/>
        <v>38.750000000000007</v>
      </c>
      <c r="H10" s="5">
        <f t="shared" si="3"/>
        <v>1.118890495422308E-2</v>
      </c>
      <c r="I10" s="5">
        <f t="shared" si="4"/>
        <v>2.8196040484642164E-5</v>
      </c>
      <c r="J10" s="6">
        <v>6.1600000000000001E-4</v>
      </c>
      <c r="K10" s="6">
        <v>109</v>
      </c>
      <c r="L10" s="6">
        <v>129</v>
      </c>
      <c r="M10" s="6">
        <v>6.2399999999999999E-4</v>
      </c>
      <c r="N10" s="6">
        <v>113</v>
      </c>
      <c r="O10" s="6">
        <v>77</v>
      </c>
      <c r="P10" s="6">
        <f t="shared" si="1"/>
        <v>3.8068335212862181E-2</v>
      </c>
      <c r="Q10" s="6">
        <f t="shared" si="2"/>
        <v>120.86696430083775</v>
      </c>
      <c r="R10" s="6">
        <f t="shared" si="5"/>
        <v>0.20595548320649823</v>
      </c>
      <c r="S10" s="5">
        <v>6.3199999999999997E-4</v>
      </c>
      <c r="T10" s="5">
        <v>118</v>
      </c>
      <c r="U10" s="5">
        <v>53</v>
      </c>
      <c r="V10" s="5">
        <v>6.4000000000000005E-4</v>
      </c>
      <c r="W10" s="5">
        <v>123</v>
      </c>
      <c r="X10" s="5">
        <v>68</v>
      </c>
      <c r="Y10" s="5">
        <f t="shared" si="6"/>
        <v>1.1541159343680215E-2</v>
      </c>
      <c r="Z10" s="5">
        <f t="shared" si="7"/>
        <v>36.643180916184285</v>
      </c>
      <c r="AA10" s="5">
        <f t="shared" si="8"/>
        <v>1.8929731912361452E-2</v>
      </c>
      <c r="AB10" s="6">
        <f t="shared" si="9"/>
        <v>-84.223783384653473</v>
      </c>
      <c r="AC10" s="6">
        <f t="shared" si="9"/>
        <v>-0.18702575129413679</v>
      </c>
      <c r="AD10" s="5">
        <f>Damage!E9</f>
        <v>82.265999753937692</v>
      </c>
      <c r="AE10" s="5">
        <f>Damage!G9</f>
        <v>397.54913511245206</v>
      </c>
      <c r="AF10" s="5">
        <f>Damage!H9</f>
        <v>4</v>
      </c>
    </row>
    <row r="11" spans="1:32" x14ac:dyDescent="0.2">
      <c r="A11" s="6"/>
      <c r="B11" s="6">
        <v>2.4</v>
      </c>
      <c r="C11" s="6">
        <v>4</v>
      </c>
      <c r="D11" s="6" t="s">
        <v>44</v>
      </c>
      <c r="E11" s="5">
        <v>0.25900000000000001</v>
      </c>
      <c r="F11" s="5">
        <v>0.2</v>
      </c>
      <c r="G11" s="5">
        <f t="shared" si="0"/>
        <v>29.5</v>
      </c>
      <c r="H11" s="5">
        <f t="shared" si="3"/>
        <v>9.096994131670557E-3</v>
      </c>
      <c r="I11" s="5">
        <f t="shared" si="4"/>
        <v>2.2924425211809806E-5</v>
      </c>
      <c r="J11" s="6">
        <v>6.4800000000000003E-4</v>
      </c>
      <c r="K11" s="6">
        <v>78</v>
      </c>
      <c r="L11" s="6">
        <v>142</v>
      </c>
      <c r="M11" s="6">
        <v>6.6399999999999999E-4</v>
      </c>
      <c r="N11" s="6">
        <v>55</v>
      </c>
      <c r="O11" s="6">
        <v>92</v>
      </c>
      <c r="P11" s="6">
        <f t="shared" si="1"/>
        <v>4.017251943304237E-2</v>
      </c>
      <c r="Q11" s="6">
        <f t="shared" si="2"/>
        <v>63.773874599954944</v>
      </c>
      <c r="R11" s="6">
        <f t="shared" si="5"/>
        <v>4.6618046059028702E-2</v>
      </c>
      <c r="S11" s="5">
        <v>6.8000000000000005E-4</v>
      </c>
      <c r="T11" s="5">
        <v>26</v>
      </c>
      <c r="U11" s="5">
        <v>56</v>
      </c>
      <c r="V11" s="5">
        <v>6.8800000000000003E-4</v>
      </c>
      <c r="W11" s="5">
        <v>11</v>
      </c>
      <c r="X11" s="5">
        <v>74</v>
      </c>
      <c r="Y11" s="5">
        <f t="shared" si="6"/>
        <v>1.7102736516583911E-2</v>
      </c>
      <c r="Z11" s="5">
        <f t="shared" si="7"/>
        <v>54.301188440154064</v>
      </c>
      <c r="AA11" s="5">
        <f t="shared" si="8"/>
        <v>3.379769862846714E-2</v>
      </c>
      <c r="AB11" s="6">
        <f t="shared" si="9"/>
        <v>-9.4726861598008796</v>
      </c>
      <c r="AC11" s="6">
        <f t="shared" si="9"/>
        <v>-1.2820347430561561E-2</v>
      </c>
      <c r="AD11" s="5">
        <f>Damage!E10</f>
        <v>58.960937386092674</v>
      </c>
      <c r="AE11" s="5">
        <f>Damage!G10</f>
        <v>354.79614505813583</v>
      </c>
      <c r="AF11" s="5">
        <f>Damage!H10</f>
        <v>3</v>
      </c>
    </row>
    <row r="12" spans="1:32" x14ac:dyDescent="0.2">
      <c r="A12" s="6"/>
      <c r="B12" s="6">
        <v>2.5</v>
      </c>
      <c r="C12" s="6">
        <v>4</v>
      </c>
      <c r="D12" s="6" t="s">
        <v>44</v>
      </c>
      <c r="E12" s="5">
        <v>0.27750000000000002</v>
      </c>
      <c r="F12" s="5">
        <v>0.2</v>
      </c>
      <c r="G12" s="5">
        <f t="shared" si="0"/>
        <v>38.750000000000007</v>
      </c>
      <c r="H12" s="5">
        <f t="shared" si="3"/>
        <v>1.118890495422308E-2</v>
      </c>
      <c r="I12" s="5">
        <f t="shared" si="4"/>
        <v>2.8196040484642164E-5</v>
      </c>
      <c r="J12" s="6">
        <v>6.8000000000000005E-4</v>
      </c>
      <c r="K12" s="6">
        <v>99</v>
      </c>
      <c r="L12" s="6">
        <v>112</v>
      </c>
      <c r="M12" s="6">
        <v>6.8800000000000003E-4</v>
      </c>
      <c r="N12" s="6">
        <v>102</v>
      </c>
      <c r="O12" s="6">
        <v>63</v>
      </c>
      <c r="P12" s="6">
        <f t="shared" si="1"/>
        <v>3.5833394769733073E-2</v>
      </c>
      <c r="Q12" s="6">
        <f t="shared" si="2"/>
        <v>113.77102839390282</v>
      </c>
      <c r="R12" s="6">
        <f t="shared" si="5"/>
        <v>0.18248261563516943</v>
      </c>
      <c r="S12" s="5">
        <v>6.96E-4</v>
      </c>
      <c r="T12" s="5">
        <v>105</v>
      </c>
      <c r="U12" s="5">
        <v>59</v>
      </c>
      <c r="V12" s="5">
        <v>7.0399999999999998E-4</v>
      </c>
      <c r="W12" s="5">
        <v>107</v>
      </c>
      <c r="X12" s="5">
        <v>91</v>
      </c>
      <c r="Y12" s="5">
        <f t="shared" si="6"/>
        <v>2.3403240207126128E-2</v>
      </c>
      <c r="Z12" s="5">
        <f t="shared" si="7"/>
        <v>74.305287657625655</v>
      </c>
      <c r="AA12" s="5">
        <f t="shared" si="8"/>
        <v>7.7839057623632427E-2</v>
      </c>
      <c r="AB12" s="6">
        <f t="shared" si="9"/>
        <v>-39.465740736277169</v>
      </c>
      <c r="AC12" s="6">
        <f t="shared" si="9"/>
        <v>-0.10464355801153701</v>
      </c>
      <c r="AD12" s="5">
        <f>Damage!E11</f>
        <v>80.566651816841798</v>
      </c>
      <c r="AE12" s="5">
        <f>Damage!G11</f>
        <v>446.69323252707744</v>
      </c>
      <c r="AF12" s="5">
        <f>Damage!H11</f>
        <v>3</v>
      </c>
    </row>
    <row r="13" spans="1:32" x14ac:dyDescent="0.2">
      <c r="A13" s="6"/>
      <c r="B13" s="6">
        <v>2.6</v>
      </c>
      <c r="C13" s="6">
        <v>4</v>
      </c>
      <c r="D13" s="6" t="s">
        <v>44</v>
      </c>
      <c r="E13" s="5">
        <v>0.25900000000000001</v>
      </c>
      <c r="F13" s="5">
        <v>0.2</v>
      </c>
      <c r="G13" s="5">
        <f t="shared" si="0"/>
        <v>29.5</v>
      </c>
      <c r="H13" s="5">
        <f t="shared" si="3"/>
        <v>9.096994131670557E-3</v>
      </c>
      <c r="I13" s="5">
        <f t="shared" si="4"/>
        <v>2.2924425211809806E-5</v>
      </c>
      <c r="J13" s="6">
        <v>7.2000000000000005E-4</v>
      </c>
      <c r="K13" s="6">
        <v>94</v>
      </c>
      <c r="L13" s="6">
        <v>135</v>
      </c>
      <c r="M13" s="6">
        <v>7.2800000000000002E-4</v>
      </c>
      <c r="N13" s="6">
        <v>99</v>
      </c>
      <c r="O13" s="6">
        <v>92</v>
      </c>
      <c r="P13" s="6">
        <f t="shared" si="1"/>
        <v>3.1598336966296874E-2</v>
      </c>
      <c r="Q13" s="6">
        <f t="shared" si="2"/>
        <v>100.32471986799285</v>
      </c>
      <c r="R13" s="6">
        <f t="shared" si="5"/>
        <v>0.11536773630190791</v>
      </c>
      <c r="S13" s="5">
        <v>7.4399999999999998E-4</v>
      </c>
      <c r="T13" s="5">
        <v>102</v>
      </c>
      <c r="U13" s="5">
        <v>79</v>
      </c>
      <c r="V13" s="5">
        <v>7.5199999999999996E-4</v>
      </c>
      <c r="W13" s="5">
        <v>101</v>
      </c>
      <c r="X13" s="5">
        <v>109</v>
      </c>
      <c r="Y13" s="5">
        <f t="shared" si="6"/>
        <v>2.1909972291684135E-2</v>
      </c>
      <c r="Z13" s="5">
        <f t="shared" si="7"/>
        <v>69.564162026097321</v>
      </c>
      <c r="AA13" s="5">
        <f t="shared" si="8"/>
        <v>5.546762561793972E-2</v>
      </c>
      <c r="AB13" s="6">
        <f t="shared" si="9"/>
        <v>-30.760557841895533</v>
      </c>
      <c r="AC13" s="6">
        <f t="shared" si="9"/>
        <v>-5.9900110683968194E-2</v>
      </c>
      <c r="AD13" s="5">
        <f>Damage!E12</f>
        <v>69.290796184325657</v>
      </c>
      <c r="AE13" s="5">
        <f>Damage!G12</f>
        <v>264.86332927823366</v>
      </c>
      <c r="AF13" s="5">
        <f>Damage!H12</f>
        <v>4</v>
      </c>
    </row>
    <row r="14" spans="1:32" x14ac:dyDescent="0.2">
      <c r="A14" s="6"/>
      <c r="B14" s="6">
        <v>2.7</v>
      </c>
      <c r="C14" s="6">
        <v>4</v>
      </c>
      <c r="D14" s="6" t="s">
        <v>44</v>
      </c>
      <c r="E14" s="5">
        <v>0.25900000000000001</v>
      </c>
      <c r="F14" s="5">
        <v>0.2</v>
      </c>
      <c r="G14" s="5">
        <f t="shared" si="0"/>
        <v>29.5</v>
      </c>
      <c r="H14" s="5">
        <f t="shared" si="3"/>
        <v>9.096994131670557E-3</v>
      </c>
      <c r="I14" s="5">
        <f t="shared" si="4"/>
        <v>2.2924425211809806E-5</v>
      </c>
      <c r="J14" s="6">
        <v>8.9599999999999999E-4</v>
      </c>
      <c r="K14" s="6">
        <v>75</v>
      </c>
      <c r="L14" s="6">
        <v>109</v>
      </c>
      <c r="M14" s="6">
        <v>9.0399999999999996E-4</v>
      </c>
      <c r="N14" s="6">
        <v>71</v>
      </c>
      <c r="O14" s="6">
        <v>74</v>
      </c>
      <c r="P14" s="6">
        <f t="shared" si="1"/>
        <v>2.5713744458114651E-2</v>
      </c>
      <c r="Q14" s="6">
        <f t="shared" si="2"/>
        <v>81.641138654514236</v>
      </c>
      <c r="R14" s="6">
        <f t="shared" si="5"/>
        <v>7.6398805096407535E-2</v>
      </c>
      <c r="S14" s="5">
        <v>9.2000000000000003E-4</v>
      </c>
      <c r="T14" s="5">
        <v>65</v>
      </c>
      <c r="U14" s="5">
        <v>78</v>
      </c>
      <c r="V14" s="5">
        <v>9.2800000000000001E-4</v>
      </c>
      <c r="W14" s="5">
        <v>63</v>
      </c>
      <c r="X14" s="5">
        <v>103</v>
      </c>
      <c r="Y14" s="5">
        <f t="shared" si="6"/>
        <v>1.8306476210196283E-2</v>
      </c>
      <c r="Z14" s="5">
        <f t="shared" si="7"/>
        <v>58.12306196737336</v>
      </c>
      <c r="AA14" s="5">
        <f t="shared" si="8"/>
        <v>3.8722682035165476E-2</v>
      </c>
      <c r="AB14" s="6">
        <f t="shared" si="9"/>
        <v>-23.518076687140876</v>
      </c>
      <c r="AC14" s="6">
        <f t="shared" si="9"/>
        <v>-3.7676123061242059E-2</v>
      </c>
      <c r="AD14" s="5">
        <f>Damage!E13</f>
        <v>67.081358541653785</v>
      </c>
      <c r="AE14" s="5">
        <f>Damage!G13</f>
        <v>217.21137768966608</v>
      </c>
      <c r="AF14" s="5">
        <f>Damage!H13</f>
        <v>5</v>
      </c>
    </row>
    <row r="15" spans="1:32" x14ac:dyDescent="0.2">
      <c r="A15" s="6" t="s">
        <v>9</v>
      </c>
      <c r="B15" s="6">
        <v>3.1</v>
      </c>
      <c r="C15" s="6">
        <v>4</v>
      </c>
      <c r="D15" s="6" t="s">
        <v>45</v>
      </c>
      <c r="E15" s="5">
        <v>0.222</v>
      </c>
      <c r="F15" s="5">
        <v>0.2</v>
      </c>
      <c r="G15" s="5">
        <f t="shared" si="0"/>
        <v>10.999999999999996</v>
      </c>
      <c r="H15" s="5">
        <f t="shared" si="3"/>
        <v>5.7287193365622158E-3</v>
      </c>
      <c r="I15" s="5">
        <f t="shared" si="4"/>
        <v>1.4436372728136784E-5</v>
      </c>
      <c r="J15" s="6">
        <v>7.5199999999999996E-4</v>
      </c>
      <c r="K15" s="6">
        <v>116</v>
      </c>
      <c r="L15" s="6">
        <v>91</v>
      </c>
      <c r="M15" s="6">
        <v>7.6000000000000004E-4</v>
      </c>
      <c r="N15" s="6">
        <v>116</v>
      </c>
      <c r="O15" s="6">
        <v>47</v>
      </c>
      <c r="P15" s="6">
        <f t="shared" si="1"/>
        <v>3.2116788321167884E-2</v>
      </c>
      <c r="Q15" s="6">
        <f t="shared" si="2"/>
        <v>101.97080291970694</v>
      </c>
      <c r="R15" s="6">
        <f t="shared" si="5"/>
        <v>7.5055024091815484E-2</v>
      </c>
      <c r="S15" s="5">
        <v>7.6800000000000002E-4</v>
      </c>
      <c r="T15" s="5">
        <v>113</v>
      </c>
      <c r="U15" s="5">
        <v>67</v>
      </c>
      <c r="V15" s="5">
        <v>7.76E-4</v>
      </c>
      <c r="W15" s="5">
        <v>110</v>
      </c>
      <c r="X15" s="5">
        <v>97</v>
      </c>
      <c r="Y15" s="5">
        <f t="shared" si="6"/>
        <v>2.2007026907563992E-2</v>
      </c>
      <c r="Z15" s="5">
        <f t="shared" si="7"/>
        <v>69.872310431515871</v>
      </c>
      <c r="AA15" s="5">
        <f t="shared" si="8"/>
        <v>3.5240194679474229E-2</v>
      </c>
      <c r="AB15" s="6">
        <f t="shared" si="9"/>
        <v>-32.09849248819107</v>
      </c>
      <c r="AC15" s="6">
        <f t="shared" si="9"/>
        <v>-3.9814829412341254E-2</v>
      </c>
      <c r="AD15" s="5">
        <f>Damage!E14</f>
        <v>66.486969288887664</v>
      </c>
      <c r="AE15" s="5">
        <f>Damage!G14</f>
        <v>177.52119230729539</v>
      </c>
      <c r="AF15" s="5">
        <f>Damage!H14</f>
        <v>6</v>
      </c>
    </row>
    <row r="16" spans="1:32" x14ac:dyDescent="0.2">
      <c r="A16" s="6"/>
      <c r="B16" s="6">
        <v>3.2</v>
      </c>
      <c r="C16" s="6">
        <v>4</v>
      </c>
      <c r="D16" s="6" t="s">
        <v>45</v>
      </c>
      <c r="E16" s="5">
        <v>0.24049999999999999</v>
      </c>
      <c r="F16" s="5">
        <v>0.2</v>
      </c>
      <c r="G16" s="5">
        <f t="shared" si="0"/>
        <v>20.249999999999989</v>
      </c>
      <c r="H16" s="5">
        <f t="shared" si="3"/>
        <v>7.2835627213120296E-3</v>
      </c>
      <c r="I16" s="5">
        <f t="shared" si="4"/>
        <v>1.8354578057706317E-5</v>
      </c>
      <c r="J16" s="6">
        <v>8.8800000000000001E-4</v>
      </c>
      <c r="K16" s="6">
        <v>99</v>
      </c>
      <c r="L16" s="6">
        <v>114</v>
      </c>
      <c r="M16" s="6">
        <v>8.9599999999999999E-4</v>
      </c>
      <c r="N16" s="6">
        <v>99</v>
      </c>
      <c r="O16" s="6">
        <v>75</v>
      </c>
      <c r="P16" s="6">
        <f t="shared" si="1"/>
        <v>2.8467153284671531E-2</v>
      </c>
      <c r="Q16" s="6">
        <f t="shared" si="2"/>
        <v>90.383211678832367</v>
      </c>
      <c r="R16" s="6">
        <f t="shared" si="5"/>
        <v>7.4970420809990529E-2</v>
      </c>
      <c r="S16" s="5">
        <v>9.1200000000000005E-4</v>
      </c>
      <c r="T16" s="5">
        <v>104</v>
      </c>
      <c r="U16" s="5">
        <v>65</v>
      </c>
      <c r="V16" s="5">
        <v>9.2000000000000003E-4</v>
      </c>
      <c r="W16" s="5">
        <v>107</v>
      </c>
      <c r="X16" s="5">
        <v>92</v>
      </c>
      <c r="Y16" s="5">
        <f t="shared" si="6"/>
        <v>1.9829310521468795E-2</v>
      </c>
      <c r="Z16" s="5">
        <f t="shared" si="7"/>
        <v>62.958060905663601</v>
      </c>
      <c r="AA16" s="5">
        <f t="shared" si="8"/>
        <v>3.6376180511356354E-2</v>
      </c>
      <c r="AB16" s="6">
        <f t="shared" si="9"/>
        <v>-27.425150773168767</v>
      </c>
      <c r="AC16" s="6">
        <f t="shared" si="9"/>
        <v>-3.8594240298634175E-2</v>
      </c>
      <c r="AD16" s="5">
        <f>Damage!E15</f>
        <v>72.070894451056034</v>
      </c>
      <c r="AE16" s="5">
        <f>Damage!G15</f>
        <v>181.41329851772889</v>
      </c>
      <c r="AF16" s="5">
        <f>Damage!H15</f>
        <v>6</v>
      </c>
    </row>
    <row r="17" spans="1:32" x14ac:dyDescent="0.2">
      <c r="A17" s="6"/>
      <c r="B17" s="6">
        <v>3.3</v>
      </c>
      <c r="C17" s="6">
        <v>4</v>
      </c>
      <c r="D17" s="6" t="s">
        <v>49</v>
      </c>
      <c r="E17" s="5">
        <v>0.222</v>
      </c>
      <c r="F17" s="5">
        <v>0.2</v>
      </c>
      <c r="G17" s="5">
        <f t="shared" si="0"/>
        <v>10.999999999999996</v>
      </c>
      <c r="H17" s="5">
        <f t="shared" si="3"/>
        <v>5.7287193365622158E-3</v>
      </c>
      <c r="I17" s="5">
        <f t="shared" si="4"/>
        <v>1.4436372728136784E-5</v>
      </c>
      <c r="J17" s="6">
        <v>1.072E-3</v>
      </c>
      <c r="K17" s="6">
        <v>94</v>
      </c>
      <c r="L17" s="6">
        <v>129</v>
      </c>
      <c r="M17" s="6">
        <v>1.08E-3</v>
      </c>
      <c r="N17" s="6">
        <v>92</v>
      </c>
      <c r="O17" s="6">
        <v>100</v>
      </c>
      <c r="P17" s="6">
        <f t="shared" si="1"/>
        <v>2.121816329014399E-2</v>
      </c>
      <c r="Q17" s="6">
        <f t="shared" si="2"/>
        <v>67.367668446207361</v>
      </c>
      <c r="R17" s="6">
        <f t="shared" si="5"/>
        <v>3.275903685825713E-2</v>
      </c>
      <c r="S17" s="5">
        <v>1.1039999999999999E-3</v>
      </c>
      <c r="T17" s="5">
        <v>85</v>
      </c>
      <c r="U17" s="5">
        <v>68</v>
      </c>
      <c r="V17" s="5">
        <v>1.1119999999999999E-3</v>
      </c>
      <c r="W17" s="5">
        <v>82</v>
      </c>
      <c r="X17" s="5">
        <v>91</v>
      </c>
      <c r="Y17" s="5">
        <f t="shared" si="6"/>
        <v>1.6930530663858686E-2</v>
      </c>
      <c r="Z17" s="5">
        <f t="shared" si="7"/>
        <v>53.75443485775147</v>
      </c>
      <c r="AA17" s="5">
        <f t="shared" si="8"/>
        <v>2.0857232934606298E-2</v>
      </c>
      <c r="AB17" s="6">
        <f t="shared" si="9"/>
        <v>-13.613233588455891</v>
      </c>
      <c r="AC17" s="6">
        <f t="shared" si="9"/>
        <v>-1.1901803923650832E-2</v>
      </c>
      <c r="AD17" s="5">
        <f>Damage!E16</f>
        <v>54.777410437383622</v>
      </c>
      <c r="AE17" s="5">
        <f>Damage!G16</f>
        <v>103.22492549193751</v>
      </c>
      <c r="AF17" s="5">
        <f>Damage!H16</f>
        <v>4</v>
      </c>
    </row>
    <row r="18" spans="1:32" x14ac:dyDescent="0.2">
      <c r="A18" s="6"/>
      <c r="B18" s="6">
        <v>3.4</v>
      </c>
      <c r="C18" s="6">
        <v>4</v>
      </c>
      <c r="D18" s="6" t="s">
        <v>45</v>
      </c>
      <c r="E18" s="5">
        <v>0.20349999999999999</v>
      </c>
      <c r="F18" s="5">
        <v>0.2</v>
      </c>
      <c r="G18" s="5">
        <f t="shared" si="0"/>
        <v>1.7499999999999876</v>
      </c>
      <c r="H18" s="5">
        <f t="shared" si="3"/>
        <v>4.4125725908358265E-3</v>
      </c>
      <c r="I18" s="5">
        <f t="shared" si="4"/>
        <v>1.1119682928906283E-5</v>
      </c>
      <c r="J18" s="6">
        <v>1.168E-3</v>
      </c>
      <c r="K18" s="6">
        <v>87</v>
      </c>
      <c r="L18" s="6">
        <v>121</v>
      </c>
      <c r="M18" s="6">
        <v>1.176E-3</v>
      </c>
      <c r="N18" s="6">
        <v>85</v>
      </c>
      <c r="O18" s="6">
        <v>92</v>
      </c>
      <c r="P18" s="6">
        <f t="shared" si="1"/>
        <v>2.121816329014399E-2</v>
      </c>
      <c r="Q18" s="6">
        <f t="shared" si="2"/>
        <v>67.367668446207361</v>
      </c>
      <c r="R18" s="6">
        <f t="shared" si="5"/>
        <v>2.5232799802280232E-2</v>
      </c>
      <c r="S18" s="5">
        <v>1.1919999999999999E-3</v>
      </c>
      <c r="T18" s="5">
        <v>82</v>
      </c>
      <c r="U18" s="5">
        <v>54</v>
      </c>
      <c r="V18" s="5">
        <v>1.1999999999999999E-3</v>
      </c>
      <c r="W18" s="5">
        <v>82</v>
      </c>
      <c r="X18" s="5">
        <v>75</v>
      </c>
      <c r="Y18" s="5">
        <f t="shared" si="6"/>
        <v>1.532846715328467E-2</v>
      </c>
      <c r="Z18" s="5">
        <f t="shared" si="7"/>
        <v>48.667883211678962</v>
      </c>
      <c r="AA18" s="5">
        <f t="shared" si="8"/>
        <v>1.3168833979651571E-2</v>
      </c>
      <c r="AB18" s="6">
        <f t="shared" si="9"/>
        <v>-18.699785234528399</v>
      </c>
      <c r="AC18" s="6">
        <f t="shared" si="9"/>
        <v>-1.2063965822628661E-2</v>
      </c>
      <c r="AD18" s="5">
        <f>Damage!E17</f>
        <v>56.240855966569583</v>
      </c>
      <c r="AE18" s="5">
        <f>Damage!G17</f>
        <v>112.26942332598774</v>
      </c>
      <c r="AF18" s="5">
        <f>Damage!H17</f>
        <v>4</v>
      </c>
    </row>
    <row r="19" spans="1:32" x14ac:dyDescent="0.2">
      <c r="A19" s="6"/>
      <c r="B19" s="6">
        <v>3.5</v>
      </c>
      <c r="C19" s="6">
        <v>4</v>
      </c>
      <c r="D19" s="6" t="s">
        <v>45</v>
      </c>
      <c r="E19" s="5">
        <v>0.222</v>
      </c>
      <c r="F19" s="5">
        <v>0.2</v>
      </c>
      <c r="G19" s="5">
        <f t="shared" si="0"/>
        <v>10.999999999999996</v>
      </c>
      <c r="H19" s="5">
        <f t="shared" si="3"/>
        <v>5.7287193365622158E-3</v>
      </c>
      <c r="I19" s="5">
        <f t="shared" si="4"/>
        <v>1.4436372728136784E-5</v>
      </c>
      <c r="J19" s="6">
        <v>1.2880000000000001E-3</v>
      </c>
      <c r="K19" s="6">
        <v>97</v>
      </c>
      <c r="L19" s="6">
        <v>124</v>
      </c>
      <c r="M19" s="6">
        <v>1.2960000000000001E-3</v>
      </c>
      <c r="N19" s="6">
        <v>94</v>
      </c>
      <c r="O19" s="6">
        <v>99</v>
      </c>
      <c r="P19" s="6">
        <f t="shared" si="1"/>
        <v>1.8379092426298059E-2</v>
      </c>
      <c r="Q19" s="6">
        <f t="shared" si="2"/>
        <v>58.353618453496495</v>
      </c>
      <c r="R19" s="6">
        <f t="shared" si="5"/>
        <v>2.4578969666431964E-2</v>
      </c>
      <c r="S19" s="5">
        <v>1.32E-3</v>
      </c>
      <c r="T19" s="5">
        <v>85</v>
      </c>
      <c r="U19" s="5">
        <v>57</v>
      </c>
      <c r="V19" s="5">
        <v>1.328E-3</v>
      </c>
      <c r="W19" s="5">
        <v>81</v>
      </c>
      <c r="X19" s="5">
        <v>77</v>
      </c>
      <c r="Y19" s="5">
        <f t="shared" si="6"/>
        <v>1.4887648214869443E-2</v>
      </c>
      <c r="Z19" s="5">
        <f t="shared" si="7"/>
        <v>47.268283082210615</v>
      </c>
      <c r="AA19" s="5">
        <f t="shared" si="8"/>
        <v>1.6127525837911199E-2</v>
      </c>
      <c r="AB19" s="6">
        <f t="shared" si="9"/>
        <v>-11.085335371285879</v>
      </c>
      <c r="AC19" s="6">
        <f t="shared" si="9"/>
        <v>-8.4514438285207653E-3</v>
      </c>
      <c r="AD19" s="5">
        <f>Damage!E18</f>
        <v>45.806343470215118</v>
      </c>
      <c r="AE19" s="5">
        <f>Damage!G18</f>
        <v>93.014444566566013</v>
      </c>
      <c r="AF19" s="5">
        <f>Damage!H18</f>
        <v>3</v>
      </c>
    </row>
    <row r="20" spans="1:32" x14ac:dyDescent="0.2">
      <c r="A20" s="6" t="s">
        <v>10</v>
      </c>
      <c r="B20" s="6">
        <v>4.0999999999999996</v>
      </c>
      <c r="C20" s="6">
        <v>4</v>
      </c>
      <c r="D20" s="6" t="s">
        <v>46</v>
      </c>
      <c r="E20" s="5">
        <v>0.20180000000000001</v>
      </c>
      <c r="F20" s="5">
        <v>0.2</v>
      </c>
      <c r="G20" s="5">
        <f t="shared" si="0"/>
        <v>0.89999999999999802</v>
      </c>
      <c r="H20" s="5">
        <f t="shared" si="3"/>
        <v>4.302908469963446E-3</v>
      </c>
      <c r="I20" s="5">
        <f t="shared" si="4"/>
        <v>1.0843329344307884E-5</v>
      </c>
      <c r="J20" s="6">
        <v>8.9599999999999999E-4</v>
      </c>
      <c r="K20" s="6">
        <v>104</v>
      </c>
      <c r="L20" s="6">
        <v>124</v>
      </c>
      <c r="M20" s="6">
        <v>9.0399999999999996E-4</v>
      </c>
      <c r="N20" s="6">
        <v>104</v>
      </c>
      <c r="O20" s="6">
        <v>87</v>
      </c>
      <c r="P20" s="6">
        <f t="shared" si="1"/>
        <v>2.700729927007299E-2</v>
      </c>
      <c r="Q20" s="6">
        <f t="shared" si="2"/>
        <v>85.748175182481972</v>
      </c>
      <c r="R20" s="6">
        <f t="shared" si="5"/>
        <v>3.9864142462846856E-2</v>
      </c>
      <c r="S20" s="5">
        <v>9.2000000000000003E-4</v>
      </c>
      <c r="T20" s="5">
        <v>103</v>
      </c>
      <c r="U20" s="5">
        <v>50</v>
      </c>
      <c r="V20" s="5">
        <v>9.2800000000000001E-4</v>
      </c>
      <c r="W20" s="5">
        <v>100</v>
      </c>
      <c r="X20" s="5">
        <v>75</v>
      </c>
      <c r="Y20" s="5">
        <f t="shared" si="6"/>
        <v>1.8379092426298059E-2</v>
      </c>
      <c r="Z20" s="5">
        <f t="shared" si="7"/>
        <v>58.353618453496495</v>
      </c>
      <c r="AA20" s="5">
        <f t="shared" si="8"/>
        <v>1.8461553193166478E-2</v>
      </c>
      <c r="AB20" s="6">
        <f t="shared" si="9"/>
        <v>-27.394556728985478</v>
      </c>
      <c r="AC20" s="6">
        <f t="shared" si="9"/>
        <v>-2.1402589269680378E-2</v>
      </c>
      <c r="AD20" s="5">
        <f>Damage!E19</f>
        <v>55.298696013451924</v>
      </c>
      <c r="AE20" s="5">
        <f>Damage!G19</f>
        <v>172.00155724652652</v>
      </c>
      <c r="AF20" s="5">
        <f>Damage!H19</f>
        <v>5</v>
      </c>
    </row>
    <row r="21" spans="1:32" x14ac:dyDescent="0.2">
      <c r="A21" s="6"/>
      <c r="B21" s="6">
        <v>4.2</v>
      </c>
      <c r="C21" s="6">
        <v>4</v>
      </c>
      <c r="D21" s="6" t="s">
        <v>46</v>
      </c>
      <c r="E21" s="5">
        <v>0.20349999999999999</v>
      </c>
      <c r="F21" s="5">
        <v>0.2</v>
      </c>
      <c r="G21" s="5">
        <f t="shared" si="0"/>
        <v>1.7499999999999876</v>
      </c>
      <c r="H21" s="5">
        <f t="shared" si="3"/>
        <v>4.4125725908358265E-3</v>
      </c>
      <c r="I21" s="5">
        <f t="shared" si="4"/>
        <v>1.1119682928906283E-5</v>
      </c>
      <c r="J21" s="6">
        <v>9.8400000000000007E-4</v>
      </c>
      <c r="K21" s="6">
        <v>101</v>
      </c>
      <c r="L21" s="6">
        <v>123</v>
      </c>
      <c r="M21" s="6">
        <v>9.9200000000000004E-4</v>
      </c>
      <c r="N21" s="6">
        <v>98</v>
      </c>
      <c r="O21" s="6">
        <v>98</v>
      </c>
      <c r="P21" s="6">
        <f t="shared" si="1"/>
        <v>1.8379092426298059E-2</v>
      </c>
      <c r="Q21" s="6">
        <f t="shared" si="2"/>
        <v>58.353618453496495</v>
      </c>
      <c r="R21" s="6">
        <f t="shared" si="5"/>
        <v>1.8932065177095454E-2</v>
      </c>
      <c r="S21" s="5">
        <v>1.016E-3</v>
      </c>
      <c r="T21" s="5">
        <v>89</v>
      </c>
      <c r="U21" s="5">
        <v>57</v>
      </c>
      <c r="V21" s="5">
        <v>1.024E-3</v>
      </c>
      <c r="W21" s="5">
        <v>84</v>
      </c>
      <c r="X21" s="5">
        <v>79</v>
      </c>
      <c r="Y21" s="5">
        <f t="shared" si="6"/>
        <v>1.6467903901720406E-2</v>
      </c>
      <c r="Z21" s="5">
        <f t="shared" si="7"/>
        <v>52.285594887962432</v>
      </c>
      <c r="AA21" s="5">
        <f t="shared" si="8"/>
        <v>1.5199402484450456E-2</v>
      </c>
      <c r="AB21" s="6">
        <f t="shared" si="9"/>
        <v>-6.0680235655340624</v>
      </c>
      <c r="AC21" s="6">
        <f t="shared" si="9"/>
        <v>-3.7326626926449981E-3</v>
      </c>
      <c r="AD21" s="5">
        <f>Damage!E20</f>
        <v>62.654476371541392</v>
      </c>
      <c r="AE21" s="5">
        <f>Damage!G20</f>
        <v>190.17902796259318</v>
      </c>
      <c r="AF21" s="5">
        <f>Damage!H20</f>
        <v>7</v>
      </c>
    </row>
    <row r="22" spans="1:32" x14ac:dyDescent="0.2">
      <c r="A22" s="6"/>
      <c r="B22" s="6">
        <v>4.3</v>
      </c>
      <c r="C22" s="6">
        <v>4</v>
      </c>
      <c r="D22" s="6" t="s">
        <v>46</v>
      </c>
      <c r="E22" s="5">
        <v>0.222</v>
      </c>
      <c r="F22" s="5">
        <v>0.2</v>
      </c>
      <c r="G22" s="5">
        <f t="shared" si="0"/>
        <v>10.999999999999996</v>
      </c>
      <c r="H22" s="5">
        <f t="shared" si="3"/>
        <v>5.7287193365622158E-3</v>
      </c>
      <c r="I22" s="5">
        <f t="shared" si="4"/>
        <v>1.4436372728136784E-5</v>
      </c>
      <c r="J22" s="6">
        <v>1.08E-3</v>
      </c>
      <c r="K22" s="6">
        <v>111</v>
      </c>
      <c r="L22" s="6">
        <v>126</v>
      </c>
      <c r="M22" s="6">
        <v>1.088E-3</v>
      </c>
      <c r="N22" s="6">
        <v>111</v>
      </c>
      <c r="O22" s="6">
        <v>94</v>
      </c>
      <c r="P22" s="6">
        <f t="shared" si="1"/>
        <v>2.3357664233576641E-2</v>
      </c>
      <c r="Q22" s="6">
        <f t="shared" si="2"/>
        <v>74.160583941606035</v>
      </c>
      <c r="R22" s="6">
        <f t="shared" si="5"/>
        <v>3.9698525139473709E-2</v>
      </c>
      <c r="S22" s="5">
        <v>1.1039999999999999E-3</v>
      </c>
      <c r="T22" s="5">
        <v>113</v>
      </c>
      <c r="U22" s="5">
        <v>47</v>
      </c>
      <c r="V22" s="5">
        <v>1.1119999999999999E-3</v>
      </c>
      <c r="W22" s="5">
        <v>110</v>
      </c>
      <c r="X22" s="5">
        <v>70</v>
      </c>
      <c r="Y22" s="5">
        <f t="shared" si="6"/>
        <v>1.6930530663858686E-2</v>
      </c>
      <c r="Z22" s="5">
        <f t="shared" si="7"/>
        <v>53.75443485775147</v>
      </c>
      <c r="AA22" s="5">
        <f t="shared" si="8"/>
        <v>2.0857232934606298E-2</v>
      </c>
      <c r="AB22" s="6">
        <f t="shared" si="9"/>
        <v>-20.406149083854565</v>
      </c>
      <c r="AC22" s="6">
        <f t="shared" si="9"/>
        <v>-1.884129220486741E-2</v>
      </c>
      <c r="AD22" s="5">
        <f>Damage!E21</f>
        <v>57.206197503537418</v>
      </c>
      <c r="AE22" s="5">
        <f>Damage!G21</f>
        <v>193.37340982126923</v>
      </c>
      <c r="AF22" s="5">
        <f>Damage!H21</f>
        <v>8</v>
      </c>
    </row>
    <row r="23" spans="1:32" x14ac:dyDescent="0.2">
      <c r="A23" s="6"/>
      <c r="B23" s="6">
        <v>4.4000000000000004</v>
      </c>
      <c r="C23" s="6">
        <v>4</v>
      </c>
      <c r="D23" s="6" t="s">
        <v>46</v>
      </c>
      <c r="E23" s="5">
        <v>0.20349999999999999</v>
      </c>
      <c r="F23" s="5">
        <v>0.2</v>
      </c>
      <c r="G23" s="5">
        <f t="shared" si="0"/>
        <v>1.7499999999999876</v>
      </c>
      <c r="H23" s="5">
        <f t="shared" si="3"/>
        <v>4.4125725908358265E-3</v>
      </c>
      <c r="I23" s="5">
        <f t="shared" si="4"/>
        <v>1.1119682928906283E-5</v>
      </c>
      <c r="J23" s="6">
        <v>1.3439999999999999E-3</v>
      </c>
      <c r="K23" s="6">
        <v>86</v>
      </c>
      <c r="L23" s="6">
        <v>137</v>
      </c>
      <c r="M23" s="6">
        <v>1.3519999999999999E-3</v>
      </c>
      <c r="N23" s="6">
        <v>85</v>
      </c>
      <c r="O23" s="6">
        <v>112</v>
      </c>
      <c r="P23" s="6">
        <f t="shared" si="1"/>
        <v>1.8262767887878544E-2</v>
      </c>
      <c r="Q23" s="6">
        <f t="shared" si="2"/>
        <v>57.984288044014541</v>
      </c>
      <c r="R23" s="6">
        <f t="shared" si="5"/>
        <v>1.8693174764766177E-2</v>
      </c>
      <c r="S23" s="5">
        <v>1.384E-3</v>
      </c>
      <c r="T23" s="5">
        <v>84</v>
      </c>
      <c r="U23" s="5">
        <v>57</v>
      </c>
      <c r="V23" s="5">
        <v>1.392E-3</v>
      </c>
      <c r="W23" s="5">
        <v>84</v>
      </c>
      <c r="X23" s="5">
        <v>77</v>
      </c>
      <c r="Y23" s="5">
        <f t="shared" si="6"/>
        <v>1.4598540145985401E-2</v>
      </c>
      <c r="Z23" s="5">
        <f t="shared" si="7"/>
        <v>46.350364963503779</v>
      </c>
      <c r="AA23" s="5">
        <f t="shared" si="8"/>
        <v>1.1944520616464012E-2</v>
      </c>
      <c r="AB23" s="6">
        <f t="shared" si="9"/>
        <v>-11.633923080510762</v>
      </c>
      <c r="AC23" s="6">
        <f t="shared" si="9"/>
        <v>-6.7486541483021655E-3</v>
      </c>
      <c r="AD23" s="5">
        <f>Damage!E22</f>
        <v>48.131819870446158</v>
      </c>
      <c r="AE23" s="5">
        <f>Damage!G22</f>
        <v>111.30954045240934</v>
      </c>
      <c r="AF23" s="5">
        <f>Damage!H22</f>
        <v>3</v>
      </c>
    </row>
    <row r="24" spans="1:32" x14ac:dyDescent="0.2">
      <c r="A24" s="6" t="s">
        <v>11</v>
      </c>
      <c r="B24" s="6">
        <v>5.0999999999999996</v>
      </c>
      <c r="C24" s="6">
        <v>4</v>
      </c>
      <c r="D24" s="6" t="s">
        <v>47</v>
      </c>
      <c r="E24" s="5">
        <v>0.44400000000000001</v>
      </c>
      <c r="F24" s="5">
        <v>0.42499999999999999</v>
      </c>
      <c r="G24" s="5">
        <f t="shared" si="0"/>
        <v>4.4705882352941222</v>
      </c>
      <c r="H24" s="5">
        <f t="shared" si="3"/>
        <v>4.5829754692497726E-2</v>
      </c>
      <c r="I24" s="5">
        <f t="shared" si="4"/>
        <v>1.1549098182509427E-4</v>
      </c>
      <c r="J24" s="6">
        <v>8.4000000000000003E-4</v>
      </c>
      <c r="K24" s="6">
        <v>47</v>
      </c>
      <c r="L24" s="6">
        <v>107</v>
      </c>
      <c r="M24" s="6">
        <v>8.4800000000000001E-4</v>
      </c>
      <c r="N24" s="6">
        <v>45</v>
      </c>
      <c r="O24" s="6">
        <v>66</v>
      </c>
      <c r="P24" s="6">
        <f t="shared" si="1"/>
        <v>2.9962592338355899E-2</v>
      </c>
      <c r="Q24" s="6">
        <f t="shared" si="2"/>
        <v>95.131230674280246</v>
      </c>
      <c r="R24" s="6">
        <f t="shared" si="5"/>
        <v>0.52259386609385328</v>
      </c>
      <c r="S24" s="5">
        <v>8.5599999999999999E-4</v>
      </c>
      <c r="T24" s="5">
        <v>43</v>
      </c>
      <c r="U24" s="5">
        <v>36</v>
      </c>
      <c r="V24" s="5">
        <v>8.6399999999999997E-4</v>
      </c>
      <c r="W24" s="5">
        <v>41</v>
      </c>
      <c r="X24" s="5">
        <v>63</v>
      </c>
      <c r="Y24" s="5">
        <f t="shared" si="6"/>
        <v>1.9762023898804208E-2</v>
      </c>
      <c r="Z24" s="5">
        <f t="shared" si="7"/>
        <v>62.744425878703531</v>
      </c>
      <c r="AA24" s="5">
        <f t="shared" si="8"/>
        <v>0.22733608536901742</v>
      </c>
      <c r="AB24" s="6">
        <f t="shared" si="9"/>
        <v>-32.386804795576715</v>
      </c>
      <c r="AC24" s="6">
        <f t="shared" si="9"/>
        <v>-0.29525778072483588</v>
      </c>
      <c r="AD24" s="5">
        <f>Damage!E23</f>
        <v>146.44627190029905</v>
      </c>
      <c r="AE24" s="5">
        <f>Damage!G23</f>
        <v>877.14944844609727</v>
      </c>
      <c r="AF24" s="5">
        <f>Damage!H23</f>
        <v>9</v>
      </c>
    </row>
    <row r="25" spans="1:32" x14ac:dyDescent="0.2">
      <c r="A25" s="6"/>
      <c r="B25" s="6">
        <v>5.2</v>
      </c>
      <c r="C25" s="6">
        <v>4</v>
      </c>
      <c r="D25" s="6" t="s">
        <v>47</v>
      </c>
      <c r="E25" s="5">
        <v>0.44400000000000001</v>
      </c>
      <c r="F25" s="5">
        <v>0.42499999999999999</v>
      </c>
      <c r="G25" s="5">
        <f t="shared" si="0"/>
        <v>4.4705882352941222</v>
      </c>
      <c r="H25" s="5">
        <f t="shared" si="3"/>
        <v>4.5829754692497726E-2</v>
      </c>
      <c r="I25" s="5">
        <f t="shared" si="4"/>
        <v>1.1549098182509427E-4</v>
      </c>
      <c r="J25" s="6">
        <v>1.256E-3</v>
      </c>
      <c r="K25" s="6">
        <v>69</v>
      </c>
      <c r="L25" s="6">
        <v>133</v>
      </c>
      <c r="M25" s="6">
        <v>1.2639999999999999E-3</v>
      </c>
      <c r="N25" s="6">
        <v>67</v>
      </c>
      <c r="O25" s="6">
        <v>107</v>
      </c>
      <c r="P25" s="6">
        <f t="shared" si="1"/>
        <v>1.9034167606431091E-2</v>
      </c>
      <c r="Q25" s="6">
        <f t="shared" si="2"/>
        <v>60.433482150418875</v>
      </c>
      <c r="R25" s="6">
        <f t="shared" si="5"/>
        <v>0.21089841480345412</v>
      </c>
      <c r="S25" s="5">
        <v>1.2960000000000001E-3</v>
      </c>
      <c r="T25" s="5">
        <v>56</v>
      </c>
      <c r="U25" s="5">
        <v>48</v>
      </c>
      <c r="V25" s="5">
        <v>1.304E-3</v>
      </c>
      <c r="W25" s="5">
        <v>54</v>
      </c>
      <c r="X25" s="5">
        <v>68</v>
      </c>
      <c r="Y25" s="5">
        <f t="shared" si="6"/>
        <v>1.4671351271709328E-2</v>
      </c>
      <c r="Z25" s="5">
        <f t="shared" si="7"/>
        <v>46.581540287677242</v>
      </c>
      <c r="AA25" s="5">
        <f t="shared" si="8"/>
        <v>0.1252984699714639</v>
      </c>
      <c r="AB25" s="6">
        <f t="shared" si="9"/>
        <v>-13.851941862741633</v>
      </c>
      <c r="AC25" s="6">
        <f t="shared" si="9"/>
        <v>-8.559994483199021E-2</v>
      </c>
      <c r="AD25" s="5">
        <f>Damage!E24</f>
        <v>122.11539139495389</v>
      </c>
      <c r="AE25" s="5">
        <f>Damage!G24</f>
        <v>547.67007813400267</v>
      </c>
      <c r="AF25" s="5">
        <f>Damage!H24</f>
        <v>3</v>
      </c>
    </row>
    <row r="26" spans="1:32" x14ac:dyDescent="0.2">
      <c r="A26" s="6" t="s">
        <v>70</v>
      </c>
      <c r="B26" s="6">
        <v>6.1</v>
      </c>
      <c r="C26" s="6">
        <v>4</v>
      </c>
      <c r="D26" s="6" t="s">
        <v>48</v>
      </c>
      <c r="E26" s="5">
        <v>0.44400000000000001</v>
      </c>
      <c r="F26" s="5">
        <v>0.42499999999999999</v>
      </c>
      <c r="G26" s="5">
        <f t="shared" si="0"/>
        <v>4.4705882352941222</v>
      </c>
      <c r="H26" s="5">
        <f t="shared" si="3"/>
        <v>4.5829754692497726E-2</v>
      </c>
      <c r="I26" s="5">
        <f t="shared" si="4"/>
        <v>1.1549098182509427E-4</v>
      </c>
      <c r="J26" s="6">
        <v>1.176E-3</v>
      </c>
      <c r="K26" s="6">
        <v>83</v>
      </c>
      <c r="L26" s="6">
        <v>117</v>
      </c>
      <c r="M26" s="6">
        <v>1.1839999999999999E-3</v>
      </c>
      <c r="N26" s="6">
        <v>82</v>
      </c>
      <c r="O26" s="6">
        <v>90</v>
      </c>
      <c r="P26" s="6">
        <f t="shared" si="1"/>
        <v>1.9721541731542037E-2</v>
      </c>
      <c r="Q26" s="6">
        <f t="shared" si="2"/>
        <v>62.615894997646144</v>
      </c>
      <c r="R26" s="6">
        <f t="shared" si="5"/>
        <v>0.2264056511860611</v>
      </c>
      <c r="S26" s="5">
        <v>1.1999999999999999E-3</v>
      </c>
      <c r="T26" s="5">
        <v>78</v>
      </c>
      <c r="U26" s="5">
        <v>44</v>
      </c>
      <c r="V26" s="5">
        <v>1.2080000000000001E-3</v>
      </c>
      <c r="W26" s="5">
        <v>77</v>
      </c>
      <c r="X26" s="5">
        <v>63</v>
      </c>
      <c r="Y26" s="5">
        <f t="shared" si="6"/>
        <v>1.3887808460175507E-2</v>
      </c>
      <c r="Z26" s="5">
        <f t="shared" si="7"/>
        <v>44.093791861056161</v>
      </c>
      <c r="AA26" s="5">
        <f t="shared" si="8"/>
        <v>0.11227239141006799</v>
      </c>
      <c r="AB26" s="6">
        <f t="shared" si="9"/>
        <v>-18.522103136589983</v>
      </c>
      <c r="AC26" s="6">
        <f t="shared" si="9"/>
        <v>-0.1141332597759931</v>
      </c>
      <c r="AD26" s="5">
        <f>Damage!E25</f>
        <v>119.25899150835377</v>
      </c>
      <c r="AE26" s="5">
        <f>Damage!G25</f>
        <v>441.11741658638738</v>
      </c>
      <c r="AF26" s="5">
        <f>Damage!H25</f>
        <v>10</v>
      </c>
    </row>
    <row r="27" spans="1:32" x14ac:dyDescent="0.2">
      <c r="A27" s="6" t="s">
        <v>12</v>
      </c>
      <c r="B27" s="6">
        <v>7.1</v>
      </c>
      <c r="C27" s="6">
        <v>4</v>
      </c>
      <c r="D27" s="6" t="s">
        <v>50</v>
      </c>
      <c r="E27" s="5">
        <v>0.46250000000000002</v>
      </c>
      <c r="F27" s="5">
        <v>0.42499999999999999</v>
      </c>
      <c r="G27" s="5">
        <f t="shared" si="0"/>
        <v>8.8235294117647136</v>
      </c>
      <c r="H27" s="5">
        <f t="shared" si="3"/>
        <v>5.1800485899180924E-2</v>
      </c>
      <c r="I27" s="5">
        <f t="shared" si="4"/>
        <v>1.3053722446593592E-4</v>
      </c>
      <c r="J27" s="6">
        <v>8.4000000000000003E-4</v>
      </c>
      <c r="K27" s="6">
        <v>68</v>
      </c>
      <c r="L27" s="6">
        <v>106</v>
      </c>
      <c r="M27" s="6">
        <v>8.4800000000000001E-4</v>
      </c>
      <c r="N27" s="6">
        <v>70</v>
      </c>
      <c r="O27" s="6">
        <v>68</v>
      </c>
      <c r="P27" s="6">
        <f t="shared" si="1"/>
        <v>2.7775616920351014E-2</v>
      </c>
      <c r="Q27" s="6">
        <f t="shared" si="2"/>
        <v>88.187583722114709</v>
      </c>
      <c r="R27" s="6">
        <f t="shared" si="5"/>
        <v>0.50759725572407621</v>
      </c>
      <c r="S27" s="5">
        <v>8.5599999999999999E-4</v>
      </c>
      <c r="T27" s="5">
        <v>71</v>
      </c>
      <c r="U27" s="5">
        <v>61</v>
      </c>
      <c r="V27" s="5">
        <v>8.6399999999999997E-4</v>
      </c>
      <c r="W27" s="5">
        <v>71</v>
      </c>
      <c r="X27" s="5">
        <v>88</v>
      </c>
      <c r="Y27" s="5">
        <f t="shared" si="6"/>
        <v>1.9708029197080291E-2</v>
      </c>
      <c r="Z27" s="5">
        <f t="shared" si="7"/>
        <v>62.572992700730104</v>
      </c>
      <c r="AA27" s="5">
        <f t="shared" si="8"/>
        <v>0.25555138081688661</v>
      </c>
      <c r="AB27" s="6">
        <f t="shared" si="9"/>
        <v>-25.614591021384605</v>
      </c>
      <c r="AC27" s="6">
        <f t="shared" si="9"/>
        <v>-0.2520458749071896</v>
      </c>
      <c r="AD27" s="5">
        <f>Damage!E26</f>
        <v>150.70165961316982</v>
      </c>
      <c r="AE27" s="5">
        <f>Damage!G26</f>
        <v>683.89180039270866</v>
      </c>
      <c r="AF27" s="5">
        <f>Damage!H26</f>
        <v>8</v>
      </c>
    </row>
    <row r="28" spans="1:32" x14ac:dyDescent="0.2">
      <c r="A28" s="6" t="s">
        <v>13</v>
      </c>
      <c r="B28" s="6">
        <v>8.1</v>
      </c>
      <c r="C28" s="6">
        <v>4</v>
      </c>
      <c r="D28" s="6" t="s">
        <v>51</v>
      </c>
      <c r="E28" s="5">
        <v>0.4642</v>
      </c>
      <c r="F28" s="5">
        <v>0.42499999999999999</v>
      </c>
      <c r="G28" s="5">
        <f t="shared" si="0"/>
        <v>9.2235294117647104</v>
      </c>
      <c r="H28" s="5">
        <f t="shared" si="3"/>
        <v>5.237379339528541E-2</v>
      </c>
      <c r="I28" s="5">
        <f t="shared" si="4"/>
        <v>1.3198195935611924E-4</v>
      </c>
      <c r="J28" s="6">
        <v>7.6800000000000002E-4</v>
      </c>
      <c r="K28" s="6">
        <v>73</v>
      </c>
      <c r="L28" s="6">
        <v>113</v>
      </c>
      <c r="M28" s="6">
        <v>7.76E-4</v>
      </c>
      <c r="N28" s="6">
        <v>72</v>
      </c>
      <c r="O28" s="6">
        <v>68</v>
      </c>
      <c r="P28" s="6">
        <f t="shared" si="1"/>
        <v>3.2854824627523795E-2</v>
      </c>
      <c r="Q28" s="6">
        <f t="shared" si="2"/>
        <v>104.31406819238833</v>
      </c>
      <c r="R28" s="6">
        <f t="shared" si="5"/>
        <v>0.71807588435278003</v>
      </c>
      <c r="S28" s="5">
        <v>7.8399999999999997E-4</v>
      </c>
      <c r="T28" s="5">
        <v>69</v>
      </c>
      <c r="U28" s="5">
        <v>72</v>
      </c>
      <c r="V28" s="5">
        <v>7.9199999999999995E-4</v>
      </c>
      <c r="W28" s="5">
        <v>66</v>
      </c>
      <c r="X28" s="5">
        <v>102</v>
      </c>
      <c r="Y28" s="5">
        <f t="shared" si="6"/>
        <v>2.2007026907563992E-2</v>
      </c>
      <c r="Z28" s="5">
        <f t="shared" si="7"/>
        <v>69.872310431515871</v>
      </c>
      <c r="AA28" s="5">
        <f t="shared" si="8"/>
        <v>0.32217718602007744</v>
      </c>
      <c r="AB28" s="6">
        <f t="shared" si="9"/>
        <v>-34.441757760872463</v>
      </c>
      <c r="AC28" s="6">
        <f t="shared" si="9"/>
        <v>-0.39589869833270258</v>
      </c>
      <c r="AD28" s="5">
        <f>Damage!E27</f>
        <v>148.74451512616375</v>
      </c>
      <c r="AE28" s="5">
        <f>Damage!G27</f>
        <v>675.01024412662173</v>
      </c>
      <c r="AF28" s="5">
        <f>Damage!H27</f>
        <v>8</v>
      </c>
    </row>
    <row r="29" spans="1:32" x14ac:dyDescent="0.2">
      <c r="A29" s="6" t="s">
        <v>14</v>
      </c>
      <c r="B29" s="6">
        <v>9.1</v>
      </c>
      <c r="C29" s="6">
        <v>4</v>
      </c>
      <c r="D29" s="6" t="s">
        <v>52</v>
      </c>
      <c r="E29" s="5">
        <v>0.42380000000000001</v>
      </c>
      <c r="F29" s="5">
        <v>0.42499999999999999</v>
      </c>
      <c r="G29" s="5">
        <f t="shared" si="0"/>
        <v>0.28235294117646564</v>
      </c>
      <c r="H29" s="5">
        <f t="shared" si="3"/>
        <v>3.9854877576778684E-2</v>
      </c>
      <c r="I29" s="5">
        <f t="shared" si="4"/>
        <v>1.0043429149348229E-4</v>
      </c>
      <c r="J29" s="6">
        <v>1.3600000000000001E-3</v>
      </c>
      <c r="K29" s="6">
        <v>107</v>
      </c>
      <c r="L29" s="6">
        <v>105</v>
      </c>
      <c r="M29" s="6">
        <v>1.3680000000000001E-3</v>
      </c>
      <c r="N29" s="6">
        <v>108</v>
      </c>
      <c r="O29" s="6">
        <v>80</v>
      </c>
      <c r="P29" s="6">
        <f t="shared" si="1"/>
        <v>1.8262767887878544E-2</v>
      </c>
      <c r="Q29" s="6">
        <f t="shared" si="2"/>
        <v>57.984288044014541</v>
      </c>
      <c r="R29" s="6">
        <f t="shared" si="5"/>
        <v>0.16883896557721323</v>
      </c>
      <c r="S29" s="5">
        <v>1.384E-3</v>
      </c>
      <c r="T29" s="5">
        <v>110</v>
      </c>
      <c r="U29" s="5">
        <v>77</v>
      </c>
      <c r="V29" s="5">
        <v>1.392E-3</v>
      </c>
      <c r="W29" s="5">
        <v>110</v>
      </c>
      <c r="X29" s="5">
        <v>96</v>
      </c>
      <c r="Y29" s="5">
        <f t="shared" si="6"/>
        <v>1.386861313868613E-2</v>
      </c>
      <c r="Z29" s="5">
        <f t="shared" si="7"/>
        <v>44.032846715328581</v>
      </c>
      <c r="AA29" s="5">
        <f t="shared" si="8"/>
        <v>9.7365601554910475E-2</v>
      </c>
      <c r="AB29" s="6">
        <f t="shared" si="9"/>
        <v>-13.951441328685959</v>
      </c>
      <c r="AC29" s="6">
        <f t="shared" si="9"/>
        <v>-7.1473364022302754E-2</v>
      </c>
      <c r="AD29" s="5">
        <f>Damage!E28</f>
        <v>120.78101240275723</v>
      </c>
      <c r="AE29" s="5">
        <f>Damage!G28</f>
        <v>326.73860844461336</v>
      </c>
      <c r="AF29" s="5">
        <f>Damage!H28</f>
        <v>5</v>
      </c>
    </row>
    <row r="30" spans="1:32" x14ac:dyDescent="0.2">
      <c r="A30" s="6" t="s">
        <v>15</v>
      </c>
      <c r="B30" s="6">
        <v>10.1</v>
      </c>
      <c r="C30" s="6">
        <v>5</v>
      </c>
      <c r="D30" s="6" t="s">
        <v>43</v>
      </c>
      <c r="E30" s="5">
        <v>0.44400000000000001</v>
      </c>
      <c r="F30" s="5">
        <v>0.42499999999999999</v>
      </c>
      <c r="G30" s="5">
        <f t="shared" si="0"/>
        <v>4.4705882352941222</v>
      </c>
      <c r="H30" s="5">
        <f t="shared" si="3"/>
        <v>4.5829754692497726E-2</v>
      </c>
      <c r="I30" s="5">
        <f t="shared" si="4"/>
        <v>1.1549098182509427E-4</v>
      </c>
      <c r="J30" s="6">
        <v>1.224E-3</v>
      </c>
      <c r="K30" s="6">
        <v>91</v>
      </c>
      <c r="L30" s="6">
        <v>131</v>
      </c>
      <c r="M30" s="6">
        <v>1.232E-3</v>
      </c>
      <c r="N30" s="6">
        <v>85</v>
      </c>
      <c r="O30" s="6">
        <v>104</v>
      </c>
      <c r="P30" s="6">
        <f t="shared" si="1"/>
        <v>2.0188783483123109E-2</v>
      </c>
      <c r="Q30" s="6">
        <f t="shared" si="2"/>
        <v>64.09938755891605</v>
      </c>
      <c r="R30" s="6">
        <f t="shared" si="5"/>
        <v>0.23726071665388587</v>
      </c>
      <c r="S30" s="5">
        <v>1.248E-3</v>
      </c>
      <c r="T30" s="5">
        <v>75</v>
      </c>
      <c r="U30" s="5">
        <v>59</v>
      </c>
      <c r="V30" s="5">
        <v>1.256E-3</v>
      </c>
      <c r="W30" s="5">
        <v>71</v>
      </c>
      <c r="X30" s="5">
        <v>78</v>
      </c>
      <c r="Y30" s="5">
        <f t="shared" si="6"/>
        <v>1.4172618860545692E-2</v>
      </c>
      <c r="Z30" s="5">
        <f t="shared" si="7"/>
        <v>44.998064882232697</v>
      </c>
      <c r="AA30" s="5">
        <f t="shared" si="8"/>
        <v>0.11692456232485619</v>
      </c>
      <c r="AB30" s="6">
        <f t="shared" si="9"/>
        <v>-19.101322676683353</v>
      </c>
      <c r="AC30" s="6">
        <f t="shared" si="9"/>
        <v>-0.12033615432902968</v>
      </c>
      <c r="AD30" s="5">
        <f>Damage!E29</f>
        <v>114.54149079720591</v>
      </c>
      <c r="AE30" s="5">
        <f>Damage!G29</f>
        <v>484.95906692231802</v>
      </c>
      <c r="AF30" s="5">
        <f>Damage!H29</f>
        <v>5</v>
      </c>
    </row>
    <row r="31" spans="1:32" x14ac:dyDescent="0.2">
      <c r="A31" s="6"/>
      <c r="B31" s="6">
        <v>10.199999999999999</v>
      </c>
      <c r="C31" s="6">
        <v>5</v>
      </c>
      <c r="D31" s="6" t="s">
        <v>43</v>
      </c>
      <c r="E31" s="5">
        <v>0.44400000000000001</v>
      </c>
      <c r="F31" s="5">
        <v>0.42499999999999999</v>
      </c>
      <c r="G31" s="5">
        <f t="shared" si="0"/>
        <v>4.4705882352941222</v>
      </c>
      <c r="H31" s="5">
        <f t="shared" si="3"/>
        <v>4.5829754692497726E-2</v>
      </c>
      <c r="I31" s="5">
        <f t="shared" si="4"/>
        <v>1.1549098182509427E-4</v>
      </c>
      <c r="J31" s="6">
        <v>1.4480000000000001E-3</v>
      </c>
      <c r="K31" s="6">
        <v>104</v>
      </c>
      <c r="L31" s="6">
        <v>120</v>
      </c>
      <c r="M31" s="6">
        <v>1.456E-3</v>
      </c>
      <c r="N31" s="6">
        <v>102</v>
      </c>
      <c r="O31" s="6">
        <v>97</v>
      </c>
      <c r="P31" s="6">
        <f t="shared" si="1"/>
        <v>1.6851673548343351E-2</v>
      </c>
      <c r="Q31" s="6">
        <f t="shared" si="2"/>
        <v>53.504063515990289</v>
      </c>
      <c r="R31" s="6">
        <f t="shared" si="5"/>
        <v>0.1653071398385898</v>
      </c>
      <c r="S31" s="5">
        <v>1.48E-3</v>
      </c>
      <c r="T31" s="5">
        <v>98</v>
      </c>
      <c r="U31" s="5">
        <v>82</v>
      </c>
      <c r="V31" s="5">
        <v>1.488E-3</v>
      </c>
      <c r="W31" s="5">
        <v>96</v>
      </c>
      <c r="X31" s="5">
        <v>100</v>
      </c>
      <c r="Y31" s="5">
        <f t="shared" si="6"/>
        <v>1.3219540347645864E-2</v>
      </c>
      <c r="Z31" s="5">
        <f t="shared" si="7"/>
        <v>41.972040603775739</v>
      </c>
      <c r="AA31" s="5">
        <f t="shared" si="8"/>
        <v>0.10172747066990144</v>
      </c>
      <c r="AB31" s="6">
        <f t="shared" si="9"/>
        <v>-11.532022912214551</v>
      </c>
      <c r="AC31" s="6">
        <f t="shared" si="9"/>
        <v>-6.357966916868836E-2</v>
      </c>
      <c r="AD31" s="5">
        <f>Damage!E30</f>
        <v>111.59199319276726</v>
      </c>
      <c r="AE31" s="5">
        <f>Damage!G30</f>
        <v>388.85851787556834</v>
      </c>
      <c r="AF31" s="5">
        <f>Damage!H30</f>
        <v>4</v>
      </c>
    </row>
    <row r="32" spans="1:32" x14ac:dyDescent="0.2">
      <c r="A32" s="6" t="s">
        <v>23</v>
      </c>
      <c r="B32" s="6">
        <v>11.1</v>
      </c>
      <c r="C32" s="6">
        <v>5</v>
      </c>
      <c r="D32" s="6" t="s">
        <v>44</v>
      </c>
      <c r="E32" s="5">
        <v>0.62970000000000004</v>
      </c>
      <c r="F32" s="5">
        <v>0.67</v>
      </c>
      <c r="G32" s="5">
        <f t="shared" si="0"/>
        <v>6.0149253731343286</v>
      </c>
      <c r="H32" s="5">
        <f t="shared" si="3"/>
        <v>0.13073735737341094</v>
      </c>
      <c r="I32" s="5">
        <f t="shared" si="4"/>
        <v>3.294581405809956E-4</v>
      </c>
      <c r="J32" s="6">
        <v>1.696E-3</v>
      </c>
      <c r="K32" s="6">
        <v>87</v>
      </c>
      <c r="L32" s="6">
        <v>130</v>
      </c>
      <c r="M32" s="6">
        <v>1.704E-3</v>
      </c>
      <c r="N32" s="6">
        <v>87</v>
      </c>
      <c r="O32" s="6">
        <v>110</v>
      </c>
      <c r="P32" s="6">
        <f t="shared" si="1"/>
        <v>1.4598540145985401E-2</v>
      </c>
      <c r="Q32" s="6">
        <f t="shared" si="2"/>
        <v>46.350364963503779</v>
      </c>
      <c r="R32" s="6">
        <f t="shared" si="5"/>
        <v>0.35389674126424608</v>
      </c>
      <c r="S32" s="5">
        <v>1.7279999999999999E-3</v>
      </c>
      <c r="T32" s="5">
        <v>86</v>
      </c>
      <c r="U32" s="5">
        <v>59</v>
      </c>
      <c r="V32" s="5">
        <v>1.7359999999999999E-3</v>
      </c>
      <c r="W32" s="5">
        <v>86</v>
      </c>
      <c r="X32" s="5">
        <v>75</v>
      </c>
      <c r="Y32" s="5">
        <f t="shared" si="6"/>
        <v>1.167883211678832E-2</v>
      </c>
      <c r="Z32" s="5">
        <f t="shared" si="7"/>
        <v>37.080291970803017</v>
      </c>
      <c r="AA32" s="5">
        <f t="shared" si="8"/>
        <v>0.2264939144091174</v>
      </c>
      <c r="AB32" s="6">
        <f t="shared" si="9"/>
        <v>-9.2700729927007615</v>
      </c>
      <c r="AC32" s="6">
        <f t="shared" si="9"/>
        <v>-0.12740282685512869</v>
      </c>
      <c r="AD32" s="5">
        <f>Damage!E31</f>
        <v>150.49266177150298</v>
      </c>
      <c r="AE32" s="5">
        <f>Damage!G31</f>
        <v>427.43428819527497</v>
      </c>
      <c r="AF32" s="5">
        <f>Damage!H31</f>
        <v>10</v>
      </c>
    </row>
    <row r="33" spans="1:32" x14ac:dyDescent="0.2">
      <c r="A33" s="6" t="s">
        <v>16</v>
      </c>
      <c r="B33" s="6">
        <v>12.1</v>
      </c>
      <c r="C33" s="6">
        <v>5</v>
      </c>
      <c r="D33" s="6" t="s">
        <v>45</v>
      </c>
      <c r="E33" s="5">
        <v>0.72250000000000003</v>
      </c>
      <c r="F33" s="5">
        <v>0.67</v>
      </c>
      <c r="G33" s="5">
        <f t="shared" si="0"/>
        <v>7.835820895522386</v>
      </c>
      <c r="H33" s="5">
        <f t="shared" si="3"/>
        <v>0.1974750245987415</v>
      </c>
      <c r="I33" s="5">
        <f t="shared" si="4"/>
        <v>4.9763706198882856E-4</v>
      </c>
      <c r="J33" s="6">
        <v>1E-3</v>
      </c>
      <c r="K33" s="6">
        <v>93</v>
      </c>
      <c r="L33" s="6">
        <v>139</v>
      </c>
      <c r="M33" s="6">
        <v>1.008E-3</v>
      </c>
      <c r="N33" s="6">
        <v>93</v>
      </c>
      <c r="O33" s="6">
        <v>104</v>
      </c>
      <c r="P33" s="6">
        <f t="shared" si="1"/>
        <v>2.5547445255474453E-2</v>
      </c>
      <c r="Q33" s="6">
        <f t="shared" si="2"/>
        <v>81.11313868613162</v>
      </c>
      <c r="R33" s="6">
        <f t="shared" si="5"/>
        <v>1.6370620290941649</v>
      </c>
      <c r="S33" s="5">
        <v>1.024E-3</v>
      </c>
      <c r="T33" s="5">
        <v>91</v>
      </c>
      <c r="U33" s="5">
        <v>76</v>
      </c>
      <c r="V33" s="5">
        <v>1.0319999999999999E-3</v>
      </c>
      <c r="W33" s="5">
        <v>88</v>
      </c>
      <c r="X33" s="5">
        <v>100</v>
      </c>
      <c r="Y33" s="5">
        <f t="shared" si="6"/>
        <v>1.7654579010872733E-2</v>
      </c>
      <c r="Z33" s="5">
        <f t="shared" si="7"/>
        <v>56.053288359521076</v>
      </c>
      <c r="AA33" s="5">
        <f t="shared" si="8"/>
        <v>0.78178064246537593</v>
      </c>
      <c r="AB33" s="6">
        <f t="shared" si="9"/>
        <v>-25.059850326610544</v>
      </c>
      <c r="AC33" s="6">
        <f t="shared" si="9"/>
        <v>-0.85528138662878894</v>
      </c>
      <c r="AD33" s="5">
        <f>Damage!E32</f>
        <v>222.24082971216851</v>
      </c>
      <c r="AE33" s="5">
        <f>Damage!G32</f>
        <v>1225.2431287941433</v>
      </c>
      <c r="AF33" s="5">
        <f>Damage!H32</f>
        <v>8</v>
      </c>
    </row>
    <row r="34" spans="1:32" x14ac:dyDescent="0.2">
      <c r="A34" s="6" t="s">
        <v>17</v>
      </c>
      <c r="B34" s="6">
        <v>13.1</v>
      </c>
      <c r="C34" s="6">
        <v>5</v>
      </c>
      <c r="D34" s="6" t="s">
        <v>46</v>
      </c>
      <c r="E34" s="5">
        <v>0.72250000000000003</v>
      </c>
      <c r="F34" s="5">
        <v>0.67</v>
      </c>
      <c r="G34" s="5">
        <f t="shared" si="0"/>
        <v>7.835820895522386</v>
      </c>
      <c r="H34" s="5">
        <f t="shared" si="3"/>
        <v>0.1974750245987415</v>
      </c>
      <c r="I34" s="5">
        <f t="shared" si="4"/>
        <v>4.9763706198882856E-4</v>
      </c>
      <c r="J34" s="6">
        <v>1.3600000000000001E-3</v>
      </c>
      <c r="K34" s="6">
        <v>84</v>
      </c>
      <c r="L34" s="6">
        <v>133</v>
      </c>
      <c r="M34" s="6">
        <v>1.3680000000000001E-3</v>
      </c>
      <c r="N34" s="6">
        <v>85</v>
      </c>
      <c r="O34" s="6">
        <v>109</v>
      </c>
      <c r="P34" s="6">
        <f t="shared" si="1"/>
        <v>1.7533448393378559E-2</v>
      </c>
      <c r="Q34" s="6">
        <f t="shared" si="2"/>
        <v>55.668698648977077</v>
      </c>
      <c r="R34" s="6">
        <f t="shared" si="5"/>
        <v>0.77108962513251644</v>
      </c>
      <c r="S34" s="5">
        <v>1.392E-3</v>
      </c>
      <c r="T34" s="5">
        <v>84</v>
      </c>
      <c r="U34" s="5">
        <v>66</v>
      </c>
      <c r="V34" s="5">
        <v>1.4E-3</v>
      </c>
      <c r="W34" s="5">
        <v>84</v>
      </c>
      <c r="X34" s="5">
        <v>85</v>
      </c>
      <c r="Y34" s="5">
        <f t="shared" si="6"/>
        <v>1.386861313868613E-2</v>
      </c>
      <c r="Z34" s="5">
        <f t="shared" si="7"/>
        <v>44.032846715328581</v>
      </c>
      <c r="AA34" s="5">
        <f t="shared" si="8"/>
        <v>0.48243215714530052</v>
      </c>
      <c r="AB34" s="6">
        <f t="shared" si="9"/>
        <v>-11.635851933648496</v>
      </c>
      <c r="AC34" s="6">
        <f t="shared" si="9"/>
        <v>-0.28865746798721592</v>
      </c>
      <c r="AD34" s="5">
        <f>Damage!E33</f>
        <v>185.55576996883786</v>
      </c>
      <c r="AE34" s="5">
        <f>Damage!G33</f>
        <v>739.0322779051271</v>
      </c>
      <c r="AF34" s="5">
        <f>Damage!H33</f>
        <v>9</v>
      </c>
    </row>
    <row r="35" spans="1:32" x14ac:dyDescent="0.2">
      <c r="A35" s="6" t="s">
        <v>18</v>
      </c>
      <c r="B35" s="6">
        <v>14.1</v>
      </c>
      <c r="C35" s="6">
        <v>5</v>
      </c>
      <c r="D35" s="6" t="s">
        <v>48</v>
      </c>
      <c r="E35" s="5">
        <v>0.72250000000000003</v>
      </c>
      <c r="F35" s="5">
        <v>0.67</v>
      </c>
      <c r="G35" s="5">
        <f t="shared" si="0"/>
        <v>7.835820895522386</v>
      </c>
      <c r="H35" s="5">
        <f t="shared" si="3"/>
        <v>0.1974750245987415</v>
      </c>
      <c r="I35" s="5">
        <f t="shared" si="4"/>
        <v>4.9763706198882856E-4</v>
      </c>
      <c r="J35" s="6">
        <v>1.1199999999999999E-3</v>
      </c>
      <c r="K35" s="6">
        <v>100</v>
      </c>
      <c r="L35" s="6">
        <v>128</v>
      </c>
      <c r="M35" s="6">
        <v>1.1280000000000001E-3</v>
      </c>
      <c r="N35" s="6">
        <v>99</v>
      </c>
      <c r="O35" s="6">
        <v>97</v>
      </c>
      <c r="P35" s="6">
        <f t="shared" si="1"/>
        <v>2.2639507181417259E-2</v>
      </c>
      <c r="Q35" s="6">
        <f t="shared" si="2"/>
        <v>71.880435300998045</v>
      </c>
      <c r="R35" s="6">
        <f t="shared" si="5"/>
        <v>1.285594834276327</v>
      </c>
      <c r="S35" s="5">
        <v>1.1440000000000001E-3</v>
      </c>
      <c r="T35" s="5">
        <v>96</v>
      </c>
      <c r="U35" s="5">
        <v>65</v>
      </c>
      <c r="V35" s="5">
        <v>1.152E-3</v>
      </c>
      <c r="W35" s="5">
        <v>94</v>
      </c>
      <c r="X35" s="5">
        <v>87</v>
      </c>
      <c r="Y35" s="5">
        <f t="shared" si="6"/>
        <v>1.6124614623631038E-2</v>
      </c>
      <c r="Z35" s="5">
        <f t="shared" si="7"/>
        <v>51.19565143002869</v>
      </c>
      <c r="AA35" s="5">
        <f t="shared" si="8"/>
        <v>0.65215205730445092</v>
      </c>
      <c r="AB35" s="6">
        <f t="shared" si="9"/>
        <v>-20.684783870969355</v>
      </c>
      <c r="AC35" s="6">
        <f t="shared" si="9"/>
        <v>-0.63344277697187612</v>
      </c>
      <c r="AD35" s="5">
        <f>Damage!E34</f>
        <v>211.36478571085314</v>
      </c>
      <c r="AE35" s="5">
        <f>Damage!G34</f>
        <v>1063.6484134029033</v>
      </c>
      <c r="AF35" s="5">
        <f>Damage!H34</f>
        <v>9</v>
      </c>
    </row>
    <row r="36" spans="1:32" x14ac:dyDescent="0.2">
      <c r="A36" s="6" t="s">
        <v>19</v>
      </c>
      <c r="B36" s="6">
        <v>15.1</v>
      </c>
      <c r="C36" s="6">
        <v>5</v>
      </c>
      <c r="D36" s="6" t="s">
        <v>47</v>
      </c>
      <c r="E36" s="5">
        <v>0.33100000000000002</v>
      </c>
      <c r="F36" s="5">
        <v>0.3</v>
      </c>
      <c r="G36" s="5">
        <f t="shared" si="0"/>
        <v>10.333333333333343</v>
      </c>
      <c r="H36" s="5">
        <f t="shared" si="3"/>
        <v>1.8988147805050648E-2</v>
      </c>
      <c r="I36" s="5">
        <f t="shared" si="4"/>
        <v>4.7850132468727635E-5</v>
      </c>
      <c r="J36" s="6">
        <v>8.4800000000000001E-4</v>
      </c>
      <c r="K36" s="6">
        <v>70</v>
      </c>
      <c r="L36" s="6">
        <v>108</v>
      </c>
      <c r="M36" s="6">
        <v>8.5599999999999999E-4</v>
      </c>
      <c r="N36" s="6">
        <v>68</v>
      </c>
      <c r="O36" s="6">
        <v>68</v>
      </c>
      <c r="P36" s="6">
        <f t="shared" si="1"/>
        <v>2.9233553860585088E-2</v>
      </c>
      <c r="Q36" s="6">
        <f t="shared" si="2"/>
        <v>92.816533507357903</v>
      </c>
      <c r="R36" s="6">
        <f t="shared" si="5"/>
        <v>0.20611226585182543</v>
      </c>
      <c r="S36" s="5">
        <v>8.6399999999999997E-4</v>
      </c>
      <c r="T36" s="5">
        <v>66</v>
      </c>
      <c r="U36" s="5">
        <v>46</v>
      </c>
      <c r="V36" s="5">
        <v>8.7200000000000005E-4</v>
      </c>
      <c r="W36" s="5">
        <v>63</v>
      </c>
      <c r="X36" s="5">
        <v>74</v>
      </c>
      <c r="Y36" s="5">
        <f t="shared" si="6"/>
        <v>2.0554931153764559E-2</v>
      </c>
      <c r="Z36" s="5">
        <f t="shared" si="7"/>
        <v>65.261906413201771</v>
      </c>
      <c r="AA36" s="5">
        <f t="shared" si="8"/>
        <v>0.10189964265616783</v>
      </c>
      <c r="AB36" s="6">
        <f t="shared" si="9"/>
        <v>-27.554627094156132</v>
      </c>
      <c r="AC36" s="6">
        <f t="shared" si="9"/>
        <v>-0.10421262319565761</v>
      </c>
      <c r="AD36" s="5">
        <f>Damage!E35</f>
        <v>101.77350201956069</v>
      </c>
      <c r="AE36" s="5">
        <f>Damage!G35</f>
        <v>535.87117501748389</v>
      </c>
      <c r="AF36" s="5">
        <f>Damage!H35</f>
        <v>0</v>
      </c>
    </row>
    <row r="37" spans="1:32" x14ac:dyDescent="0.2">
      <c r="A37" s="6"/>
      <c r="B37" s="6">
        <v>15.2</v>
      </c>
      <c r="C37" s="6">
        <v>5</v>
      </c>
      <c r="D37" s="6" t="s">
        <v>47</v>
      </c>
      <c r="E37" s="5">
        <v>0.35149999999999998</v>
      </c>
      <c r="F37" s="5">
        <v>0.3</v>
      </c>
      <c r="G37" s="5">
        <f t="shared" si="0"/>
        <v>17.166666666666664</v>
      </c>
      <c r="H37" s="5">
        <f t="shared" si="3"/>
        <v>2.273917009807884E-2</v>
      </c>
      <c r="I37" s="5">
        <f t="shared" si="4"/>
        <v>5.7302708647158675E-5</v>
      </c>
      <c r="J37" s="6">
        <v>9.6000000000000002E-4</v>
      </c>
      <c r="K37" s="6">
        <v>80</v>
      </c>
      <c r="L37" s="6">
        <v>137</v>
      </c>
      <c r="M37" s="6">
        <v>9.68E-4</v>
      </c>
      <c r="N37" s="6">
        <v>77</v>
      </c>
      <c r="O37" s="6">
        <v>101</v>
      </c>
      <c r="P37" s="6">
        <f t="shared" si="1"/>
        <v>2.6368455282026922E-2</v>
      </c>
      <c r="Q37" s="6">
        <f t="shared" si="2"/>
        <v>83.719845520435712</v>
      </c>
      <c r="R37" s="6">
        <f t="shared" si="5"/>
        <v>0.20081770156905762</v>
      </c>
      <c r="S37" s="5">
        <v>9.8400000000000007E-4</v>
      </c>
      <c r="T37" s="5">
        <v>72</v>
      </c>
      <c r="U37" s="5">
        <v>45</v>
      </c>
      <c r="V37" s="5">
        <v>9.9200000000000004E-4</v>
      </c>
      <c r="W37" s="5">
        <v>68</v>
      </c>
      <c r="X37" s="5">
        <v>63</v>
      </c>
      <c r="Y37" s="5">
        <f t="shared" si="6"/>
        <v>1.345918898874874E-2</v>
      </c>
      <c r="Z37" s="5">
        <f t="shared" si="7"/>
        <v>42.732925039277369</v>
      </c>
      <c r="AA37" s="5">
        <f t="shared" si="8"/>
        <v>5.2320320715310037E-2</v>
      </c>
      <c r="AB37" s="6">
        <f t="shared" si="9"/>
        <v>-40.986920481158343</v>
      </c>
      <c r="AC37" s="6">
        <f t="shared" si="9"/>
        <v>-0.14849738085374758</v>
      </c>
      <c r="AD37" s="5">
        <f>Damage!E36</f>
        <v>99.607059808044667</v>
      </c>
      <c r="AE37" s="5">
        <f>Damage!G36</f>
        <v>0</v>
      </c>
      <c r="AF37" s="5">
        <f>Damage!H36</f>
        <v>0</v>
      </c>
    </row>
    <row r="38" spans="1:32" x14ac:dyDescent="0.2">
      <c r="A38" s="10"/>
      <c r="B38" s="10">
        <v>15.3</v>
      </c>
      <c r="C38" s="10">
        <v>5</v>
      </c>
      <c r="D38" s="10" t="s">
        <v>47</v>
      </c>
      <c r="E38" s="11">
        <v>0.3145</v>
      </c>
      <c r="F38" s="11">
        <v>0.3</v>
      </c>
      <c r="G38" s="12">
        <f t="shared" si="0"/>
        <v>4.8333333333333384</v>
      </c>
      <c r="H38" s="12">
        <f t="shared" si="3"/>
        <v>1.6287730382251255E-2</v>
      </c>
      <c r="I38" s="12">
        <f t="shared" si="4"/>
        <v>4.1045080563273166E-5</v>
      </c>
      <c r="J38" s="13">
        <v>1.0319999999999999E-3</v>
      </c>
      <c r="K38" s="13">
        <v>92</v>
      </c>
      <c r="L38" s="13">
        <v>122</v>
      </c>
      <c r="M38" s="13">
        <v>1.0399999999999999E-3</v>
      </c>
      <c r="N38" s="13">
        <v>90</v>
      </c>
      <c r="O38" s="13">
        <v>89</v>
      </c>
      <c r="P38" s="13">
        <f t="shared" si="1"/>
        <v>2.413178869316283E-2</v>
      </c>
      <c r="Q38" s="13">
        <f t="shared" si="2"/>
        <v>76.618429100792198</v>
      </c>
      <c r="R38" s="13">
        <f t="shared" si="5"/>
        <v>0.12047518549781304</v>
      </c>
      <c r="S38" s="12">
        <v>1.0560000000000001E-3</v>
      </c>
      <c r="T38" s="12">
        <v>84</v>
      </c>
      <c r="U38" s="12">
        <v>51</v>
      </c>
      <c r="V38" s="12">
        <v>1.0640000000000001E-3</v>
      </c>
      <c r="W38" s="12">
        <v>78</v>
      </c>
      <c r="X38" s="12">
        <v>73</v>
      </c>
      <c r="Y38" s="12">
        <f t="shared" si="6"/>
        <v>1.6644896716775735E-2</v>
      </c>
      <c r="Z38" s="12">
        <f t="shared" si="7"/>
        <v>52.847547075763103</v>
      </c>
      <c r="AA38" s="12">
        <f t="shared" si="8"/>
        <v>5.7316648178282491E-2</v>
      </c>
      <c r="AB38" s="13">
        <f t="shared" si="9"/>
        <v>-23.770882025029096</v>
      </c>
      <c r="AC38" s="13">
        <f t="shared" si="9"/>
        <v>-6.3158537319530555E-2</v>
      </c>
      <c r="AD38" s="5">
        <f>Damage!E37</f>
        <v>90.661442707042411</v>
      </c>
      <c r="AE38" s="5">
        <f>Damage!G37</f>
        <v>0</v>
      </c>
      <c r="AF38" s="5">
        <f>Damage!H37</f>
        <v>0</v>
      </c>
    </row>
    <row r="39" spans="1:32" x14ac:dyDescent="0.2">
      <c r="A39" s="10" t="s">
        <v>67</v>
      </c>
      <c r="B39" s="10">
        <v>16.100000000000001</v>
      </c>
      <c r="C39" s="10">
        <v>5</v>
      </c>
      <c r="D39" s="10" t="s">
        <v>50</v>
      </c>
      <c r="E39" s="11">
        <v>0.33300000000000002</v>
      </c>
      <c r="F39" s="11">
        <v>0.3</v>
      </c>
      <c r="G39" s="12">
        <f t="shared" si="0"/>
        <v>11.000000000000011</v>
      </c>
      <c r="H39" s="12">
        <f t="shared" si="3"/>
        <v>1.9334427760897485E-2</v>
      </c>
      <c r="I39" s="12">
        <f t="shared" si="4"/>
        <v>4.8722757957461665E-5</v>
      </c>
      <c r="J39" s="13">
        <v>6.3199999999999997E-4</v>
      </c>
      <c r="K39" s="13">
        <v>109</v>
      </c>
      <c r="L39" s="13">
        <v>94</v>
      </c>
      <c r="M39" s="13">
        <v>6.4000000000000005E-4</v>
      </c>
      <c r="N39" s="13">
        <v>111</v>
      </c>
      <c r="O39" s="13">
        <v>28</v>
      </c>
      <c r="P39" s="13">
        <f t="shared" si="1"/>
        <v>4.8197296406479344E-2</v>
      </c>
      <c r="Q39" s="13">
        <f t="shared" si="2"/>
        <v>153.02641609057025</v>
      </c>
      <c r="R39" s="13">
        <f t="shared" si="5"/>
        <v>0.57047245842513661</v>
      </c>
      <c r="S39" s="12">
        <v>6.4000000000000005E-4</v>
      </c>
      <c r="T39" s="12">
        <v>110</v>
      </c>
      <c r="U39" s="12">
        <v>53</v>
      </c>
      <c r="V39" s="12">
        <v>6.4800000000000003E-4</v>
      </c>
      <c r="W39" s="12">
        <v>111</v>
      </c>
      <c r="X39" s="12">
        <v>88</v>
      </c>
      <c r="Y39" s="12">
        <f t="shared" si="6"/>
        <v>2.5557870656951236E-2</v>
      </c>
      <c r="Z39" s="12">
        <f t="shared" si="7"/>
        <v>81.146239335820397</v>
      </c>
      <c r="AA39" s="12">
        <f t="shared" si="8"/>
        <v>0.16041266835532955</v>
      </c>
      <c r="AB39" s="13">
        <f t="shared" si="9"/>
        <v>-71.880176754749854</v>
      </c>
      <c r="AC39" s="13">
        <f t="shared" si="9"/>
        <v>-0.41005979006980708</v>
      </c>
      <c r="AD39" s="5">
        <f>Damage!E38</f>
        <v>126.20299275613733</v>
      </c>
      <c r="AE39" s="5">
        <f>Damage!G38</f>
        <v>757.27979849109545</v>
      </c>
      <c r="AF39" s="5">
        <f>Damage!H38</f>
        <v>8</v>
      </c>
    </row>
    <row r="40" spans="1:32" x14ac:dyDescent="0.2">
      <c r="A40" s="10"/>
      <c r="B40" s="10">
        <v>16.2</v>
      </c>
      <c r="C40" s="10">
        <v>5</v>
      </c>
      <c r="D40" s="10" t="s">
        <v>50</v>
      </c>
      <c r="E40" s="11">
        <v>0.35149999999999998</v>
      </c>
      <c r="F40" s="11">
        <v>0.3</v>
      </c>
      <c r="G40" s="12">
        <f t="shared" si="0"/>
        <v>17.166666666666664</v>
      </c>
      <c r="H40" s="14">
        <f t="shared" si="3"/>
        <v>2.273917009807884E-2</v>
      </c>
      <c r="I40" s="14">
        <f t="shared" si="4"/>
        <v>5.7302708647158675E-5</v>
      </c>
      <c r="J40" s="15">
        <v>6.4800000000000003E-4</v>
      </c>
      <c r="K40" s="15">
        <v>78</v>
      </c>
      <c r="L40" s="15">
        <v>107</v>
      </c>
      <c r="M40" s="15">
        <v>6.5600000000000001E-4</v>
      </c>
      <c r="N40" s="15">
        <v>77</v>
      </c>
      <c r="O40" s="15">
        <v>55</v>
      </c>
      <c r="P40" s="15">
        <f t="shared" si="1"/>
        <v>3.7963222259695895E-2</v>
      </c>
      <c r="Q40" s="15">
        <f t="shared" si="2"/>
        <v>120.53323067453479</v>
      </c>
      <c r="R40" s="13">
        <f t="shared" si="5"/>
        <v>0.41625431627915777</v>
      </c>
      <c r="S40" s="12">
        <v>6.6399999999999999E-4</v>
      </c>
      <c r="T40" s="12">
        <v>75</v>
      </c>
      <c r="U40" s="12">
        <v>72</v>
      </c>
      <c r="V40" s="12">
        <v>6.7199999999999996E-4</v>
      </c>
      <c r="W40" s="12">
        <v>73</v>
      </c>
      <c r="X40" s="12">
        <v>106</v>
      </c>
      <c r="Y40" s="12">
        <f t="shared" si="6"/>
        <v>2.4860418052447302E-2</v>
      </c>
      <c r="Z40" s="12">
        <f t="shared" si="7"/>
        <v>78.931827316520398</v>
      </c>
      <c r="AA40" s="12">
        <f t="shared" si="8"/>
        <v>0.17850462361694011</v>
      </c>
      <c r="AB40" s="13">
        <f t="shared" si="9"/>
        <v>-41.601403358014394</v>
      </c>
      <c r="AC40" s="13">
        <f t="shared" si="9"/>
        <v>-0.23774969266221765</v>
      </c>
      <c r="AD40" s="5">
        <f>Damage!E39</f>
        <v>128.40196862375649</v>
      </c>
      <c r="AE40" s="5">
        <f>Damage!G39</f>
        <v>863.82838490860263</v>
      </c>
      <c r="AF40" s="5">
        <f>Damage!H39</f>
        <v>6</v>
      </c>
    </row>
    <row r="41" spans="1:32" x14ac:dyDescent="0.2">
      <c r="A41" s="10"/>
      <c r="B41" s="10">
        <v>16.3</v>
      </c>
      <c r="C41" s="10">
        <v>5</v>
      </c>
      <c r="D41" s="10" t="s">
        <v>50</v>
      </c>
      <c r="E41" s="11">
        <v>0.35149999999999998</v>
      </c>
      <c r="F41" s="11">
        <v>0.3</v>
      </c>
      <c r="G41" s="12">
        <f t="shared" si="0"/>
        <v>17.166666666666664</v>
      </c>
      <c r="H41" s="14">
        <f t="shared" si="3"/>
        <v>2.273917009807884E-2</v>
      </c>
      <c r="I41" s="14">
        <f t="shared" si="4"/>
        <v>5.7302708647158675E-5</v>
      </c>
      <c r="J41" s="15">
        <v>6.6399999999999999E-4</v>
      </c>
      <c r="K41" s="15">
        <v>61</v>
      </c>
      <c r="L41" s="15">
        <v>122</v>
      </c>
      <c r="M41" s="15">
        <v>6.7199999999999996E-4</v>
      </c>
      <c r="N41" s="15">
        <v>58</v>
      </c>
      <c r="O41" s="15">
        <v>71</v>
      </c>
      <c r="P41" s="15">
        <f t="shared" si="1"/>
        <v>3.7290627078670951E-2</v>
      </c>
      <c r="Q41" s="15">
        <f t="shared" si="2"/>
        <v>118.3977409747806</v>
      </c>
      <c r="R41" s="13">
        <f t="shared" si="5"/>
        <v>0.4016354031381153</v>
      </c>
      <c r="S41" s="12">
        <v>6.8000000000000005E-4</v>
      </c>
      <c r="T41" s="12">
        <v>54</v>
      </c>
      <c r="U41" s="12">
        <v>67</v>
      </c>
      <c r="V41" s="12">
        <v>6.8800000000000003E-4</v>
      </c>
      <c r="W41" s="12">
        <v>51</v>
      </c>
      <c r="X41" s="12">
        <v>58</v>
      </c>
      <c r="Y41" s="12">
        <f t="shared" si="6"/>
        <v>6.9246956062081295E-3</v>
      </c>
      <c r="Z41" s="12">
        <f t="shared" si="7"/>
        <v>21.985908549710871</v>
      </c>
      <c r="AA41" s="12">
        <f t="shared" si="8"/>
        <v>1.3849496659935007E-2</v>
      </c>
      <c r="AB41" s="13">
        <f t="shared" si="9"/>
        <v>-96.411832425069733</v>
      </c>
      <c r="AC41" s="13">
        <f t="shared" si="9"/>
        <v>-0.38778590647818029</v>
      </c>
      <c r="AD41" s="5">
        <f>Damage!E40</f>
        <v>126.66337362734293</v>
      </c>
      <c r="AE41" s="5">
        <f>Damage!G40</f>
        <v>876.70878774290748</v>
      </c>
      <c r="AF41" s="5">
        <f>Damage!H40</f>
        <v>9</v>
      </c>
    </row>
    <row r="42" spans="1:32" x14ac:dyDescent="0.2">
      <c r="A42" s="10"/>
      <c r="B42" s="10">
        <v>16.399999999999999</v>
      </c>
      <c r="C42" s="10">
        <v>5</v>
      </c>
      <c r="D42" s="10" t="s">
        <v>50</v>
      </c>
      <c r="E42" s="11">
        <v>0.35149999999999998</v>
      </c>
      <c r="F42" s="11">
        <v>0.3</v>
      </c>
      <c r="G42" s="12">
        <f t="shared" si="0"/>
        <v>17.166666666666664</v>
      </c>
      <c r="H42" s="14">
        <f t="shared" si="3"/>
        <v>2.273917009807884E-2</v>
      </c>
      <c r="I42" s="14">
        <f t="shared" si="4"/>
        <v>5.7302708647158675E-5</v>
      </c>
      <c r="J42" s="15">
        <v>6.8000000000000005E-4</v>
      </c>
      <c r="K42" s="15">
        <v>68</v>
      </c>
      <c r="L42" s="15">
        <v>95</v>
      </c>
      <c r="M42" s="15">
        <v>6.8800000000000003E-4</v>
      </c>
      <c r="N42" s="15">
        <v>63</v>
      </c>
      <c r="O42" s="13">
        <v>57</v>
      </c>
      <c r="P42" s="15">
        <f t="shared" si="1"/>
        <v>2.797630349888584E-2</v>
      </c>
      <c r="Q42" s="15">
        <f t="shared" si="2"/>
        <v>88.824763608962783</v>
      </c>
      <c r="R42" s="13">
        <f t="shared" si="5"/>
        <v>0.22605456214938366</v>
      </c>
      <c r="S42" s="12">
        <v>6.96E-4</v>
      </c>
      <c r="T42" s="12">
        <v>57</v>
      </c>
      <c r="U42" s="12">
        <v>78</v>
      </c>
      <c r="V42" s="12">
        <v>7.0399999999999998E-4</v>
      </c>
      <c r="W42" s="12">
        <v>49</v>
      </c>
      <c r="X42" s="12">
        <v>109</v>
      </c>
      <c r="Y42" s="12">
        <f t="shared" si="6"/>
        <v>2.3369066559973898E-2</v>
      </c>
      <c r="Z42" s="12">
        <f t="shared" si="7"/>
        <v>74.196786327917323</v>
      </c>
      <c r="AA42" s="12">
        <f t="shared" si="8"/>
        <v>0.15773037862703754</v>
      </c>
      <c r="AB42" s="13">
        <f t="shared" si="9"/>
        <v>-14.62797728104546</v>
      </c>
      <c r="AC42" s="13">
        <f t="shared" si="9"/>
        <v>-6.8324183522346121E-2</v>
      </c>
      <c r="AD42" s="5">
        <f>Damage!E41</f>
        <v>111.8712118850259</v>
      </c>
      <c r="AE42" s="5">
        <f>Damage!G41</f>
        <v>506.58959397250663</v>
      </c>
      <c r="AF42" s="5">
        <f>Damage!H41</f>
        <v>7</v>
      </c>
    </row>
    <row r="43" spans="1:32" x14ac:dyDescent="0.2">
      <c r="A43" s="10"/>
      <c r="B43" s="10">
        <v>16.5</v>
      </c>
      <c r="C43" s="10">
        <v>5</v>
      </c>
      <c r="D43" s="10" t="s">
        <v>50</v>
      </c>
      <c r="E43" s="11">
        <v>0.3145</v>
      </c>
      <c r="F43" s="11">
        <v>0.3</v>
      </c>
      <c r="G43" s="12">
        <f t="shared" si="0"/>
        <v>4.8333333333333384</v>
      </c>
      <c r="H43" s="14">
        <f t="shared" si="3"/>
        <v>1.6287730382251255E-2</v>
      </c>
      <c r="I43" s="14">
        <f t="shared" si="4"/>
        <v>4.1045080563273166E-5</v>
      </c>
      <c r="J43" s="15">
        <v>7.1199999999999996E-4</v>
      </c>
      <c r="K43" s="15">
        <v>59</v>
      </c>
      <c r="L43" s="15">
        <v>111</v>
      </c>
      <c r="M43" s="15">
        <v>7.2000000000000005E-4</v>
      </c>
      <c r="N43" s="15">
        <v>56</v>
      </c>
      <c r="O43" s="13">
        <v>62</v>
      </c>
      <c r="P43" s="15">
        <f t="shared" si="1"/>
        <v>3.5833394769733073E-2</v>
      </c>
      <c r="Q43" s="15">
        <f t="shared" si="2"/>
        <v>113.77102839390128</v>
      </c>
      <c r="R43" s="13">
        <f t="shared" si="5"/>
        <v>0.26564061944164824</v>
      </c>
      <c r="S43" s="12">
        <v>7.2800000000000002E-4</v>
      </c>
      <c r="T43" s="12">
        <v>50</v>
      </c>
      <c r="U43" s="12">
        <v>66</v>
      </c>
      <c r="V43" s="12">
        <v>7.36E-4</v>
      </c>
      <c r="W43" s="12">
        <v>42</v>
      </c>
      <c r="X43" s="12">
        <v>96</v>
      </c>
      <c r="Y43" s="12">
        <f t="shared" si="6"/>
        <v>2.2663028753664268E-2</v>
      </c>
      <c r="Z43" s="12">
        <f t="shared" si="7"/>
        <v>71.955116292884242</v>
      </c>
      <c r="AA43" s="12">
        <f t="shared" si="8"/>
        <v>0.10625624777666218</v>
      </c>
      <c r="AB43" s="13">
        <f t="shared" si="9"/>
        <v>-41.815912101017034</v>
      </c>
      <c r="AC43" s="13">
        <f t="shared" si="9"/>
        <v>-0.15938437166498606</v>
      </c>
      <c r="AD43" s="5">
        <f>Damage!E42</f>
        <v>115.54814240214924</v>
      </c>
      <c r="AE43" s="5">
        <f>Damage!G42</f>
        <v>679.60976110415231</v>
      </c>
      <c r="AF43" s="5">
        <f>Damage!H42</f>
        <v>7</v>
      </c>
    </row>
    <row r="44" spans="1:32" x14ac:dyDescent="0.2">
      <c r="A44" s="10"/>
      <c r="B44" s="10">
        <v>16.600000000000001</v>
      </c>
      <c r="C44" s="10">
        <v>5</v>
      </c>
      <c r="D44" s="10" t="s">
        <v>50</v>
      </c>
      <c r="E44" s="11">
        <v>0.29599999999999999</v>
      </c>
      <c r="F44" s="11">
        <v>0.3</v>
      </c>
      <c r="G44" s="12">
        <f t="shared" si="0"/>
        <v>1.3333333333333346</v>
      </c>
      <c r="H44" s="14">
        <f t="shared" si="3"/>
        <v>1.357918657555488E-2</v>
      </c>
      <c r="I44" s="14">
        <f t="shared" si="4"/>
        <v>3.4219550170398299E-5</v>
      </c>
      <c r="J44" s="15">
        <v>7.5199999999999996E-4</v>
      </c>
      <c r="K44" s="15">
        <v>82</v>
      </c>
      <c r="L44" s="15">
        <v>115</v>
      </c>
      <c r="M44" s="15">
        <v>7.6000000000000004E-4</v>
      </c>
      <c r="N44" s="15">
        <v>81</v>
      </c>
      <c r="O44" s="13">
        <v>80</v>
      </c>
      <c r="P44" s="15">
        <f t="shared" si="1"/>
        <v>2.5557870656951236E-2</v>
      </c>
      <c r="Q44" s="15">
        <f t="shared" si="2"/>
        <v>81.146239335819303</v>
      </c>
      <c r="R44" s="13">
        <f t="shared" si="5"/>
        <v>0.11266294403007747</v>
      </c>
      <c r="S44" s="12">
        <v>7.6800000000000002E-4</v>
      </c>
      <c r="T44" s="12">
        <v>80</v>
      </c>
      <c r="U44" s="12">
        <v>61</v>
      </c>
      <c r="V44" s="12">
        <v>7.76E-4</v>
      </c>
      <c r="W44" s="12">
        <v>80</v>
      </c>
      <c r="X44" s="12">
        <v>91</v>
      </c>
      <c r="Y44" s="12">
        <f t="shared" si="6"/>
        <v>2.18978102189781E-2</v>
      </c>
      <c r="Z44" s="12">
        <f t="shared" si="7"/>
        <v>69.525547445255654</v>
      </c>
      <c r="AA44" s="12">
        <f t="shared" si="8"/>
        <v>8.2705260707236883E-2</v>
      </c>
      <c r="AB44" s="13">
        <f t="shared" si="9"/>
        <v>-11.620691890563648</v>
      </c>
      <c r="AC44" s="13">
        <f t="shared" si="9"/>
        <v>-2.9957683322840586E-2</v>
      </c>
      <c r="AD44" s="5">
        <f>Damage!E43</f>
        <v>103.89491361138738</v>
      </c>
      <c r="AE44" s="5">
        <f>Damage!G43</f>
        <v>540.28486591450383</v>
      </c>
      <c r="AF44" s="5">
        <f>Damage!H43</f>
        <v>5</v>
      </c>
    </row>
    <row r="45" spans="1:32" x14ac:dyDescent="0.2">
      <c r="A45" s="6"/>
      <c r="B45" s="6">
        <v>16.7</v>
      </c>
      <c r="C45" s="6">
        <v>5</v>
      </c>
      <c r="D45" s="6" t="s">
        <v>50</v>
      </c>
      <c r="E45" s="5">
        <v>0.33300000000000002</v>
      </c>
      <c r="F45" s="5">
        <v>0.3</v>
      </c>
      <c r="G45" s="5">
        <f t="shared" si="0"/>
        <v>11.000000000000011</v>
      </c>
      <c r="H45" s="5">
        <f t="shared" si="3"/>
        <v>1.9334427760897485E-2</v>
      </c>
      <c r="I45" s="5">
        <f t="shared" si="4"/>
        <v>4.8722757957461665E-5</v>
      </c>
      <c r="J45" s="6">
        <v>9.7599999999999998E-4</v>
      </c>
      <c r="K45" s="6">
        <v>97</v>
      </c>
      <c r="L45" s="6">
        <v>127</v>
      </c>
      <c r="M45" s="6">
        <v>9.8400000000000007E-4</v>
      </c>
      <c r="N45" s="6">
        <v>99</v>
      </c>
      <c r="O45" s="6">
        <v>93</v>
      </c>
      <c r="P45" s="6">
        <f t="shared" si="1"/>
        <v>2.4860418052447302E-2</v>
      </c>
      <c r="Q45" s="6">
        <f t="shared" si="2"/>
        <v>78.931827316519332</v>
      </c>
      <c r="R45" s="6">
        <f t="shared" si="5"/>
        <v>0.15177707609476124</v>
      </c>
      <c r="S45" s="5">
        <v>1E-3</v>
      </c>
      <c r="T45" s="5">
        <v>106</v>
      </c>
      <c r="U45" s="5">
        <v>66</v>
      </c>
      <c r="V45" s="5">
        <v>1.008E-3</v>
      </c>
      <c r="W45" s="5">
        <v>110</v>
      </c>
      <c r="X45" s="5">
        <v>90</v>
      </c>
      <c r="Y45" s="5">
        <f t="shared" si="6"/>
        <v>1.7759890599410858E-2</v>
      </c>
      <c r="Z45" s="5">
        <f t="shared" si="7"/>
        <v>56.387652653129628</v>
      </c>
      <c r="AA45" s="5">
        <f t="shared" si="8"/>
        <v>7.7458645731121586E-2</v>
      </c>
      <c r="AB45" s="6">
        <f t="shared" si="9"/>
        <v>-22.544174663389704</v>
      </c>
      <c r="AC45" s="6">
        <f t="shared" si="9"/>
        <v>-7.4318430363639651E-2</v>
      </c>
      <c r="AD45" s="5">
        <f>Damage!E44</f>
        <v>94.633622973370422</v>
      </c>
      <c r="AE45" s="5">
        <f>Damage!G44</f>
        <v>653.88594278010282</v>
      </c>
      <c r="AF45" s="5">
        <f>Damage!H44</f>
        <v>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55" zoomScaleNormal="55" zoomScalePageLayoutView="55" workbookViewId="0">
      <selection activeCell="G2" sqref="G2:G44"/>
    </sheetView>
  </sheetViews>
  <sheetFormatPr baseColWidth="10" defaultColWidth="10.83203125" defaultRowHeight="18" x14ac:dyDescent="0.2"/>
  <cols>
    <col min="1" max="1" width="8" style="1" bestFit="1" customWidth="1"/>
    <col min="2" max="2" width="11.33203125" style="1" bestFit="1" customWidth="1"/>
    <col min="3" max="3" width="12.33203125" style="1" bestFit="1" customWidth="1"/>
    <col min="4" max="4" width="27.6640625" style="1" bestFit="1" customWidth="1"/>
    <col min="5" max="5" width="26.83203125" style="1" bestFit="1" customWidth="1"/>
    <col min="6" max="7" width="25" style="1" bestFit="1" customWidth="1"/>
    <col min="8" max="8" width="19.5" style="1" bestFit="1" customWidth="1"/>
    <col min="9" max="9" width="29.6640625" style="1" bestFit="1" customWidth="1"/>
    <col min="10" max="16384" width="10.83203125" style="1"/>
  </cols>
  <sheetData>
    <row r="1" spans="1:8" x14ac:dyDescent="0.2">
      <c r="A1" s="8" t="s">
        <v>35</v>
      </c>
      <c r="B1" s="8" t="s">
        <v>41</v>
      </c>
      <c r="C1" s="8" t="s">
        <v>42</v>
      </c>
      <c r="D1" s="8" t="s">
        <v>40</v>
      </c>
      <c r="E1" s="8" t="s">
        <v>33</v>
      </c>
      <c r="F1" s="8" t="s">
        <v>71</v>
      </c>
      <c r="G1" s="8" t="s">
        <v>54</v>
      </c>
      <c r="H1" s="8" t="s">
        <v>55</v>
      </c>
    </row>
    <row r="2" spans="1:8" x14ac:dyDescent="0.2">
      <c r="A2" s="8">
        <f>'[1]120716-1'!B3</f>
        <v>1.1000000000000001</v>
      </c>
      <c r="B2" s="8">
        <f>'[1]120716-1'!C3</f>
        <v>4</v>
      </c>
      <c r="C2" s="8" t="str">
        <f>'[1]120716-1'!D3</f>
        <v>C</v>
      </c>
      <c r="D2" s="8">
        <v>6763</v>
      </c>
      <c r="E2" s="8">
        <f>2*SQRT(D2/PI())</f>
        <v>92.795037803989857</v>
      </c>
      <c r="F2" s="8">
        <v>310936.7</v>
      </c>
      <c r="G2" s="8">
        <f>2*SQRT(F2/PI())</f>
        <v>629.20338710901251</v>
      </c>
      <c r="H2" s="8">
        <v>5</v>
      </c>
    </row>
    <row r="3" spans="1:8" x14ac:dyDescent="0.2">
      <c r="A3" s="8">
        <f>'[1]120716-1'!B4</f>
        <v>1.2</v>
      </c>
      <c r="B3" s="8">
        <f>'[1]120716-1'!C4</f>
        <v>4</v>
      </c>
      <c r="C3" s="8" t="str">
        <f>'[1]120716-1'!D4</f>
        <v>C</v>
      </c>
      <c r="D3" s="8">
        <v>6765.3720000000003</v>
      </c>
      <c r="E3" s="8">
        <f>2*SQRT(D3/PI())</f>
        <v>92.811309468426401</v>
      </c>
      <c r="F3" s="8">
        <v>428124.4</v>
      </c>
      <c r="G3" s="8">
        <f t="shared" ref="G3:G44" si="0">2*SQRT(F3/PI())</f>
        <v>738.31220777257545</v>
      </c>
      <c r="H3" s="8" t="s">
        <v>22</v>
      </c>
    </row>
    <row r="4" spans="1:8" x14ac:dyDescent="0.2">
      <c r="A4" s="8">
        <f>'[1]120716-1'!B5</f>
        <v>1.3</v>
      </c>
      <c r="B4" s="8">
        <f>'[1]120716-1'!C5</f>
        <v>4</v>
      </c>
      <c r="C4" s="8" t="str">
        <f>'[1]120716-1'!D5</f>
        <v>C</v>
      </c>
      <c r="D4" s="8">
        <v>4649.7110000000002</v>
      </c>
      <c r="E4" s="8">
        <f>2*SQRT(D4/PI())</f>
        <v>76.942809389767405</v>
      </c>
      <c r="F4" s="8">
        <v>155958.39999999999</v>
      </c>
      <c r="G4" s="8">
        <f t="shared" si="0"/>
        <v>445.61463420047642</v>
      </c>
      <c r="H4" s="8">
        <v>2</v>
      </c>
    </row>
    <row r="5" spans="1:8" x14ac:dyDescent="0.2">
      <c r="A5" s="8">
        <f>'[1]120716-1'!B6</f>
        <v>1.4</v>
      </c>
      <c r="B5" s="8">
        <f>'[1]120716-1'!C6</f>
        <v>4</v>
      </c>
      <c r="C5" s="8" t="str">
        <f>'[1]120716-1'!D6</f>
        <v>C</v>
      </c>
      <c r="D5" s="8">
        <v>4829.0200000000004</v>
      </c>
      <c r="E5" s="8">
        <f>2*SQRT(D5/PI())</f>
        <v>78.412366539449607</v>
      </c>
      <c r="F5" s="8">
        <v>53517.69</v>
      </c>
      <c r="G5" s="8">
        <f t="shared" si="0"/>
        <v>261.03800346094738</v>
      </c>
      <c r="H5" s="8">
        <v>5</v>
      </c>
    </row>
    <row r="6" spans="1:8" x14ac:dyDescent="0.2">
      <c r="A6" s="8">
        <f>'[1]120716-1'!B7</f>
        <v>1.5</v>
      </c>
      <c r="B6" s="8">
        <f>'[1]120716-1'!C7</f>
        <v>4</v>
      </c>
      <c r="C6" s="8" t="str">
        <f>'[1]120716-1'!D7</f>
        <v>C</v>
      </c>
      <c r="D6" s="8">
        <v>5225.1130000000003</v>
      </c>
      <c r="E6" s="8">
        <f>2*SQRT(D6/PI())</f>
        <v>81.564823896761894</v>
      </c>
      <c r="F6" s="8">
        <v>109304.7</v>
      </c>
      <c r="G6" s="8">
        <f t="shared" si="0"/>
        <v>373.05638510205603</v>
      </c>
      <c r="H6" s="8">
        <v>3</v>
      </c>
    </row>
    <row r="7" spans="1:8" x14ac:dyDescent="0.2">
      <c r="A7" s="8">
        <f>'[1]120716-1'!B8</f>
        <v>2.1</v>
      </c>
      <c r="B7" s="8">
        <f>'[1]120716-1'!C8</f>
        <v>4</v>
      </c>
      <c r="C7" s="8" t="str">
        <f>'[1]120716-1'!D8</f>
        <v>S</v>
      </c>
      <c r="D7" s="8">
        <v>7139.6750000000002</v>
      </c>
      <c r="E7" s="8">
        <f t="shared" ref="E7:E44" si="1">2*SQRT(D7/PI())</f>
        <v>95.344200382388351</v>
      </c>
      <c r="F7" s="8">
        <v>340552.4</v>
      </c>
      <c r="G7" s="8">
        <f t="shared" si="0"/>
        <v>658.4867369465137</v>
      </c>
      <c r="H7" s="8">
        <v>5</v>
      </c>
    </row>
    <row r="8" spans="1:8" x14ac:dyDescent="0.2">
      <c r="A8" s="8">
        <f>'[1]120716-1'!B9</f>
        <v>2.2000000000000002</v>
      </c>
      <c r="B8" s="8">
        <f>'[1]120716-1'!C9</f>
        <v>4</v>
      </c>
      <c r="C8" s="8" t="str">
        <f>'[1]120716-1'!D9</f>
        <v>S</v>
      </c>
      <c r="D8" s="8">
        <v>5679.4790000000003</v>
      </c>
      <c r="E8" s="8">
        <f t="shared" si="1"/>
        <v>85.037269807378678</v>
      </c>
      <c r="F8" s="8">
        <v>157058.79999999999</v>
      </c>
      <c r="G8" s="8">
        <f t="shared" si="0"/>
        <v>447.18393867473702</v>
      </c>
      <c r="H8" s="8">
        <v>6</v>
      </c>
    </row>
    <row r="9" spans="1:8" x14ac:dyDescent="0.2">
      <c r="A9" s="8">
        <f>'[1]120716-1'!B10</f>
        <v>2.2999999999999998</v>
      </c>
      <c r="B9" s="8">
        <f>'[1]120716-1'!C10</f>
        <v>4</v>
      </c>
      <c r="C9" s="8" t="str">
        <f>'[1]120716-1'!D10</f>
        <v>S</v>
      </c>
      <c r="D9" s="8">
        <v>5315.335</v>
      </c>
      <c r="E9" s="8">
        <f t="shared" si="1"/>
        <v>82.265999753937692</v>
      </c>
      <c r="F9" s="8">
        <v>124128.5</v>
      </c>
      <c r="G9" s="8">
        <f t="shared" si="0"/>
        <v>397.54913511245206</v>
      </c>
      <c r="H9" s="8">
        <v>4</v>
      </c>
    </row>
    <row r="10" spans="1:8" x14ac:dyDescent="0.2">
      <c r="A10" s="8">
        <f>'[1]120716-1'!B11</f>
        <v>2.4</v>
      </c>
      <c r="B10" s="8">
        <f>'[1]120716-1'!C11</f>
        <v>4</v>
      </c>
      <c r="C10" s="8" t="str">
        <f>'[1]120716-1'!D11</f>
        <v>S</v>
      </c>
      <c r="D10" s="8">
        <v>2730.3519999999999</v>
      </c>
      <c r="E10" s="8">
        <f t="shared" si="1"/>
        <v>58.960937386092674</v>
      </c>
      <c r="F10" s="8">
        <v>98866.16</v>
      </c>
      <c r="G10" s="8">
        <f t="shared" si="0"/>
        <v>354.79614505813583</v>
      </c>
      <c r="H10" s="8">
        <v>3</v>
      </c>
    </row>
    <row r="11" spans="1:8" x14ac:dyDescent="0.2">
      <c r="A11" s="8">
        <f>'[1]120716-1'!B12</f>
        <v>2.5</v>
      </c>
      <c r="B11" s="8">
        <f>'[1]120716-1'!C12</f>
        <v>4</v>
      </c>
      <c r="C11" s="8" t="str">
        <f>'[1]120716-1'!D12</f>
        <v>S</v>
      </c>
      <c r="D11" s="8">
        <v>5098.0079999999998</v>
      </c>
      <c r="E11" s="8">
        <f t="shared" si="1"/>
        <v>80.566651816841798</v>
      </c>
      <c r="F11" s="8">
        <v>156714.29999999999</v>
      </c>
      <c r="G11" s="8">
        <f t="shared" si="0"/>
        <v>446.69323252707744</v>
      </c>
      <c r="H11" s="8">
        <v>3</v>
      </c>
    </row>
    <row r="12" spans="1:8" x14ac:dyDescent="0.2">
      <c r="A12" s="8">
        <f>'[1]120716-1'!B13</f>
        <v>2.6</v>
      </c>
      <c r="B12" s="8">
        <f>'[1]120716-1'!C13</f>
        <v>4</v>
      </c>
      <c r="C12" s="8" t="str">
        <f>'[1]120716-1'!D13</f>
        <v>S</v>
      </c>
      <c r="D12" s="8">
        <v>3770.8649999999998</v>
      </c>
      <c r="E12" s="8">
        <f t="shared" si="1"/>
        <v>69.290796184325657</v>
      </c>
      <c r="F12" s="8">
        <v>55097.71</v>
      </c>
      <c r="G12" s="8">
        <f t="shared" si="0"/>
        <v>264.86332927823366</v>
      </c>
      <c r="H12" s="8">
        <v>4</v>
      </c>
    </row>
    <row r="13" spans="1:8" x14ac:dyDescent="0.2">
      <c r="A13" s="8">
        <f>'[1]120716-1'!B14</f>
        <v>2.7</v>
      </c>
      <c r="B13" s="8">
        <f>'[1]120716-1'!C14</f>
        <v>4</v>
      </c>
      <c r="C13" s="8" t="str">
        <f>'[1]120716-1'!D14</f>
        <v>S</v>
      </c>
      <c r="D13" s="8">
        <v>3534.22</v>
      </c>
      <c r="E13" s="8">
        <f t="shared" si="1"/>
        <v>67.081358541653785</v>
      </c>
      <c r="F13" s="8">
        <v>37055.699999999997</v>
      </c>
      <c r="G13" s="8">
        <f t="shared" si="0"/>
        <v>217.21137768966608</v>
      </c>
      <c r="H13" s="8">
        <v>5</v>
      </c>
    </row>
    <row r="14" spans="1:8" x14ac:dyDescent="0.2">
      <c r="A14" s="8">
        <f>'[1]120716-1'!B15</f>
        <v>3.1</v>
      </c>
      <c r="B14" s="8">
        <f>'[1]120716-1'!C15</f>
        <v>4</v>
      </c>
      <c r="C14" s="8" t="str">
        <f>'[1]120716-1'!D15</f>
        <v>N</v>
      </c>
      <c r="D14" s="8">
        <v>3471.866</v>
      </c>
      <c r="E14" s="8">
        <f t="shared" si="1"/>
        <v>66.486969288887664</v>
      </c>
      <c r="F14" s="8">
        <v>24750.86</v>
      </c>
      <c r="G14" s="8">
        <f t="shared" si="0"/>
        <v>177.52119230729539</v>
      </c>
      <c r="H14" s="8">
        <v>6</v>
      </c>
    </row>
    <row r="15" spans="1:8" x14ac:dyDescent="0.2">
      <c r="A15" s="8">
        <f>'[1]120716-1'!B16</f>
        <v>3.2</v>
      </c>
      <c r="B15" s="8">
        <f>'[1]120716-1'!C16</f>
        <v>4</v>
      </c>
      <c r="C15" s="8" t="str">
        <f>'[1]120716-1'!D16</f>
        <v>N</v>
      </c>
      <c r="D15" s="8">
        <v>4079.5259999999998</v>
      </c>
      <c r="E15" s="8">
        <f t="shared" si="1"/>
        <v>72.070894451056034</v>
      </c>
      <c r="F15" s="8">
        <v>25848.07</v>
      </c>
      <c r="G15" s="8">
        <f t="shared" si="0"/>
        <v>181.41329851772889</v>
      </c>
      <c r="H15" s="8">
        <v>6</v>
      </c>
    </row>
    <row r="16" spans="1:8" x14ac:dyDescent="0.2">
      <c r="A16" s="8">
        <f>'[1]120716-1'!B17</f>
        <v>3.3</v>
      </c>
      <c r="B16" s="8">
        <f>'[1]120716-1'!C17</f>
        <v>4</v>
      </c>
      <c r="C16" s="8" t="str">
        <f>'[1]120716-1'!D17</f>
        <v xml:space="preserve">N </v>
      </c>
      <c r="D16" s="8">
        <v>2356.6379999999999</v>
      </c>
      <c r="E16" s="8">
        <f t="shared" si="1"/>
        <v>54.777410437383622</v>
      </c>
      <c r="F16" s="8">
        <v>8368.7199999999993</v>
      </c>
      <c r="G16" s="8">
        <f t="shared" si="0"/>
        <v>103.22492549193751</v>
      </c>
      <c r="H16" s="8">
        <v>4</v>
      </c>
    </row>
    <row r="17" spans="1:8" x14ac:dyDescent="0.2">
      <c r="A17" s="8">
        <f>'[1]120716-1'!B18</f>
        <v>3.4</v>
      </c>
      <c r="B17" s="8">
        <f>'[1]120716-1'!C18</f>
        <v>4</v>
      </c>
      <c r="C17" s="8" t="str">
        <f>'[1]120716-1'!D18</f>
        <v>N</v>
      </c>
      <c r="D17" s="8">
        <v>2484.241</v>
      </c>
      <c r="E17" s="8">
        <f t="shared" si="1"/>
        <v>56.240855966569583</v>
      </c>
      <c r="F17" s="8">
        <v>9899.491</v>
      </c>
      <c r="G17" s="8">
        <f t="shared" si="0"/>
        <v>112.26942332598774</v>
      </c>
      <c r="H17" s="8">
        <v>4</v>
      </c>
    </row>
    <row r="18" spans="1:8" x14ac:dyDescent="0.2">
      <c r="A18" s="8">
        <f>'[1]120716-1'!B19</f>
        <v>3.5</v>
      </c>
      <c r="B18" s="8">
        <f>'[1]120716-1'!C19</f>
        <v>4</v>
      </c>
      <c r="C18" s="8" t="str">
        <f>'[1]120716-1'!D19</f>
        <v>N</v>
      </c>
      <c r="D18" s="8">
        <v>1647.9390000000001</v>
      </c>
      <c r="E18" s="8">
        <f t="shared" si="1"/>
        <v>45.806343470215118</v>
      </c>
      <c r="F18" s="8">
        <v>6795.0190000000002</v>
      </c>
      <c r="G18" s="8">
        <f t="shared" si="0"/>
        <v>93.014444566566013</v>
      </c>
      <c r="H18" s="8">
        <v>3</v>
      </c>
    </row>
    <row r="19" spans="1:8" x14ac:dyDescent="0.2">
      <c r="A19" s="8">
        <f>'[1]120716-1'!B20</f>
        <v>4.0999999999999996</v>
      </c>
      <c r="B19" s="8">
        <f>'[1]120716-1'!C20</f>
        <v>4</v>
      </c>
      <c r="C19" s="8" t="str">
        <f>'[1]120716-1'!D20</f>
        <v>W</v>
      </c>
      <c r="D19" s="8">
        <v>2401.7049999999999</v>
      </c>
      <c r="E19" s="8">
        <f t="shared" si="1"/>
        <v>55.298696013451924</v>
      </c>
      <c r="F19" s="8">
        <v>23235.64</v>
      </c>
      <c r="G19" s="8">
        <f t="shared" si="0"/>
        <v>172.00155724652652</v>
      </c>
      <c r="H19" s="8">
        <v>5</v>
      </c>
    </row>
    <row r="20" spans="1:8" x14ac:dyDescent="0.2">
      <c r="A20" s="8">
        <f>'[1]120716-1'!B21</f>
        <v>4.2</v>
      </c>
      <c r="B20" s="8">
        <f>'[1]120716-1'!C21</f>
        <v>4</v>
      </c>
      <c r="C20" s="8" t="str">
        <f>'[1]120716-1'!D21</f>
        <v>W</v>
      </c>
      <c r="D20" s="8">
        <v>3083.1460000000002</v>
      </c>
      <c r="E20" s="8">
        <f t="shared" si="1"/>
        <v>62.654476371541392</v>
      </c>
      <c r="F20" s="8">
        <v>28406.33</v>
      </c>
      <c r="G20" s="8">
        <f t="shared" si="0"/>
        <v>190.17902796259318</v>
      </c>
      <c r="H20" s="8">
        <v>7</v>
      </c>
    </row>
    <row r="21" spans="1:8" x14ac:dyDescent="0.2">
      <c r="A21" s="8">
        <f>'[1]120716-1'!B22</f>
        <v>4.3</v>
      </c>
      <c r="B21" s="8">
        <f>'[1]120716-1'!C22</f>
        <v>4</v>
      </c>
      <c r="C21" s="8" t="str">
        <f>'[1]120716-1'!D22</f>
        <v>W</v>
      </c>
      <c r="D21" s="8">
        <v>2570.2539999999999</v>
      </c>
      <c r="E21" s="8">
        <f t="shared" si="1"/>
        <v>57.206197503537418</v>
      </c>
      <c r="F21" s="8">
        <v>29368.61</v>
      </c>
      <c r="G21" s="8">
        <f t="shared" si="0"/>
        <v>193.37340982126923</v>
      </c>
      <c r="H21" s="8">
        <v>8</v>
      </c>
    </row>
    <row r="22" spans="1:8" x14ac:dyDescent="0.2">
      <c r="A22" s="8">
        <f>'[1]120716-1'!B23</f>
        <v>4.4000000000000004</v>
      </c>
      <c r="B22" s="8">
        <f>'[1]120716-1'!C23</f>
        <v>4</v>
      </c>
      <c r="C22" s="8" t="str">
        <f>'[1]120716-1'!D23</f>
        <v>W</v>
      </c>
      <c r="D22" s="8">
        <v>1819.51</v>
      </c>
      <c r="E22" s="8">
        <f t="shared" si="1"/>
        <v>48.131819870446158</v>
      </c>
      <c r="F22" s="8">
        <v>9730.9369999999999</v>
      </c>
      <c r="G22" s="8">
        <f t="shared" si="0"/>
        <v>111.30954045240934</v>
      </c>
      <c r="H22" s="8">
        <v>3</v>
      </c>
    </row>
    <row r="23" spans="1:8" x14ac:dyDescent="0.2">
      <c r="A23" s="8">
        <f>'[1]120716-1'!B24</f>
        <v>5.0999999999999996</v>
      </c>
      <c r="B23" s="8">
        <f>'[1]120716-1'!C24</f>
        <v>4</v>
      </c>
      <c r="C23" s="8" t="str">
        <f>'[1]120716-1'!D24</f>
        <v>SW</v>
      </c>
      <c r="D23" s="8">
        <v>16844.05</v>
      </c>
      <c r="E23" s="8">
        <f t="shared" si="1"/>
        <v>146.44627190029905</v>
      </c>
      <c r="F23" s="8">
        <v>604278.4</v>
      </c>
      <c r="G23" s="8">
        <f t="shared" si="0"/>
        <v>877.14944844609727</v>
      </c>
      <c r="H23" s="8">
        <v>9</v>
      </c>
    </row>
    <row r="24" spans="1:8" x14ac:dyDescent="0.2">
      <c r="A24" s="8">
        <f>'[1]120716-1'!B25</f>
        <v>5.2</v>
      </c>
      <c r="B24" s="8">
        <f>'[1]120716-1'!C25</f>
        <v>4</v>
      </c>
      <c r="C24" s="8" t="str">
        <f>'[1]120716-1'!D25</f>
        <v>SW</v>
      </c>
      <c r="D24" s="8">
        <v>11711.99</v>
      </c>
      <c r="E24" s="8">
        <f t="shared" si="1"/>
        <v>122.11539139495389</v>
      </c>
      <c r="F24" s="8">
        <v>235574.3</v>
      </c>
      <c r="G24" s="8">
        <f t="shared" si="0"/>
        <v>547.67007813400267</v>
      </c>
      <c r="H24" s="8">
        <v>3</v>
      </c>
    </row>
    <row r="25" spans="1:8" x14ac:dyDescent="0.2">
      <c r="A25" s="8">
        <f>'[1]120716-1'!B26</f>
        <v>6.1</v>
      </c>
      <c r="B25" s="8">
        <f>'[1]120716-1'!C26</f>
        <v>4</v>
      </c>
      <c r="C25" s="8" t="str">
        <f>'[1]120716-1'!D26</f>
        <v>NW</v>
      </c>
      <c r="D25" s="8">
        <v>11170.487999999999</v>
      </c>
      <c r="E25" s="8">
        <f t="shared" si="1"/>
        <v>119.25899150835377</v>
      </c>
      <c r="F25" s="8">
        <v>152826.36799999999</v>
      </c>
      <c r="G25" s="8">
        <f t="shared" si="0"/>
        <v>441.11741658638738</v>
      </c>
      <c r="H25" s="8">
        <v>10</v>
      </c>
    </row>
    <row r="26" spans="1:8" x14ac:dyDescent="0.2">
      <c r="A26" s="8">
        <f>'[1]120716-1'!B27</f>
        <v>7.1</v>
      </c>
      <c r="B26" s="8">
        <f>'[1]120716-1'!C27</f>
        <v>4</v>
      </c>
      <c r="C26" s="8" t="str">
        <f>'[1]120716-1'!D27</f>
        <v>E</v>
      </c>
      <c r="D26" s="8">
        <v>17837.169999999998</v>
      </c>
      <c r="E26" s="8">
        <f t="shared" si="1"/>
        <v>150.70165961316982</v>
      </c>
      <c r="F26" s="8">
        <v>367337</v>
      </c>
      <c r="G26" s="8">
        <f t="shared" si="0"/>
        <v>683.89180039270866</v>
      </c>
      <c r="H26" s="8">
        <v>8</v>
      </c>
    </row>
    <row r="27" spans="1:8" x14ac:dyDescent="0.2">
      <c r="A27" s="8">
        <f>'[1]120716-1'!B28</f>
        <v>8.1</v>
      </c>
      <c r="B27" s="8">
        <f>'[1]120716-1'!C28</f>
        <v>4</v>
      </c>
      <c r="C27" s="8" t="str">
        <f>'[1]120716-1'!D28</f>
        <v>NE</v>
      </c>
      <c r="D27" s="8">
        <v>17376.88</v>
      </c>
      <c r="E27" s="8">
        <f t="shared" si="1"/>
        <v>148.74451512616375</v>
      </c>
      <c r="F27" s="8">
        <v>357857.9</v>
      </c>
      <c r="G27" s="8">
        <f t="shared" si="0"/>
        <v>675.01024412662173</v>
      </c>
      <c r="H27" s="8">
        <v>8</v>
      </c>
    </row>
    <row r="28" spans="1:8" x14ac:dyDescent="0.2">
      <c r="A28" s="8">
        <f>'[1]120716-1'!B29</f>
        <v>9.1</v>
      </c>
      <c r="B28" s="8">
        <f>'[1]120716-1'!C29</f>
        <v>4</v>
      </c>
      <c r="C28" s="8" t="str">
        <f>'[1]120716-1'!D29</f>
        <v>SE</v>
      </c>
      <c r="D28" s="8">
        <v>11457.43</v>
      </c>
      <c r="E28" s="8">
        <f t="shared" si="1"/>
        <v>120.78101240275723</v>
      </c>
      <c r="F28" s="8">
        <v>83847.63</v>
      </c>
      <c r="G28" s="8">
        <f t="shared" si="0"/>
        <v>326.73860844461336</v>
      </c>
      <c r="H28" s="8">
        <v>5</v>
      </c>
    </row>
    <row r="29" spans="1:8" x14ac:dyDescent="0.2">
      <c r="A29" s="8">
        <f>'[1]120716-1'!B30</f>
        <v>10.1</v>
      </c>
      <c r="B29" s="8">
        <f>'[1]120716-1'!C30</f>
        <v>5</v>
      </c>
      <c r="C29" s="8" t="str">
        <f>'[1]120716-1'!D30</f>
        <v>C</v>
      </c>
      <c r="D29" s="8">
        <v>10304.23</v>
      </c>
      <c r="E29" s="8">
        <f t="shared" si="1"/>
        <v>114.54149079720591</v>
      </c>
      <c r="F29" s="8">
        <v>184714.1</v>
      </c>
      <c r="G29" s="8">
        <f t="shared" si="0"/>
        <v>484.95906692231802</v>
      </c>
      <c r="H29" s="8">
        <v>5</v>
      </c>
    </row>
    <row r="30" spans="1:8" x14ac:dyDescent="0.2">
      <c r="A30" s="8">
        <f>'[1]120716-1'!B31</f>
        <v>10.199999999999999</v>
      </c>
      <c r="B30" s="8">
        <f>'[1]120716-1'!C31</f>
        <v>5</v>
      </c>
      <c r="C30" s="8" t="str">
        <f>'[1]120716-1'!D31</f>
        <v>C</v>
      </c>
      <c r="D30" s="8">
        <v>9780.3850000000002</v>
      </c>
      <c r="E30" s="8">
        <f t="shared" si="1"/>
        <v>111.59199319276726</v>
      </c>
      <c r="F30" s="8">
        <v>118760.8</v>
      </c>
      <c r="G30" s="8">
        <f t="shared" si="0"/>
        <v>388.85851787556834</v>
      </c>
      <c r="H30" s="8">
        <v>4</v>
      </c>
    </row>
    <row r="31" spans="1:8" x14ac:dyDescent="0.2">
      <c r="A31" s="8">
        <f>'[1]120716-1'!B32</f>
        <v>11.1</v>
      </c>
      <c r="B31" s="8">
        <f>'[1]120716-1'!C32</f>
        <v>5</v>
      </c>
      <c r="C31" s="8" t="str">
        <f>'[1]120716-1'!D32</f>
        <v>S</v>
      </c>
      <c r="D31" s="8">
        <v>17787.73</v>
      </c>
      <c r="E31" s="8">
        <f t="shared" si="1"/>
        <v>150.49266177150298</v>
      </c>
      <c r="F31" s="8">
        <v>143492.29999999999</v>
      </c>
      <c r="G31" s="8">
        <f t="shared" si="0"/>
        <v>427.43428819527497</v>
      </c>
      <c r="H31" s="8">
        <v>10</v>
      </c>
    </row>
    <row r="32" spans="1:8" x14ac:dyDescent="0.2">
      <c r="A32" s="8">
        <f>'[1]120716-1'!B33</f>
        <v>12.1</v>
      </c>
      <c r="B32" s="8">
        <f>'[1]120716-1'!C33</f>
        <v>5</v>
      </c>
      <c r="C32" s="8" t="str">
        <f>'[1]120716-1'!D33</f>
        <v>N</v>
      </c>
      <c r="D32" s="8">
        <v>38791.589999999997</v>
      </c>
      <c r="E32" s="8">
        <f t="shared" si="1"/>
        <v>222.24082971216851</v>
      </c>
      <c r="F32" s="8">
        <v>1179056</v>
      </c>
      <c r="G32" s="8">
        <f t="shared" si="0"/>
        <v>1225.2431287941433</v>
      </c>
      <c r="H32" s="8">
        <v>8</v>
      </c>
    </row>
    <row r="33" spans="1:8" x14ac:dyDescent="0.2">
      <c r="A33" s="8">
        <f>'[1]120716-1'!B34</f>
        <v>13.1</v>
      </c>
      <c r="B33" s="8">
        <f>'[1]120716-1'!C34</f>
        <v>5</v>
      </c>
      <c r="C33" s="8" t="str">
        <f>'[1]120716-1'!D34</f>
        <v>W</v>
      </c>
      <c r="D33" s="8">
        <v>27042</v>
      </c>
      <c r="E33" s="8">
        <f t="shared" si="1"/>
        <v>185.55576996883786</v>
      </c>
      <c r="F33" s="8">
        <v>428959.9</v>
      </c>
      <c r="G33" s="8">
        <f t="shared" si="0"/>
        <v>739.0322779051271</v>
      </c>
      <c r="H33" s="8">
        <v>9</v>
      </c>
    </row>
    <row r="34" spans="1:8" x14ac:dyDescent="0.2">
      <c r="A34" s="8">
        <f>'[1]120716-1'!B35</f>
        <v>14.1</v>
      </c>
      <c r="B34" s="8">
        <f>'[1]120716-1'!C35</f>
        <v>5</v>
      </c>
      <c r="C34" s="8" t="str">
        <f>'[1]120716-1'!D35</f>
        <v>NW</v>
      </c>
      <c r="D34" s="8">
        <v>35087.72</v>
      </c>
      <c r="E34" s="8">
        <f t="shared" si="1"/>
        <v>211.36478571085314</v>
      </c>
      <c r="F34" s="8">
        <v>888558.6</v>
      </c>
      <c r="G34" s="8">
        <f t="shared" si="0"/>
        <v>1063.6484134029033</v>
      </c>
      <c r="H34" s="8">
        <v>9</v>
      </c>
    </row>
    <row r="35" spans="1:8" x14ac:dyDescent="0.2">
      <c r="A35" s="8">
        <f>'[1]120716-1'!B36</f>
        <v>15.1</v>
      </c>
      <c r="B35" s="8">
        <f>'[1]120716-1'!C36</f>
        <v>5</v>
      </c>
      <c r="C35" s="8" t="str">
        <f>'[1]120716-1'!D36</f>
        <v>SW</v>
      </c>
      <c r="D35" s="8">
        <v>8135.0330000000004</v>
      </c>
      <c r="E35" s="8">
        <f t="shared" si="1"/>
        <v>101.77350201956069</v>
      </c>
      <c r="F35" s="8">
        <v>225533.3</v>
      </c>
      <c r="G35" s="8">
        <f t="shared" si="0"/>
        <v>535.87117501748389</v>
      </c>
      <c r="H35" s="8">
        <v>0</v>
      </c>
    </row>
    <row r="36" spans="1:8" x14ac:dyDescent="0.2">
      <c r="A36" s="8">
        <f>'[1]120716-1'!B37</f>
        <v>15.2</v>
      </c>
      <c r="B36" s="8">
        <f>'[1]120716-1'!C37</f>
        <v>5</v>
      </c>
      <c r="C36" s="8" t="str">
        <f>'[1]120716-1'!D37</f>
        <v>SW</v>
      </c>
      <c r="D36" s="8">
        <v>7792.38</v>
      </c>
      <c r="E36" s="8">
        <f t="shared" si="1"/>
        <v>99.607059808044667</v>
      </c>
      <c r="F36" s="8">
        <v>0</v>
      </c>
      <c r="G36" s="8">
        <f t="shared" si="0"/>
        <v>0</v>
      </c>
      <c r="H36" s="8">
        <v>0</v>
      </c>
    </row>
    <row r="37" spans="1:8" x14ac:dyDescent="0.2">
      <c r="A37" s="8">
        <f>'[1]120716-1'!B38</f>
        <v>15.3</v>
      </c>
      <c r="B37" s="8">
        <f>'[1]120716-1'!C38</f>
        <v>5</v>
      </c>
      <c r="C37" s="8" t="str">
        <f>'[1]120716-1'!D38</f>
        <v>SW</v>
      </c>
      <c r="D37" s="8">
        <v>6455.5780000000004</v>
      </c>
      <c r="E37" s="8">
        <f t="shared" si="1"/>
        <v>90.661442707042411</v>
      </c>
      <c r="F37" s="8">
        <v>0</v>
      </c>
      <c r="G37" s="8">
        <f t="shared" si="0"/>
        <v>0</v>
      </c>
      <c r="H37" s="8">
        <v>0</v>
      </c>
    </row>
    <row r="38" spans="1:8" x14ac:dyDescent="0.2">
      <c r="A38" s="8">
        <f>'[1]120716-1'!B39</f>
        <v>16.100000000000001</v>
      </c>
      <c r="B38" s="8">
        <f>'[1]120716-1'!C39</f>
        <v>5</v>
      </c>
      <c r="C38" s="8" t="str">
        <f>'[1]120716-1'!D39</f>
        <v>E</v>
      </c>
      <c r="D38" s="8">
        <v>12509.19</v>
      </c>
      <c r="E38" s="8">
        <f t="shared" si="1"/>
        <v>126.20299275613733</v>
      </c>
      <c r="F38" s="8">
        <v>450404.4</v>
      </c>
      <c r="G38" s="8">
        <f t="shared" si="0"/>
        <v>757.27979849109545</v>
      </c>
      <c r="H38" s="8">
        <v>8</v>
      </c>
    </row>
    <row r="39" spans="1:8" x14ac:dyDescent="0.2">
      <c r="A39" s="8">
        <f>'[1]120716-1'!B40</f>
        <v>16.2</v>
      </c>
      <c r="B39" s="8">
        <f>'[1]120716-1'!C40</f>
        <v>5</v>
      </c>
      <c r="C39" s="8" t="str">
        <f>'[1]120716-1'!D40</f>
        <v>E</v>
      </c>
      <c r="D39" s="8">
        <v>12948.911</v>
      </c>
      <c r="E39" s="8">
        <f t="shared" si="1"/>
        <v>128.40196862375649</v>
      </c>
      <c r="F39" s="8">
        <v>586063.69999999995</v>
      </c>
      <c r="G39" s="8">
        <f t="shared" si="0"/>
        <v>863.82838490860263</v>
      </c>
      <c r="H39" s="8">
        <v>6</v>
      </c>
    </row>
    <row r="40" spans="1:8" x14ac:dyDescent="0.2">
      <c r="A40" s="8">
        <f>'[1]120716-1'!B41</f>
        <v>16.3</v>
      </c>
      <c r="B40" s="8">
        <f>'[1]120716-1'!C41</f>
        <v>5</v>
      </c>
      <c r="C40" s="8" t="str">
        <f>'[1]120716-1'!D41</f>
        <v>E</v>
      </c>
      <c r="D40" s="8">
        <v>12600.621999999999</v>
      </c>
      <c r="E40" s="8">
        <f t="shared" si="1"/>
        <v>126.66337362734293</v>
      </c>
      <c r="F40" s="8">
        <v>603671.4</v>
      </c>
      <c r="G40" s="8">
        <f t="shared" si="0"/>
        <v>876.70878774290748</v>
      </c>
      <c r="H40" s="8">
        <v>9</v>
      </c>
    </row>
    <row r="41" spans="1:8" x14ac:dyDescent="0.2">
      <c r="A41" s="8">
        <f>'[1]120716-1'!B42</f>
        <v>16.399999999999999</v>
      </c>
      <c r="B41" s="8">
        <f>'[1]120716-1'!C42</f>
        <v>5</v>
      </c>
      <c r="C41" s="8" t="str">
        <f>'[1]120716-1'!D42</f>
        <v>E</v>
      </c>
      <c r="D41" s="8">
        <v>9829.39</v>
      </c>
      <c r="E41" s="8">
        <f t="shared" si="1"/>
        <v>111.8712118850259</v>
      </c>
      <c r="F41" s="8">
        <v>201559.1</v>
      </c>
      <c r="G41" s="8">
        <f t="shared" si="0"/>
        <v>506.58959397250663</v>
      </c>
      <c r="H41" s="8">
        <v>7</v>
      </c>
    </row>
    <row r="42" spans="1:8" x14ac:dyDescent="0.2">
      <c r="A42" s="8">
        <f>'[1]120716-1'!B43</f>
        <v>16.5</v>
      </c>
      <c r="B42" s="8">
        <f>'[1]120716-1'!C43</f>
        <v>5</v>
      </c>
      <c r="C42" s="8" t="str">
        <f>'[1]120716-1'!D43</f>
        <v>E</v>
      </c>
      <c r="D42" s="8">
        <v>10486.144</v>
      </c>
      <c r="E42" s="8">
        <f t="shared" si="1"/>
        <v>115.54814240214924</v>
      </c>
      <c r="F42" s="8">
        <v>362751.4</v>
      </c>
      <c r="G42" s="8">
        <f t="shared" si="0"/>
        <v>679.60976110415231</v>
      </c>
      <c r="H42" s="8">
        <v>7</v>
      </c>
    </row>
    <row r="43" spans="1:8" x14ac:dyDescent="0.2">
      <c r="A43" s="8">
        <f>'[1]120716-1'!B44</f>
        <v>16.600000000000001</v>
      </c>
      <c r="B43" s="8">
        <f>'[1]120716-1'!C44</f>
        <v>5</v>
      </c>
      <c r="C43" s="8" t="str">
        <f>'[1]120716-1'!D44</f>
        <v>E</v>
      </c>
      <c r="D43" s="8">
        <v>8477.7080000000005</v>
      </c>
      <c r="E43" s="8">
        <f t="shared" si="1"/>
        <v>103.89491361138738</v>
      </c>
      <c r="F43" s="8">
        <v>229263.8</v>
      </c>
      <c r="G43" s="8">
        <f t="shared" si="0"/>
        <v>540.28486591450383</v>
      </c>
      <c r="H43" s="8">
        <v>5</v>
      </c>
    </row>
    <row r="44" spans="1:8" x14ac:dyDescent="0.2">
      <c r="A44" s="8">
        <f>'[1]120716-1'!B45</f>
        <v>16.7</v>
      </c>
      <c r="B44" s="8">
        <f>'[1]120716-1'!C45</f>
        <v>5</v>
      </c>
      <c r="C44" s="8" t="str">
        <f>'[1]120716-1'!D45</f>
        <v>E</v>
      </c>
      <c r="D44" s="8">
        <v>7033.6509999999998</v>
      </c>
      <c r="E44" s="8">
        <f t="shared" si="1"/>
        <v>94.633622973370422</v>
      </c>
      <c r="F44" s="8">
        <v>335810.2</v>
      </c>
      <c r="G44" s="8">
        <f t="shared" si="0"/>
        <v>653.88594278010282</v>
      </c>
      <c r="H44" s="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workbookViewId="0">
      <selection sqref="A1:G226"/>
    </sheetView>
  </sheetViews>
  <sheetFormatPr baseColWidth="10" defaultColWidth="8.83203125" defaultRowHeight="13" x14ac:dyDescent="0.15"/>
  <cols>
    <col min="1" max="1" width="5" bestFit="1" customWidth="1"/>
    <col min="2" max="2" width="7.33203125" bestFit="1" customWidth="1"/>
    <col min="3" max="3" width="8" bestFit="1" customWidth="1"/>
    <col min="4" max="4" width="16" bestFit="1" customWidth="1"/>
    <col min="5" max="5" width="12" bestFit="1" customWidth="1"/>
    <col min="6" max="6" width="19.5" bestFit="1" customWidth="1"/>
    <col min="7" max="7" width="16.6640625" bestFit="1" customWidth="1"/>
  </cols>
  <sheetData>
    <row r="1" spans="1:7" x14ac:dyDescent="0.15">
      <c r="A1" s="18" t="s">
        <v>35</v>
      </c>
      <c r="B1" s="18" t="s">
        <v>41</v>
      </c>
      <c r="C1" s="18" t="s">
        <v>42</v>
      </c>
      <c r="D1" s="18" t="s">
        <v>62</v>
      </c>
      <c r="E1" s="18" t="s">
        <v>63</v>
      </c>
      <c r="F1" s="18" t="s">
        <v>64</v>
      </c>
      <c r="G1" s="18" t="s">
        <v>66</v>
      </c>
    </row>
    <row r="2" spans="1:7" x14ac:dyDescent="0.15">
      <c r="A2" s="18">
        <f>'[1]120716-1'!B3</f>
        <v>1.1000000000000001</v>
      </c>
      <c r="B2" s="18">
        <f>'[1]120716-1'!C3</f>
        <v>4</v>
      </c>
      <c r="C2" s="18" t="str">
        <f>'[1]120716-1'!D3</f>
        <v>C</v>
      </c>
      <c r="D2" s="18">
        <f>'[1]120716-1'!AF3</f>
        <v>5</v>
      </c>
      <c r="E2" s="18" t="s">
        <v>65</v>
      </c>
      <c r="F2" s="18" t="s">
        <v>65</v>
      </c>
      <c r="G2" s="18" t="s">
        <v>65</v>
      </c>
    </row>
    <row r="3" spans="1:7" x14ac:dyDescent="0.15">
      <c r="A3" s="18">
        <f>'[1]120716-1'!B4</f>
        <v>1.2</v>
      </c>
      <c r="B3" s="18">
        <f>'[1]120716-1'!C4</f>
        <v>4</v>
      </c>
      <c r="C3" s="18" t="str">
        <f>'[1]120716-1'!D4</f>
        <v>C</v>
      </c>
      <c r="D3" s="18" t="str">
        <f>'[1]120716-1'!AF4</f>
        <v>NA</v>
      </c>
      <c r="E3" s="18" t="s">
        <v>65</v>
      </c>
      <c r="F3" s="18" t="s">
        <v>65</v>
      </c>
      <c r="G3" s="18" t="s">
        <v>65</v>
      </c>
    </row>
    <row r="4" spans="1:7" x14ac:dyDescent="0.15">
      <c r="A4" s="18">
        <f>'[1]120716-1'!B5</f>
        <v>1.3</v>
      </c>
      <c r="B4" s="18">
        <f>'[1]120716-1'!C5</f>
        <v>4</v>
      </c>
      <c r="C4" s="18" t="str">
        <f>'[1]120716-1'!D5</f>
        <v>C</v>
      </c>
      <c r="D4" s="18">
        <f>'[1]120716-1'!AF5</f>
        <v>2</v>
      </c>
      <c r="E4" s="18" t="s">
        <v>65</v>
      </c>
      <c r="F4" s="18" t="s">
        <v>65</v>
      </c>
      <c r="G4" s="18" t="s">
        <v>65</v>
      </c>
    </row>
    <row r="5" spans="1:7" x14ac:dyDescent="0.15">
      <c r="A5" s="18">
        <f>'[1]120716-1'!B6</f>
        <v>1.4</v>
      </c>
      <c r="B5" s="18">
        <f>'[1]120716-1'!C6</f>
        <v>4</v>
      </c>
      <c r="C5" s="18" t="str">
        <f>'[1]120716-1'!D6</f>
        <v>C</v>
      </c>
      <c r="D5" s="18">
        <f>'[1]120716-1'!AF6</f>
        <v>5</v>
      </c>
      <c r="E5" s="18">
        <v>64.683000000000007</v>
      </c>
      <c r="F5" s="18">
        <f>AVERAGE(E5:E9)</f>
        <v>95.925600000000003</v>
      </c>
      <c r="G5" s="18">
        <f>SUM(E5:E9)</f>
        <v>479.62800000000004</v>
      </c>
    </row>
    <row r="6" spans="1:7" x14ac:dyDescent="0.15">
      <c r="A6" s="18"/>
      <c r="B6" s="18"/>
      <c r="C6" s="18"/>
      <c r="D6" s="18"/>
      <c r="E6" s="18">
        <v>45.027000000000001</v>
      </c>
      <c r="F6" s="18"/>
      <c r="G6" s="18"/>
    </row>
    <row r="7" spans="1:7" x14ac:dyDescent="0.15">
      <c r="A7" s="18"/>
      <c r="B7" s="18"/>
      <c r="C7" s="18"/>
      <c r="D7" s="18"/>
      <c r="E7" s="18">
        <v>133.33799999999999</v>
      </c>
      <c r="F7" s="18"/>
      <c r="G7" s="18"/>
    </row>
    <row r="8" spans="1:7" x14ac:dyDescent="0.15">
      <c r="A8" s="18"/>
      <c r="B8" s="18"/>
      <c r="C8" s="18"/>
      <c r="D8" s="18"/>
      <c r="E8" s="18">
        <v>120.72</v>
      </c>
      <c r="F8" s="18"/>
      <c r="G8" s="18"/>
    </row>
    <row r="9" spans="1:7" x14ac:dyDescent="0.15">
      <c r="A9" s="18"/>
      <c r="B9" s="18"/>
      <c r="C9" s="18"/>
      <c r="D9" s="18"/>
      <c r="E9" s="18">
        <v>115.86</v>
      </c>
      <c r="F9" s="18"/>
      <c r="G9" s="18"/>
    </row>
    <row r="10" spans="1:7" x14ac:dyDescent="0.15">
      <c r="A10" s="18">
        <f>'[1]120716-1'!B7</f>
        <v>1.5</v>
      </c>
      <c r="B10" s="18">
        <f>'[1]120716-1'!C7</f>
        <v>4</v>
      </c>
      <c r="C10" s="18" t="str">
        <f>'[1]120716-1'!D7</f>
        <v>C</v>
      </c>
      <c r="D10" s="18">
        <f>'[1]120716-1'!AF7</f>
        <v>3</v>
      </c>
      <c r="E10" s="18">
        <v>155.55799999999999</v>
      </c>
      <c r="F10" s="18">
        <f>AVERAGE(E10:E12)</f>
        <v>123.72933333333333</v>
      </c>
      <c r="G10" s="18">
        <f>F10*D10</f>
        <v>371.18799999999999</v>
      </c>
    </row>
    <row r="11" spans="1:7" x14ac:dyDescent="0.15">
      <c r="A11" s="18"/>
      <c r="B11" s="18"/>
      <c r="C11" s="18"/>
      <c r="D11" s="18"/>
      <c r="E11" s="18">
        <v>84.162000000000006</v>
      </c>
      <c r="F11" s="18"/>
      <c r="G11" s="18"/>
    </row>
    <row r="12" spans="1:7" x14ac:dyDescent="0.15">
      <c r="A12" s="18"/>
      <c r="B12" s="18"/>
      <c r="C12" s="18"/>
      <c r="D12" s="18"/>
      <c r="E12" s="18">
        <v>131.46799999999999</v>
      </c>
      <c r="F12" s="18"/>
      <c r="G12" s="18"/>
    </row>
    <row r="13" spans="1:7" x14ac:dyDescent="0.15">
      <c r="A13" s="18">
        <f>'[1]120716-1'!B8</f>
        <v>2.1</v>
      </c>
      <c r="B13" s="18">
        <f>'[1]120716-1'!C8</f>
        <v>4</v>
      </c>
      <c r="C13" s="18" t="str">
        <f>'[1]120716-1'!D8</f>
        <v>S</v>
      </c>
      <c r="D13" s="18">
        <f>'[1]120716-1'!AF8</f>
        <v>5</v>
      </c>
      <c r="E13" s="18">
        <v>224.77600000000001</v>
      </c>
      <c r="F13" s="18">
        <f>AVERAGE(E13:E17)</f>
        <v>219.1986</v>
      </c>
      <c r="G13" s="18">
        <f t="shared" ref="G13:G71" si="0">F13*D13</f>
        <v>1095.9929999999999</v>
      </c>
    </row>
    <row r="14" spans="1:7" x14ac:dyDescent="0.15">
      <c r="A14" s="18"/>
      <c r="B14" s="18"/>
      <c r="C14" s="18"/>
      <c r="D14" s="18"/>
      <c r="E14" s="18">
        <v>199.10499999999999</v>
      </c>
      <c r="F14" s="18"/>
      <c r="G14" s="18"/>
    </row>
    <row r="15" spans="1:7" x14ac:dyDescent="0.15">
      <c r="A15" s="18"/>
      <c r="B15" s="18"/>
      <c r="C15" s="18"/>
      <c r="D15" s="18"/>
      <c r="E15" s="18">
        <v>207.024</v>
      </c>
      <c r="F15" s="18"/>
      <c r="G15" s="18"/>
    </row>
    <row r="16" spans="1:7" x14ac:dyDescent="0.15">
      <c r="A16" s="18"/>
      <c r="B16" s="18"/>
      <c r="C16" s="18"/>
      <c r="D16" s="18"/>
      <c r="E16" s="18">
        <v>212.126</v>
      </c>
      <c r="F16" s="18"/>
      <c r="G16" s="18"/>
    </row>
    <row r="17" spans="1:7" x14ac:dyDescent="0.15">
      <c r="A17" s="18"/>
      <c r="B17" s="18"/>
      <c r="C17" s="18"/>
      <c r="D17" s="18"/>
      <c r="E17" s="18">
        <v>252.96199999999999</v>
      </c>
      <c r="F17" s="18"/>
      <c r="G17" s="18"/>
    </row>
    <row r="18" spans="1:7" x14ac:dyDescent="0.15">
      <c r="A18" s="18">
        <f>'[1]120716-1'!B9</f>
        <v>2.2000000000000002</v>
      </c>
      <c r="B18" s="18">
        <f>'[1]120716-1'!C9</f>
        <v>4</v>
      </c>
      <c r="C18" s="18" t="str">
        <f>'[1]120716-1'!D9</f>
        <v>S</v>
      </c>
      <c r="D18" s="18">
        <f>'[1]120716-1'!AF9</f>
        <v>6</v>
      </c>
      <c r="E18" s="18">
        <v>110.575</v>
      </c>
      <c r="F18" s="18">
        <f>AVERAGE(E18:E23)</f>
        <v>163.62966666666665</v>
      </c>
      <c r="G18" s="18">
        <f t="shared" si="0"/>
        <v>981.77799999999991</v>
      </c>
    </row>
    <row r="19" spans="1:7" x14ac:dyDescent="0.15">
      <c r="A19" s="18"/>
      <c r="B19" s="18"/>
      <c r="C19" s="18"/>
      <c r="D19" s="18"/>
      <c r="E19" s="18">
        <v>167.547</v>
      </c>
      <c r="F19" s="18"/>
      <c r="G19" s="18"/>
    </row>
    <row r="20" spans="1:7" x14ac:dyDescent="0.15">
      <c r="A20" s="18"/>
      <c r="B20" s="18"/>
      <c r="C20" s="18"/>
      <c r="D20" s="18"/>
      <c r="E20" s="18">
        <v>166.904</v>
      </c>
      <c r="F20" s="18"/>
      <c r="G20" s="18"/>
    </row>
    <row r="21" spans="1:7" x14ac:dyDescent="0.15">
      <c r="A21" s="18"/>
      <c r="B21" s="18"/>
      <c r="C21" s="18"/>
      <c r="D21" s="18"/>
      <c r="E21" s="18">
        <v>115.422</v>
      </c>
      <c r="F21" s="18"/>
      <c r="G21" s="18"/>
    </row>
    <row r="22" spans="1:7" x14ac:dyDescent="0.15">
      <c r="A22" s="18"/>
      <c r="B22" s="18"/>
      <c r="C22" s="18"/>
      <c r="D22" s="18"/>
      <c r="E22" s="18">
        <v>233.91499999999999</v>
      </c>
      <c r="F22" s="18"/>
      <c r="G22" s="18"/>
    </row>
    <row r="23" spans="1:7" x14ac:dyDescent="0.15">
      <c r="A23" s="18"/>
      <c r="B23" s="18"/>
      <c r="C23" s="18"/>
      <c r="D23" s="18"/>
      <c r="E23" s="18">
        <v>187.41499999999999</v>
      </c>
      <c r="F23" s="18"/>
      <c r="G23" s="18"/>
    </row>
    <row r="24" spans="1:7" x14ac:dyDescent="0.15">
      <c r="A24" s="18">
        <f>'[1]120716-1'!B10</f>
        <v>2.2999999999999998</v>
      </c>
      <c r="B24" s="18">
        <f>'[1]120716-1'!C10</f>
        <v>4</v>
      </c>
      <c r="C24" s="18" t="str">
        <f>'[1]120716-1'!D10</f>
        <v>S</v>
      </c>
      <c r="D24" s="18">
        <f>'[1]120716-1'!AF10</f>
        <v>4</v>
      </c>
      <c r="E24" s="18">
        <v>164.999</v>
      </c>
      <c r="F24" s="18">
        <f>AVERAGE(E24:E27)</f>
        <v>132.08600000000001</v>
      </c>
      <c r="G24" s="18">
        <f t="shared" si="0"/>
        <v>528.34400000000005</v>
      </c>
    </row>
    <row r="25" spans="1:7" x14ac:dyDescent="0.15">
      <c r="A25" s="18"/>
      <c r="B25" s="18"/>
      <c r="C25" s="18"/>
      <c r="D25" s="18"/>
      <c r="E25" s="18">
        <v>106.43300000000001</v>
      </c>
      <c r="F25" s="18"/>
      <c r="G25" s="18"/>
    </row>
    <row r="26" spans="1:7" x14ac:dyDescent="0.15">
      <c r="A26" s="18"/>
      <c r="B26" s="18"/>
      <c r="C26" s="18"/>
      <c r="D26" s="18"/>
      <c r="E26" s="18">
        <v>118.752</v>
      </c>
      <c r="F26" s="18"/>
      <c r="G26" s="18"/>
    </row>
    <row r="27" spans="1:7" x14ac:dyDescent="0.15">
      <c r="A27" s="18"/>
      <c r="B27" s="18"/>
      <c r="C27" s="18"/>
      <c r="D27" s="18"/>
      <c r="E27" s="18">
        <v>138.16</v>
      </c>
      <c r="F27" s="18"/>
      <c r="G27" s="18"/>
    </row>
    <row r="28" spans="1:7" x14ac:dyDescent="0.15">
      <c r="A28" s="18">
        <f>'[1]120716-1'!B11</f>
        <v>2.4</v>
      </c>
      <c r="B28" s="18">
        <f>'[1]120716-1'!C11</f>
        <v>4</v>
      </c>
      <c r="C28" s="18" t="str">
        <f>'[1]120716-1'!D11</f>
        <v>S</v>
      </c>
      <c r="D28" s="18">
        <f>'[1]120716-1'!AF11</f>
        <v>3</v>
      </c>
      <c r="E28" s="18">
        <v>72.384</v>
      </c>
      <c r="F28" s="18">
        <f>AVERAGE(E28:E30)</f>
        <v>87.025333333333336</v>
      </c>
      <c r="G28" s="18">
        <f t="shared" si="0"/>
        <v>261.07600000000002</v>
      </c>
    </row>
    <row r="29" spans="1:7" x14ac:dyDescent="0.15">
      <c r="A29" s="18"/>
      <c r="B29" s="18"/>
      <c r="C29" s="18"/>
      <c r="D29" s="18"/>
      <c r="E29" s="18">
        <v>118.39</v>
      </c>
      <c r="F29" s="18"/>
      <c r="G29" s="18"/>
    </row>
    <row r="30" spans="1:7" x14ac:dyDescent="0.15">
      <c r="A30" s="18"/>
      <c r="B30" s="18"/>
      <c r="C30" s="18"/>
      <c r="D30" s="18"/>
      <c r="E30" s="18">
        <v>70.302000000000007</v>
      </c>
      <c r="F30" s="18"/>
      <c r="G30" s="18"/>
    </row>
    <row r="31" spans="1:7" x14ac:dyDescent="0.15">
      <c r="A31" s="18">
        <f>'[1]120716-1'!B12</f>
        <v>2.5</v>
      </c>
      <c r="B31" s="18">
        <f>'[1]120716-1'!C12</f>
        <v>4</v>
      </c>
      <c r="C31" s="18" t="str">
        <f>'[1]120716-1'!D12</f>
        <v>S</v>
      </c>
      <c r="D31" s="18">
        <f>'[1]120716-1'!AF12</f>
        <v>3</v>
      </c>
      <c r="E31" s="18">
        <v>68.718999999999994</v>
      </c>
      <c r="F31" s="18">
        <f>AVERAGE(E31:E33)</f>
        <v>137.22866666666667</v>
      </c>
      <c r="G31" s="18">
        <f t="shared" si="0"/>
        <v>411.68600000000004</v>
      </c>
    </row>
    <row r="32" spans="1:7" x14ac:dyDescent="0.15">
      <c r="A32" s="18"/>
      <c r="B32" s="18"/>
      <c r="C32" s="18"/>
      <c r="D32" s="18"/>
      <c r="E32" s="18">
        <v>145.965</v>
      </c>
      <c r="F32" s="18"/>
      <c r="G32" s="18"/>
    </row>
    <row r="33" spans="1:7" x14ac:dyDescent="0.15">
      <c r="A33" s="18"/>
      <c r="B33" s="18"/>
      <c r="C33" s="18"/>
      <c r="D33" s="18"/>
      <c r="E33" s="18">
        <v>197.00200000000001</v>
      </c>
      <c r="F33" s="18"/>
      <c r="G33" s="18"/>
    </row>
    <row r="34" spans="1:7" x14ac:dyDescent="0.15">
      <c r="A34" s="18">
        <f>'[1]120716-1'!B13</f>
        <v>2.6</v>
      </c>
      <c r="B34" s="18">
        <f>'[1]120716-1'!C13</f>
        <v>4</v>
      </c>
      <c r="C34" s="18" t="str">
        <f>'[1]120716-1'!D13</f>
        <v>S</v>
      </c>
      <c r="D34" s="18">
        <f>'[1]120716-1'!AF13</f>
        <v>4</v>
      </c>
      <c r="E34" s="18">
        <v>60.396000000000001</v>
      </c>
      <c r="F34" s="18">
        <f>AVERAGE(E34:E37)</f>
        <v>83.087500000000006</v>
      </c>
      <c r="G34" s="18">
        <f t="shared" si="0"/>
        <v>332.35</v>
      </c>
    </row>
    <row r="35" spans="1:7" x14ac:dyDescent="0.15">
      <c r="A35" s="18"/>
      <c r="B35" s="18"/>
      <c r="C35" s="18"/>
      <c r="D35" s="18"/>
      <c r="E35" s="18">
        <v>128.50299999999999</v>
      </c>
      <c r="F35" s="18"/>
      <c r="G35" s="18"/>
    </row>
    <row r="36" spans="1:7" x14ac:dyDescent="0.15">
      <c r="A36" s="18"/>
      <c r="B36" s="18"/>
      <c r="C36" s="18"/>
      <c r="D36" s="18"/>
      <c r="E36" s="18">
        <v>72.677000000000007</v>
      </c>
      <c r="F36" s="18"/>
      <c r="G36" s="18"/>
    </row>
    <row r="37" spans="1:7" x14ac:dyDescent="0.15">
      <c r="A37" s="18"/>
      <c r="B37" s="18"/>
      <c r="C37" s="18"/>
      <c r="D37" s="18"/>
      <c r="E37" s="18">
        <v>70.774000000000001</v>
      </c>
      <c r="F37" s="18"/>
      <c r="G37" s="18"/>
    </row>
    <row r="38" spans="1:7" x14ac:dyDescent="0.15">
      <c r="A38" s="18">
        <f>'[1]120716-1'!B14</f>
        <v>2.7</v>
      </c>
      <c r="B38" s="18">
        <f>'[1]120716-1'!C14</f>
        <v>4</v>
      </c>
      <c r="C38" s="18" t="str">
        <f>'[1]120716-1'!D14</f>
        <v>S</v>
      </c>
      <c r="D38" s="18">
        <f>'[1]120716-1'!AF14</f>
        <v>5</v>
      </c>
      <c r="E38" s="18">
        <v>73.138999999999996</v>
      </c>
      <c r="F38" s="18">
        <f>AVERAGE(E38:E42)</f>
        <v>61.131599999999992</v>
      </c>
      <c r="G38" s="18">
        <f t="shared" si="0"/>
        <v>305.65799999999996</v>
      </c>
    </row>
    <row r="39" spans="1:7" x14ac:dyDescent="0.15">
      <c r="A39" s="18"/>
      <c r="B39" s="18"/>
      <c r="C39" s="18"/>
      <c r="D39" s="18"/>
      <c r="E39" s="18">
        <v>52.881</v>
      </c>
      <c r="F39" s="18"/>
      <c r="G39" s="18"/>
    </row>
    <row r="40" spans="1:7" x14ac:dyDescent="0.15">
      <c r="A40" s="18"/>
      <c r="B40" s="18"/>
      <c r="C40" s="18"/>
      <c r="D40" s="18"/>
      <c r="E40" s="18">
        <v>77.108000000000004</v>
      </c>
      <c r="F40" s="18"/>
      <c r="G40" s="18"/>
    </row>
    <row r="41" spans="1:7" x14ac:dyDescent="0.15">
      <c r="A41" s="18"/>
      <c r="B41" s="18"/>
      <c r="C41" s="18"/>
      <c r="D41" s="18"/>
      <c r="E41" s="18">
        <v>51.064</v>
      </c>
      <c r="F41" s="18"/>
      <c r="G41" s="18"/>
    </row>
    <row r="42" spans="1:7" x14ac:dyDescent="0.15">
      <c r="A42" s="18"/>
      <c r="B42" s="18"/>
      <c r="C42" s="18"/>
      <c r="D42" s="18"/>
      <c r="E42" s="18">
        <v>51.466000000000001</v>
      </c>
      <c r="F42" s="18"/>
      <c r="G42" s="18"/>
    </row>
    <row r="43" spans="1:7" x14ac:dyDescent="0.15">
      <c r="A43" s="18">
        <f>'[1]120716-1'!B15</f>
        <v>3.1</v>
      </c>
      <c r="B43" s="18">
        <f>'[1]120716-1'!C15</f>
        <v>4</v>
      </c>
      <c r="C43" s="18" t="str">
        <f>'[1]120716-1'!D15</f>
        <v>N</v>
      </c>
      <c r="D43" s="18">
        <f>'[1]120716-1'!AF15</f>
        <v>6</v>
      </c>
      <c r="E43" s="18">
        <v>89.721999999999994</v>
      </c>
      <c r="F43" s="18">
        <f>AVERAGE(E43:E48)</f>
        <v>82.037333333333336</v>
      </c>
      <c r="G43" s="18">
        <f t="shared" si="0"/>
        <v>492.22400000000005</v>
      </c>
    </row>
    <row r="44" spans="1:7" x14ac:dyDescent="0.15">
      <c r="A44" s="18"/>
      <c r="B44" s="18"/>
      <c r="C44" s="18"/>
      <c r="D44" s="18"/>
      <c r="E44" s="18">
        <v>50.140999999999998</v>
      </c>
      <c r="F44" s="18"/>
      <c r="G44" s="18"/>
    </row>
    <row r="45" spans="1:7" x14ac:dyDescent="0.15">
      <c r="A45" s="18"/>
      <c r="B45" s="18"/>
      <c r="C45" s="18"/>
      <c r="D45" s="18"/>
      <c r="E45" s="18">
        <v>100.036</v>
      </c>
      <c r="F45" s="18"/>
      <c r="G45" s="18"/>
    </row>
    <row r="46" spans="1:7" x14ac:dyDescent="0.15">
      <c r="A46" s="18"/>
      <c r="B46" s="18"/>
      <c r="C46" s="18"/>
      <c r="D46" s="18"/>
      <c r="E46" s="18">
        <v>78.528000000000006</v>
      </c>
      <c r="F46" s="18"/>
      <c r="G46" s="18"/>
    </row>
    <row r="47" spans="1:7" x14ac:dyDescent="0.15">
      <c r="A47" s="18"/>
      <c r="B47" s="18"/>
      <c r="C47" s="18"/>
      <c r="D47" s="18"/>
      <c r="E47" s="18">
        <v>115.355</v>
      </c>
      <c r="F47" s="18"/>
      <c r="G47" s="18"/>
    </row>
    <row r="48" spans="1:7" x14ac:dyDescent="0.15">
      <c r="A48" s="18"/>
      <c r="B48" s="18"/>
      <c r="C48" s="18"/>
      <c r="D48" s="18"/>
      <c r="E48" s="18">
        <v>58.442</v>
      </c>
      <c r="F48" s="18"/>
      <c r="G48" s="18"/>
    </row>
    <row r="49" spans="1:7" x14ac:dyDescent="0.15">
      <c r="A49" s="18">
        <f>'[1]120716-1'!B16</f>
        <v>3.2</v>
      </c>
      <c r="B49" s="18">
        <f>'[1]120716-1'!C16</f>
        <v>4</v>
      </c>
      <c r="C49" s="18" t="str">
        <f>'[1]120716-1'!D16</f>
        <v>N</v>
      </c>
      <c r="D49" s="18">
        <f>'[1]120716-1'!AF16</f>
        <v>6</v>
      </c>
      <c r="E49" s="18">
        <v>63.131999999999998</v>
      </c>
      <c r="F49" s="18">
        <f>AVERAGE(E49:E54)</f>
        <v>65.914666666666662</v>
      </c>
      <c r="G49" s="18">
        <f t="shared" si="0"/>
        <v>395.48799999999994</v>
      </c>
    </row>
    <row r="50" spans="1:7" x14ac:dyDescent="0.15">
      <c r="A50" s="18"/>
      <c r="B50" s="18"/>
      <c r="C50" s="18"/>
      <c r="D50" s="18"/>
      <c r="E50" s="18">
        <v>14.74</v>
      </c>
      <c r="F50" s="18"/>
      <c r="G50" s="18"/>
    </row>
    <row r="51" spans="1:7" x14ac:dyDescent="0.15">
      <c r="A51" s="18"/>
      <c r="B51" s="18"/>
      <c r="C51" s="18"/>
      <c r="D51" s="18"/>
      <c r="E51" s="18">
        <v>55.527999999999999</v>
      </c>
      <c r="F51" s="18"/>
      <c r="G51" s="18"/>
    </row>
    <row r="52" spans="1:7" x14ac:dyDescent="0.15">
      <c r="A52" s="18"/>
      <c r="B52" s="18"/>
      <c r="C52" s="18"/>
      <c r="D52" s="18"/>
      <c r="E52" s="18">
        <v>85.647999999999996</v>
      </c>
      <c r="F52" s="18"/>
      <c r="G52" s="18"/>
    </row>
    <row r="53" spans="1:7" x14ac:dyDescent="0.15">
      <c r="A53" s="18"/>
      <c r="B53" s="18"/>
      <c r="C53" s="18"/>
      <c r="D53" s="18"/>
      <c r="E53" s="18">
        <v>105.416</v>
      </c>
      <c r="F53" s="18"/>
      <c r="G53" s="18"/>
    </row>
    <row r="54" spans="1:7" x14ac:dyDescent="0.15">
      <c r="A54" s="18"/>
      <c r="B54" s="18"/>
      <c r="C54" s="18"/>
      <c r="D54" s="18"/>
      <c r="E54" s="18">
        <v>71.024000000000001</v>
      </c>
      <c r="F54" s="18"/>
      <c r="G54" s="18"/>
    </row>
    <row r="55" spans="1:7" x14ac:dyDescent="0.15">
      <c r="A55" s="18">
        <f>'[1]120716-1'!B17</f>
        <v>3.3</v>
      </c>
      <c r="B55" s="18">
        <f>'[1]120716-1'!C17</f>
        <v>4</v>
      </c>
      <c r="C55" s="18" t="str">
        <f>'[1]120716-1'!D17</f>
        <v xml:space="preserve">N </v>
      </c>
      <c r="D55" s="18">
        <f>'[1]120716-1'!AF17</f>
        <v>4</v>
      </c>
      <c r="E55" s="18">
        <v>29.571999999999999</v>
      </c>
      <c r="F55" s="18">
        <f>AVERAGE(E55:E58)</f>
        <v>55.301499999999997</v>
      </c>
      <c r="G55" s="18">
        <f t="shared" si="0"/>
        <v>221.20599999999999</v>
      </c>
    </row>
    <row r="56" spans="1:7" x14ac:dyDescent="0.15">
      <c r="A56" s="18"/>
      <c r="B56" s="18"/>
      <c r="C56" s="18"/>
      <c r="D56" s="18"/>
      <c r="E56" s="18">
        <v>56.508000000000003</v>
      </c>
      <c r="F56" s="18"/>
      <c r="G56" s="18"/>
    </row>
    <row r="57" spans="1:7" x14ac:dyDescent="0.15">
      <c r="A57" s="18"/>
      <c r="B57" s="18"/>
      <c r="C57" s="18"/>
      <c r="D57" s="18"/>
      <c r="E57" s="18">
        <v>61.603000000000002</v>
      </c>
      <c r="F57" s="18"/>
      <c r="G57" s="18"/>
    </row>
    <row r="58" spans="1:7" x14ac:dyDescent="0.15">
      <c r="A58" s="18"/>
      <c r="B58" s="18"/>
      <c r="C58" s="18"/>
      <c r="D58" s="18"/>
      <c r="E58" s="18">
        <v>73.522999999999996</v>
      </c>
      <c r="F58" s="18"/>
      <c r="G58" s="18"/>
    </row>
    <row r="59" spans="1:7" x14ac:dyDescent="0.15">
      <c r="A59" s="18">
        <f>'[1]120716-1'!B18</f>
        <v>3.4</v>
      </c>
      <c r="B59" s="18">
        <f>'[1]120716-1'!C18</f>
        <v>4</v>
      </c>
      <c r="C59" s="18" t="str">
        <f>'[1]120716-1'!D18</f>
        <v>N</v>
      </c>
      <c r="D59" s="18">
        <f>'[1]120716-1'!AF18</f>
        <v>4</v>
      </c>
      <c r="E59" s="18">
        <v>46.182000000000002</v>
      </c>
      <c r="F59" s="18">
        <f>AVERAGE(E59:E62)</f>
        <v>60.076500000000003</v>
      </c>
      <c r="G59" s="18">
        <f t="shared" si="0"/>
        <v>240.30600000000001</v>
      </c>
    </row>
    <row r="60" spans="1:7" x14ac:dyDescent="0.15">
      <c r="A60" s="18"/>
      <c r="B60" s="18"/>
      <c r="C60" s="18"/>
      <c r="D60" s="18"/>
      <c r="E60" s="18">
        <v>94.558000000000007</v>
      </c>
      <c r="F60" s="18"/>
      <c r="G60" s="18"/>
    </row>
    <row r="61" spans="1:7" x14ac:dyDescent="0.15">
      <c r="A61" s="18"/>
      <c r="B61" s="18"/>
      <c r="C61" s="18"/>
      <c r="D61" s="18"/>
      <c r="E61" s="18">
        <v>45.529000000000003</v>
      </c>
      <c r="F61" s="18"/>
      <c r="G61" s="18"/>
    </row>
    <row r="62" spans="1:7" x14ac:dyDescent="0.15">
      <c r="A62" s="18"/>
      <c r="B62" s="18"/>
      <c r="C62" s="18"/>
      <c r="D62" s="18"/>
      <c r="E62" s="18">
        <v>54.036999999999999</v>
      </c>
      <c r="F62" s="18"/>
      <c r="G62" s="18"/>
    </row>
    <row r="63" spans="1:7" x14ac:dyDescent="0.15">
      <c r="A63" s="18">
        <f>'[1]120716-1'!B19</f>
        <v>3.5</v>
      </c>
      <c r="B63" s="18">
        <f>'[1]120716-1'!C19</f>
        <v>4</v>
      </c>
      <c r="C63" s="18" t="str">
        <f>'[1]120716-1'!D19</f>
        <v>N</v>
      </c>
      <c r="D63" s="18">
        <f>'[1]120716-1'!AF19</f>
        <v>3</v>
      </c>
      <c r="E63" s="18">
        <v>45.177</v>
      </c>
      <c r="F63" s="18">
        <f>AVERAGE(E63:E65)</f>
        <v>39.968333333333334</v>
      </c>
      <c r="G63" s="18">
        <f t="shared" si="0"/>
        <v>119.905</v>
      </c>
    </row>
    <row r="64" spans="1:7" x14ac:dyDescent="0.15">
      <c r="A64" s="18"/>
      <c r="B64" s="18"/>
      <c r="C64" s="18"/>
      <c r="D64" s="18"/>
      <c r="E64" s="18">
        <v>38.777999999999999</v>
      </c>
      <c r="F64" s="18"/>
      <c r="G64" s="18"/>
    </row>
    <row r="65" spans="1:7" x14ac:dyDescent="0.15">
      <c r="A65" s="18"/>
      <c r="B65" s="18"/>
      <c r="C65" s="18"/>
      <c r="D65" s="18"/>
      <c r="E65" s="18">
        <v>35.950000000000003</v>
      </c>
      <c r="F65" s="18"/>
      <c r="G65" s="18"/>
    </row>
    <row r="66" spans="1:7" x14ac:dyDescent="0.15">
      <c r="A66" s="18">
        <f>'[1]120716-1'!B20</f>
        <v>4.0999999999999996</v>
      </c>
      <c r="B66" s="18">
        <f>'[1]120716-1'!C20</f>
        <v>4</v>
      </c>
      <c r="C66" s="18" t="str">
        <f>'[1]120716-1'!D20</f>
        <v>W</v>
      </c>
      <c r="D66" s="18">
        <v>5</v>
      </c>
      <c r="E66" s="18">
        <v>56.442</v>
      </c>
      <c r="F66" s="18">
        <f>AVERAGE(E66:E70)</f>
        <v>61.2836</v>
      </c>
      <c r="G66" s="18">
        <f t="shared" si="0"/>
        <v>306.41800000000001</v>
      </c>
    </row>
    <row r="67" spans="1:7" x14ac:dyDescent="0.15">
      <c r="A67" s="18"/>
      <c r="B67" s="18"/>
      <c r="C67" s="18"/>
      <c r="D67" s="18"/>
      <c r="E67" s="18">
        <v>67.09</v>
      </c>
      <c r="F67" s="18"/>
      <c r="G67" s="18"/>
    </row>
    <row r="68" spans="1:7" x14ac:dyDescent="0.15">
      <c r="A68" s="18"/>
      <c r="B68" s="18"/>
      <c r="C68" s="18"/>
      <c r="D68" s="18"/>
      <c r="E68" s="18">
        <v>61.69</v>
      </c>
      <c r="F68" s="18"/>
      <c r="G68" s="18"/>
    </row>
    <row r="69" spans="1:7" x14ac:dyDescent="0.15">
      <c r="A69" s="18"/>
      <c r="B69" s="18"/>
      <c r="C69" s="18"/>
      <c r="D69" s="18"/>
      <c r="E69" s="18">
        <v>67.421999999999997</v>
      </c>
      <c r="F69" s="18"/>
      <c r="G69" s="18"/>
    </row>
    <row r="70" spans="1:7" x14ac:dyDescent="0.15">
      <c r="A70" s="18"/>
      <c r="B70" s="18"/>
      <c r="C70" s="18"/>
      <c r="D70" s="18"/>
      <c r="E70" s="18">
        <v>53.774000000000001</v>
      </c>
      <c r="F70" s="18"/>
      <c r="G70" s="18"/>
    </row>
    <row r="71" spans="1:7" x14ac:dyDescent="0.15">
      <c r="A71" s="18">
        <f>'[1]120716-1'!B21</f>
        <v>4.2</v>
      </c>
      <c r="B71" s="18">
        <f>'[1]120716-1'!C21</f>
        <v>4</v>
      </c>
      <c r="C71" s="18" t="str">
        <f>'[1]120716-1'!D21</f>
        <v>W</v>
      </c>
      <c r="D71" s="18">
        <v>7</v>
      </c>
      <c r="E71" s="18">
        <v>74.622</v>
      </c>
      <c r="F71" s="18">
        <f>AVERAGE(E71:E77)</f>
        <v>53.613</v>
      </c>
      <c r="G71" s="18">
        <f t="shared" si="0"/>
        <v>375.291</v>
      </c>
    </row>
    <row r="72" spans="1:7" x14ac:dyDescent="0.15">
      <c r="A72" s="18"/>
      <c r="B72" s="18"/>
      <c r="C72" s="18"/>
      <c r="D72" s="18"/>
      <c r="E72" s="18">
        <v>42.423000000000002</v>
      </c>
      <c r="F72" s="18"/>
      <c r="G72" s="18"/>
    </row>
    <row r="73" spans="1:7" x14ac:dyDescent="0.15">
      <c r="A73" s="18"/>
      <c r="B73" s="18"/>
      <c r="C73" s="18"/>
      <c r="D73" s="18"/>
      <c r="E73" s="18">
        <v>36.304000000000002</v>
      </c>
      <c r="F73" s="18"/>
      <c r="G73" s="18"/>
    </row>
    <row r="74" spans="1:7" x14ac:dyDescent="0.15">
      <c r="A74" s="18"/>
      <c r="B74" s="18"/>
      <c r="C74" s="18"/>
      <c r="D74" s="18"/>
      <c r="E74" s="18">
        <v>82.593000000000004</v>
      </c>
      <c r="F74" s="18"/>
      <c r="G74" s="18"/>
    </row>
    <row r="75" spans="1:7" x14ac:dyDescent="0.15">
      <c r="A75" s="18"/>
      <c r="B75" s="18"/>
      <c r="C75" s="18"/>
      <c r="D75" s="18"/>
      <c r="E75" s="18">
        <v>35.764000000000003</v>
      </c>
      <c r="F75" s="18"/>
      <c r="G75" s="18"/>
    </row>
    <row r="76" spans="1:7" x14ac:dyDescent="0.15">
      <c r="A76" s="18"/>
      <c r="B76" s="18"/>
      <c r="C76" s="18"/>
      <c r="D76" s="18"/>
      <c r="E76" s="18">
        <v>61.332999999999998</v>
      </c>
      <c r="F76" s="18"/>
      <c r="G76" s="18"/>
    </row>
    <row r="77" spans="1:7" x14ac:dyDescent="0.15">
      <c r="A77" s="18"/>
      <c r="B77" s="18"/>
      <c r="C77" s="18"/>
      <c r="D77" s="18"/>
      <c r="E77" s="18">
        <v>42.252000000000002</v>
      </c>
      <c r="F77" s="18"/>
      <c r="G77" s="18"/>
    </row>
    <row r="78" spans="1:7" x14ac:dyDescent="0.15">
      <c r="A78" s="18">
        <f>'[1]120716-1'!B22</f>
        <v>4.3</v>
      </c>
      <c r="B78" s="18">
        <f>'[1]120716-1'!C22</f>
        <v>4</v>
      </c>
      <c r="C78" s="18" t="str">
        <f>'[1]120716-1'!D22</f>
        <v>W</v>
      </c>
      <c r="D78" s="18">
        <v>8</v>
      </c>
      <c r="E78" s="18">
        <v>28.143000000000001</v>
      </c>
      <c r="F78" s="18">
        <f>AVERAGE(E78:E85)</f>
        <v>58.054250000000003</v>
      </c>
      <c r="G78" s="18">
        <f t="shared" ref="G78:G137" si="1">F78*D78</f>
        <v>464.43400000000003</v>
      </c>
    </row>
    <row r="79" spans="1:7" x14ac:dyDescent="0.15">
      <c r="A79" s="18"/>
      <c r="B79" s="18"/>
      <c r="C79" s="18"/>
      <c r="D79" s="18"/>
      <c r="E79" s="18">
        <v>38.972000000000001</v>
      </c>
      <c r="F79" s="18"/>
      <c r="G79" s="18"/>
    </row>
    <row r="80" spans="1:7" x14ac:dyDescent="0.15">
      <c r="A80" s="18"/>
      <c r="B80" s="18"/>
      <c r="C80" s="18"/>
      <c r="D80" s="18"/>
      <c r="E80" s="18">
        <v>80.097999999999999</v>
      </c>
      <c r="F80" s="18"/>
      <c r="G80" s="18"/>
    </row>
    <row r="81" spans="1:7" x14ac:dyDescent="0.15">
      <c r="A81" s="18"/>
      <c r="B81" s="18"/>
      <c r="C81" s="18"/>
      <c r="D81" s="18"/>
      <c r="E81" s="18">
        <v>67.727000000000004</v>
      </c>
      <c r="F81" s="18"/>
      <c r="G81" s="18"/>
    </row>
    <row r="82" spans="1:7" x14ac:dyDescent="0.15">
      <c r="A82" s="18"/>
      <c r="B82" s="18"/>
      <c r="C82" s="18"/>
      <c r="D82" s="18"/>
      <c r="E82" s="18">
        <v>56.454000000000001</v>
      </c>
      <c r="F82" s="18"/>
      <c r="G82" s="18"/>
    </row>
    <row r="83" spans="1:7" x14ac:dyDescent="0.15">
      <c r="A83" s="18"/>
      <c r="B83" s="18"/>
      <c r="C83" s="18"/>
      <c r="D83" s="18"/>
      <c r="E83" s="18">
        <v>31.91</v>
      </c>
      <c r="F83" s="18"/>
      <c r="G83" s="18"/>
    </row>
    <row r="84" spans="1:7" x14ac:dyDescent="0.15">
      <c r="A84" s="18"/>
      <c r="B84" s="18"/>
      <c r="C84" s="18"/>
      <c r="D84" s="18"/>
      <c r="E84" s="18">
        <v>97.363</v>
      </c>
      <c r="F84" s="18"/>
      <c r="G84" s="18"/>
    </row>
    <row r="85" spans="1:7" x14ac:dyDescent="0.15">
      <c r="A85" s="18"/>
      <c r="B85" s="18"/>
      <c r="C85" s="18"/>
      <c r="D85" s="18"/>
      <c r="E85" s="18">
        <v>63.767000000000003</v>
      </c>
      <c r="F85" s="18"/>
      <c r="G85" s="18"/>
    </row>
    <row r="86" spans="1:7" x14ac:dyDescent="0.15">
      <c r="A86" s="18">
        <f>'[1]120716-1'!B23</f>
        <v>4.4000000000000004</v>
      </c>
      <c r="B86" s="18">
        <f>'[1]120716-1'!C23</f>
        <v>4</v>
      </c>
      <c r="C86" s="18" t="str">
        <f>'[1]120716-1'!D23</f>
        <v>W</v>
      </c>
      <c r="D86" s="18">
        <f>'[1]120716-1'!AF23</f>
        <v>3</v>
      </c>
      <c r="E86" s="18">
        <v>38.927999999999997</v>
      </c>
      <c r="F86" s="18">
        <f>AVERAGE(E86:E88)</f>
        <v>32.524000000000001</v>
      </c>
      <c r="G86" s="18">
        <f t="shared" si="1"/>
        <v>97.572000000000003</v>
      </c>
    </row>
    <row r="87" spans="1:7" x14ac:dyDescent="0.15">
      <c r="A87" s="18"/>
      <c r="B87" s="18"/>
      <c r="C87" s="18"/>
      <c r="D87" s="18"/>
      <c r="E87" s="18">
        <v>32.231999999999999</v>
      </c>
      <c r="F87" s="18"/>
      <c r="G87" s="18"/>
    </row>
    <row r="88" spans="1:7" x14ac:dyDescent="0.15">
      <c r="A88" s="18"/>
      <c r="B88" s="18"/>
      <c r="C88" s="18"/>
      <c r="D88" s="18"/>
      <c r="E88" s="18">
        <v>26.411999999999999</v>
      </c>
      <c r="F88" s="18"/>
      <c r="G88" s="18"/>
    </row>
    <row r="89" spans="1:7" x14ac:dyDescent="0.15">
      <c r="A89" s="18">
        <f>'[1]120716-1'!B24</f>
        <v>5.0999999999999996</v>
      </c>
      <c r="B89" s="18">
        <f>'[1]120716-1'!C24</f>
        <v>4</v>
      </c>
      <c r="C89" s="18" t="str">
        <f>'[1]120716-1'!D24</f>
        <v>SW</v>
      </c>
      <c r="D89" s="18">
        <v>9</v>
      </c>
      <c r="E89" s="18">
        <v>360.58499999999998</v>
      </c>
      <c r="F89" s="18">
        <f>AVERAGE(E89:E97)</f>
        <v>253.67955555555551</v>
      </c>
      <c r="G89" s="18">
        <f t="shared" si="1"/>
        <v>2283.1159999999995</v>
      </c>
    </row>
    <row r="90" spans="1:7" x14ac:dyDescent="0.15">
      <c r="A90" s="18"/>
      <c r="B90" s="18"/>
      <c r="C90" s="18"/>
      <c r="D90" s="18"/>
      <c r="E90" s="18">
        <v>280.03399999999999</v>
      </c>
      <c r="F90" s="18"/>
      <c r="G90" s="18"/>
    </row>
    <row r="91" spans="1:7" x14ac:dyDescent="0.15">
      <c r="A91" s="18"/>
      <c r="B91" s="18"/>
      <c r="C91" s="18"/>
      <c r="D91" s="18"/>
      <c r="E91" s="18">
        <v>361.09899999999999</v>
      </c>
      <c r="F91" s="18"/>
      <c r="G91" s="18"/>
    </row>
    <row r="92" spans="1:7" x14ac:dyDescent="0.15">
      <c r="A92" s="18"/>
      <c r="B92" s="18"/>
      <c r="C92" s="18"/>
      <c r="D92" s="18"/>
      <c r="E92" s="18">
        <v>242.73400000000001</v>
      </c>
      <c r="F92" s="18"/>
      <c r="G92" s="18"/>
    </row>
    <row r="93" spans="1:7" x14ac:dyDescent="0.15">
      <c r="A93" s="18"/>
      <c r="B93" s="18"/>
      <c r="C93" s="18"/>
      <c r="D93" s="18"/>
      <c r="E93" s="18">
        <v>340.73599999999999</v>
      </c>
      <c r="F93" s="18"/>
      <c r="G93" s="18"/>
    </row>
    <row r="94" spans="1:7" x14ac:dyDescent="0.15">
      <c r="A94" s="18"/>
      <c r="B94" s="18"/>
      <c r="C94" s="18"/>
      <c r="D94" s="18"/>
      <c r="E94" s="18">
        <v>167.12200000000001</v>
      </c>
      <c r="F94" s="18"/>
      <c r="G94" s="18"/>
    </row>
    <row r="95" spans="1:7" x14ac:dyDescent="0.15">
      <c r="A95" s="18"/>
      <c r="B95" s="18"/>
      <c r="C95" s="18"/>
      <c r="D95" s="18"/>
      <c r="E95" s="18">
        <v>141.87799999999999</v>
      </c>
      <c r="F95" s="18"/>
      <c r="G95" s="18"/>
    </row>
    <row r="96" spans="1:7" x14ac:dyDescent="0.15">
      <c r="A96" s="18"/>
      <c r="B96" s="18"/>
      <c r="C96" s="18"/>
      <c r="D96" s="18"/>
      <c r="E96" s="18">
        <v>266.286</v>
      </c>
      <c r="F96" s="18"/>
      <c r="G96" s="18"/>
    </row>
    <row r="97" spans="1:7" x14ac:dyDescent="0.15">
      <c r="A97" s="18"/>
      <c r="B97" s="18"/>
      <c r="C97" s="18"/>
      <c r="D97" s="18"/>
      <c r="E97" s="18">
        <v>122.642</v>
      </c>
      <c r="F97" s="18"/>
      <c r="G97" s="18"/>
    </row>
    <row r="98" spans="1:7" x14ac:dyDescent="0.15">
      <c r="A98" s="18">
        <f>'[1]120716-1'!B25</f>
        <v>5.2</v>
      </c>
      <c r="B98" s="18">
        <f>'[1]120716-1'!C25</f>
        <v>4</v>
      </c>
      <c r="C98" s="18" t="str">
        <f>'[1]120716-1'!D25</f>
        <v>SW</v>
      </c>
      <c r="D98" s="18">
        <f>'[1]120716-1'!AF25</f>
        <v>3</v>
      </c>
      <c r="E98" s="18">
        <v>146.262</v>
      </c>
      <c r="F98" s="18">
        <f>AVERAGE(E98:E100)</f>
        <v>155.721</v>
      </c>
      <c r="G98" s="18">
        <f t="shared" si="1"/>
        <v>467.16300000000001</v>
      </c>
    </row>
    <row r="99" spans="1:7" x14ac:dyDescent="0.15">
      <c r="A99" s="18"/>
      <c r="B99" s="18"/>
      <c r="C99" s="18"/>
      <c r="D99" s="18"/>
      <c r="E99" s="18">
        <v>211.92099999999999</v>
      </c>
      <c r="F99" s="18"/>
      <c r="G99" s="18"/>
    </row>
    <row r="100" spans="1:7" x14ac:dyDescent="0.15">
      <c r="A100" s="18"/>
      <c r="B100" s="18"/>
      <c r="C100" s="18"/>
      <c r="D100" s="18"/>
      <c r="E100" s="18">
        <v>108.98</v>
      </c>
      <c r="F100" s="18"/>
      <c r="G100" s="18"/>
    </row>
    <row r="101" spans="1:7" x14ac:dyDescent="0.15">
      <c r="A101" s="18">
        <f>'[1]120716-1'!B26</f>
        <v>6.1</v>
      </c>
      <c r="B101" s="18">
        <f>'[1]120716-1'!C26</f>
        <v>4</v>
      </c>
      <c r="C101" s="18" t="str">
        <f>'[1]120716-1'!D26</f>
        <v>NW</v>
      </c>
      <c r="D101" s="18">
        <f>'[1]120716-1'!AF32</f>
        <v>10</v>
      </c>
      <c r="E101" s="18">
        <v>163.071</v>
      </c>
      <c r="F101" s="18">
        <f>AVERAGE(E101:E110)</f>
        <v>112.52850000000004</v>
      </c>
      <c r="G101" s="18">
        <f t="shared" si="1"/>
        <v>1125.2850000000003</v>
      </c>
    </row>
    <row r="102" spans="1:7" x14ac:dyDescent="0.15">
      <c r="A102" s="18"/>
      <c r="B102" s="18"/>
      <c r="C102" s="18"/>
      <c r="D102" s="18"/>
      <c r="E102" s="18">
        <v>50.313000000000002</v>
      </c>
      <c r="F102" s="18"/>
      <c r="G102" s="18"/>
    </row>
    <row r="103" spans="1:7" x14ac:dyDescent="0.15">
      <c r="A103" s="18"/>
      <c r="B103" s="18"/>
      <c r="C103" s="18"/>
      <c r="D103" s="18"/>
      <c r="E103" s="18">
        <v>167.26300000000001</v>
      </c>
      <c r="F103" s="18"/>
      <c r="G103" s="18"/>
    </row>
    <row r="104" spans="1:7" x14ac:dyDescent="0.15">
      <c r="A104" s="18"/>
      <c r="B104" s="18"/>
      <c r="C104" s="18"/>
      <c r="D104" s="18"/>
      <c r="E104" s="18">
        <v>50.451000000000001</v>
      </c>
      <c r="F104" s="18"/>
      <c r="G104" s="18"/>
    </row>
    <row r="105" spans="1:7" x14ac:dyDescent="0.15">
      <c r="A105" s="18"/>
      <c r="B105" s="18"/>
      <c r="C105" s="18"/>
      <c r="D105" s="18"/>
      <c r="E105" s="18">
        <v>117.40600000000001</v>
      </c>
      <c r="F105" s="18"/>
      <c r="G105" s="18"/>
    </row>
    <row r="106" spans="1:7" x14ac:dyDescent="0.15">
      <c r="A106" s="18"/>
      <c r="B106" s="18"/>
      <c r="C106" s="18"/>
      <c r="D106" s="18"/>
      <c r="E106" s="18">
        <v>69.563999999999993</v>
      </c>
      <c r="F106" s="18"/>
      <c r="G106" s="18"/>
    </row>
    <row r="107" spans="1:7" x14ac:dyDescent="0.15">
      <c r="A107" s="18"/>
      <c r="B107" s="18"/>
      <c r="C107" s="18"/>
      <c r="D107" s="18"/>
      <c r="E107" s="18">
        <v>153.25899999999999</v>
      </c>
      <c r="F107" s="18"/>
      <c r="G107" s="18"/>
    </row>
    <row r="108" spans="1:7" x14ac:dyDescent="0.15">
      <c r="A108" s="18"/>
      <c r="B108" s="18"/>
      <c r="C108" s="18"/>
      <c r="D108" s="18"/>
      <c r="E108" s="18">
        <v>174.06200000000001</v>
      </c>
      <c r="F108" s="18"/>
      <c r="G108" s="18"/>
    </row>
    <row r="109" spans="1:7" x14ac:dyDescent="0.15">
      <c r="A109" s="18"/>
      <c r="B109" s="18"/>
      <c r="C109" s="18"/>
      <c r="D109" s="18"/>
      <c r="E109" s="18">
        <v>95.275000000000006</v>
      </c>
      <c r="F109" s="18"/>
      <c r="G109" s="18"/>
    </row>
    <row r="110" spans="1:7" x14ac:dyDescent="0.15">
      <c r="A110" s="18"/>
      <c r="B110" s="18"/>
      <c r="C110" s="18"/>
      <c r="D110" s="18"/>
      <c r="E110" s="18">
        <v>84.620999999999995</v>
      </c>
      <c r="F110" s="18"/>
      <c r="G110" s="18"/>
    </row>
    <row r="111" spans="1:7" x14ac:dyDescent="0.15">
      <c r="A111" s="18">
        <f>'[1]120716-1'!B27</f>
        <v>7.1</v>
      </c>
      <c r="B111" s="18">
        <f>'[1]120716-1'!C27</f>
        <v>4</v>
      </c>
      <c r="C111" s="18" t="str">
        <f>'[1]120716-1'!D27</f>
        <v>E</v>
      </c>
      <c r="D111" s="18">
        <v>8</v>
      </c>
      <c r="E111" s="18">
        <v>70.447000000000003</v>
      </c>
      <c r="F111" s="18">
        <f>AVERAGE(E111:E118)</f>
        <v>164.25437499999998</v>
      </c>
      <c r="G111" s="18">
        <f t="shared" si="1"/>
        <v>1314.0349999999999</v>
      </c>
    </row>
    <row r="112" spans="1:7" x14ac:dyDescent="0.15">
      <c r="A112" s="18"/>
      <c r="B112" s="18"/>
      <c r="C112" s="18"/>
      <c r="D112" s="18"/>
      <c r="E112" s="18">
        <v>54.588999999999999</v>
      </c>
      <c r="F112" s="18"/>
      <c r="G112" s="18"/>
    </row>
    <row r="113" spans="1:7" x14ac:dyDescent="0.15">
      <c r="A113" s="18"/>
      <c r="B113" s="18"/>
      <c r="C113" s="18"/>
      <c r="D113" s="18"/>
      <c r="E113" s="18">
        <v>257.89600000000002</v>
      </c>
      <c r="F113" s="18"/>
      <c r="G113" s="18"/>
    </row>
    <row r="114" spans="1:7" x14ac:dyDescent="0.15">
      <c r="A114" s="18"/>
      <c r="B114" s="18"/>
      <c r="C114" s="18"/>
      <c r="D114" s="18"/>
      <c r="E114" s="18">
        <v>226.49299999999999</v>
      </c>
      <c r="F114" s="18"/>
      <c r="G114" s="18"/>
    </row>
    <row r="115" spans="1:7" x14ac:dyDescent="0.15">
      <c r="A115" s="18"/>
      <c r="B115" s="18"/>
      <c r="C115" s="18"/>
      <c r="D115" s="18"/>
      <c r="E115" s="18">
        <v>121.746</v>
      </c>
      <c r="F115" s="18"/>
      <c r="G115" s="18"/>
    </row>
    <row r="116" spans="1:7" x14ac:dyDescent="0.15">
      <c r="A116" s="18"/>
      <c r="B116" s="18"/>
      <c r="C116" s="18"/>
      <c r="D116" s="18"/>
      <c r="E116" s="18">
        <v>358.42899999999997</v>
      </c>
      <c r="F116" s="18"/>
      <c r="G116" s="18"/>
    </row>
    <row r="117" spans="1:7" x14ac:dyDescent="0.15">
      <c r="A117" s="18"/>
      <c r="B117" s="18"/>
      <c r="C117" s="18"/>
      <c r="D117" s="18"/>
      <c r="E117" s="18">
        <v>148.86600000000001</v>
      </c>
      <c r="F117" s="18"/>
      <c r="G117" s="18"/>
    </row>
    <row r="118" spans="1:7" x14ac:dyDescent="0.15">
      <c r="A118" s="18"/>
      <c r="B118" s="18"/>
      <c r="C118" s="18"/>
      <c r="D118" s="18"/>
      <c r="E118" s="18">
        <v>75.569000000000003</v>
      </c>
      <c r="F118" s="18"/>
      <c r="G118" s="18"/>
    </row>
    <row r="119" spans="1:7" x14ac:dyDescent="0.15">
      <c r="A119" s="18">
        <f>'[1]120716-1'!B28</f>
        <v>8.1</v>
      </c>
      <c r="B119" s="18">
        <f>'[1]120716-1'!C28</f>
        <v>4</v>
      </c>
      <c r="C119" s="18" t="str">
        <f>'[1]120716-1'!D28</f>
        <v>NE</v>
      </c>
      <c r="D119" s="18">
        <v>8</v>
      </c>
      <c r="E119" s="18">
        <v>69.531999999999996</v>
      </c>
      <c r="F119" s="18">
        <f>AVERAGE(E119:E126)</f>
        <v>162.12125</v>
      </c>
      <c r="G119" s="18">
        <f t="shared" si="1"/>
        <v>1296.97</v>
      </c>
    </row>
    <row r="120" spans="1:7" x14ac:dyDescent="0.15">
      <c r="A120" s="18"/>
      <c r="B120" s="18"/>
      <c r="C120" s="18"/>
      <c r="D120" s="18"/>
      <c r="E120" s="18">
        <v>53.88</v>
      </c>
      <c r="F120" s="18"/>
      <c r="G120" s="18"/>
    </row>
    <row r="121" spans="1:7" x14ac:dyDescent="0.15">
      <c r="A121" s="18"/>
      <c r="B121" s="18"/>
      <c r="C121" s="18"/>
      <c r="D121" s="18"/>
      <c r="E121" s="18">
        <v>254.547</v>
      </c>
      <c r="F121" s="18"/>
      <c r="G121" s="18"/>
    </row>
    <row r="122" spans="1:7" x14ac:dyDescent="0.15">
      <c r="A122" s="18"/>
      <c r="B122" s="18"/>
      <c r="C122" s="18"/>
      <c r="D122" s="18"/>
      <c r="E122" s="18">
        <v>223.55099999999999</v>
      </c>
      <c r="F122" s="18"/>
      <c r="G122" s="18"/>
    </row>
    <row r="123" spans="1:7" x14ac:dyDescent="0.15">
      <c r="A123" s="18"/>
      <c r="B123" s="18"/>
      <c r="C123" s="18"/>
      <c r="D123" s="18"/>
      <c r="E123" s="18">
        <v>120.16500000000001</v>
      </c>
      <c r="F123" s="18"/>
      <c r="G123" s="18"/>
    </row>
    <row r="124" spans="1:7" x14ac:dyDescent="0.15">
      <c r="A124" s="18"/>
      <c r="B124" s="18"/>
      <c r="C124" s="18"/>
      <c r="D124" s="18"/>
      <c r="E124" s="18">
        <v>353.774</v>
      </c>
      <c r="F124" s="18"/>
      <c r="G124" s="18"/>
    </row>
    <row r="125" spans="1:7" x14ac:dyDescent="0.15">
      <c r="A125" s="18"/>
      <c r="B125" s="18"/>
      <c r="C125" s="18"/>
      <c r="D125" s="18"/>
      <c r="E125" s="18">
        <v>146.93299999999999</v>
      </c>
      <c r="F125" s="18"/>
      <c r="G125" s="18"/>
    </row>
    <row r="126" spans="1:7" x14ac:dyDescent="0.15">
      <c r="A126" s="18"/>
      <c r="B126" s="18"/>
      <c r="C126" s="18"/>
      <c r="D126" s="18"/>
      <c r="E126" s="18">
        <v>74.587999999999994</v>
      </c>
      <c r="F126" s="18"/>
      <c r="G126" s="18"/>
    </row>
    <row r="127" spans="1:7" x14ac:dyDescent="0.15">
      <c r="A127" s="18">
        <f>'[1]120716-1'!B29</f>
        <v>9.1</v>
      </c>
      <c r="B127" s="18">
        <f>'[1]120716-1'!C29</f>
        <v>4</v>
      </c>
      <c r="C127" s="18" t="str">
        <f>'[1]120716-1'!D29</f>
        <v>SE</v>
      </c>
      <c r="D127" s="18">
        <v>5</v>
      </c>
      <c r="E127" s="18">
        <v>92.608999999999995</v>
      </c>
      <c r="F127" s="18">
        <f>AVERAGE(E127:E131)</f>
        <v>160.66220000000001</v>
      </c>
      <c r="G127" s="18">
        <f t="shared" si="1"/>
        <v>803.31100000000004</v>
      </c>
    </row>
    <row r="128" spans="1:7" x14ac:dyDescent="0.15">
      <c r="A128" s="18"/>
      <c r="B128" s="18"/>
      <c r="C128" s="18"/>
      <c r="D128" s="18"/>
      <c r="E128" s="18">
        <v>149.62100000000001</v>
      </c>
      <c r="F128" s="18"/>
      <c r="G128" s="18"/>
    </row>
    <row r="129" spans="1:7" x14ac:dyDescent="0.15">
      <c r="A129" s="18"/>
      <c r="B129" s="18"/>
      <c r="C129" s="18"/>
      <c r="D129" s="18"/>
      <c r="E129" s="18">
        <v>153.46700000000001</v>
      </c>
      <c r="F129" s="18"/>
      <c r="G129" s="18"/>
    </row>
    <row r="130" spans="1:7" x14ac:dyDescent="0.15">
      <c r="A130" s="18"/>
      <c r="B130" s="18"/>
      <c r="C130" s="18"/>
      <c r="D130" s="18"/>
      <c r="E130" s="18">
        <v>207.8</v>
      </c>
      <c r="F130" s="18"/>
      <c r="G130" s="18"/>
    </row>
    <row r="131" spans="1:7" x14ac:dyDescent="0.15">
      <c r="A131" s="18"/>
      <c r="B131" s="18"/>
      <c r="C131" s="18"/>
      <c r="D131" s="18"/>
      <c r="E131" s="18">
        <v>199.81399999999999</v>
      </c>
      <c r="F131" s="18"/>
      <c r="G131" s="18"/>
    </row>
    <row r="132" spans="1:7" x14ac:dyDescent="0.15">
      <c r="A132" s="18">
        <f>'[1]120716-1'!B30</f>
        <v>10.1</v>
      </c>
      <c r="B132" s="18">
        <f>'[1]120716-1'!C30</f>
        <v>5</v>
      </c>
      <c r="C132" s="18" t="str">
        <f>'[1]120716-1'!D30</f>
        <v>C</v>
      </c>
      <c r="D132" s="18">
        <f>'[1]120716-1'!AF30</f>
        <v>5</v>
      </c>
      <c r="E132" s="18">
        <v>196.40700000000001</v>
      </c>
      <c r="F132" s="18">
        <f>AVERAGE(E132:E136)</f>
        <v>169.76799999999997</v>
      </c>
      <c r="G132" s="18">
        <f t="shared" si="1"/>
        <v>848.83999999999992</v>
      </c>
    </row>
    <row r="133" spans="1:7" x14ac:dyDescent="0.15">
      <c r="A133" s="18"/>
      <c r="B133" s="18"/>
      <c r="C133" s="18"/>
      <c r="D133" s="18"/>
      <c r="E133" s="18">
        <v>166.363</v>
      </c>
      <c r="F133" s="18"/>
      <c r="G133" s="18"/>
    </row>
    <row r="134" spans="1:7" x14ac:dyDescent="0.15">
      <c r="A134" s="18"/>
      <c r="B134" s="18"/>
      <c r="C134" s="18"/>
      <c r="D134" s="18"/>
      <c r="E134" s="18">
        <v>121.526</v>
      </c>
      <c r="F134" s="18"/>
      <c r="G134" s="18"/>
    </row>
    <row r="135" spans="1:7" x14ac:dyDescent="0.15">
      <c r="A135" s="18"/>
      <c r="B135" s="18"/>
      <c r="C135" s="18"/>
      <c r="D135" s="18"/>
      <c r="E135" s="18">
        <v>168.197</v>
      </c>
      <c r="F135" s="18"/>
      <c r="G135" s="18"/>
    </row>
    <row r="136" spans="1:7" x14ac:dyDescent="0.15">
      <c r="A136" s="18"/>
      <c r="B136" s="18"/>
      <c r="C136" s="18"/>
      <c r="D136" s="18"/>
      <c r="E136" s="18">
        <v>196.34700000000001</v>
      </c>
      <c r="F136" s="18"/>
      <c r="G136" s="18"/>
    </row>
    <row r="137" spans="1:7" x14ac:dyDescent="0.15">
      <c r="A137" s="18">
        <f>'[1]120716-1'!B31</f>
        <v>10.199999999999999</v>
      </c>
      <c r="B137" s="18">
        <f>'[1]120716-1'!C31</f>
        <v>5</v>
      </c>
      <c r="C137" s="18" t="str">
        <f>'[1]120716-1'!D31</f>
        <v>C</v>
      </c>
      <c r="D137" s="18">
        <f>'[1]120716-1'!AF31</f>
        <v>4</v>
      </c>
      <c r="E137" s="18">
        <v>173.46100000000001</v>
      </c>
      <c r="F137" s="18">
        <f>AVERAGE(E137:E140)</f>
        <v>157.05125000000001</v>
      </c>
      <c r="G137" s="18">
        <f t="shared" si="1"/>
        <v>628.20500000000004</v>
      </c>
    </row>
    <row r="138" spans="1:7" x14ac:dyDescent="0.15">
      <c r="A138" s="18"/>
      <c r="B138" s="18"/>
      <c r="C138" s="18"/>
      <c r="D138" s="18"/>
      <c r="E138" s="18">
        <v>138.131</v>
      </c>
      <c r="F138" s="18"/>
      <c r="G138" s="18"/>
    </row>
    <row r="139" spans="1:7" x14ac:dyDescent="0.15">
      <c r="A139" s="18"/>
      <c r="B139" s="18"/>
      <c r="C139" s="18"/>
      <c r="D139" s="18"/>
      <c r="E139" s="18">
        <v>218.858</v>
      </c>
      <c r="F139" s="18"/>
      <c r="G139" s="18"/>
    </row>
    <row r="140" spans="1:7" x14ac:dyDescent="0.15">
      <c r="A140" s="18"/>
      <c r="B140" s="18"/>
      <c r="C140" s="18"/>
      <c r="D140" s="18"/>
      <c r="E140" s="18">
        <v>97.754999999999995</v>
      </c>
      <c r="F140" s="18"/>
      <c r="G140" s="18"/>
    </row>
    <row r="141" spans="1:7" x14ac:dyDescent="0.15">
      <c r="A141" s="18">
        <f>'[1]120716-1'!B32</f>
        <v>11.1</v>
      </c>
      <c r="B141" s="18">
        <f>'[1]120716-1'!C32</f>
        <v>5</v>
      </c>
      <c r="C141" s="18" t="str">
        <f>'[1]120716-1'!D32</f>
        <v>S</v>
      </c>
      <c r="D141" s="18">
        <v>10</v>
      </c>
      <c r="E141" s="18">
        <v>205.46799999999999</v>
      </c>
      <c r="F141" s="18">
        <f>AVERAGE(E141:E150)</f>
        <v>126.97379999999998</v>
      </c>
      <c r="G141" s="18">
        <f t="shared" ref="G141:G194" si="2">F141*D141</f>
        <v>1269.7379999999998</v>
      </c>
    </row>
    <row r="142" spans="1:7" x14ac:dyDescent="0.15">
      <c r="A142" s="18"/>
      <c r="B142" s="18"/>
      <c r="C142" s="18"/>
      <c r="D142" s="18"/>
      <c r="E142" s="18">
        <v>179.15700000000001</v>
      </c>
      <c r="F142" s="18"/>
      <c r="G142" s="18"/>
    </row>
    <row r="143" spans="1:7" x14ac:dyDescent="0.15">
      <c r="A143" s="18"/>
      <c r="B143" s="18"/>
      <c r="C143" s="18"/>
      <c r="D143" s="18"/>
      <c r="E143" s="18">
        <v>206.017</v>
      </c>
      <c r="F143" s="18"/>
      <c r="G143" s="18"/>
    </row>
    <row r="144" spans="1:7" x14ac:dyDescent="0.15">
      <c r="A144" s="18"/>
      <c r="B144" s="18"/>
      <c r="C144" s="18"/>
      <c r="D144" s="18"/>
      <c r="E144" s="18">
        <v>188.6</v>
      </c>
      <c r="F144" s="18"/>
      <c r="G144" s="18"/>
    </row>
    <row r="145" spans="1:7" x14ac:dyDescent="0.15">
      <c r="A145" s="18"/>
      <c r="B145" s="18"/>
      <c r="C145" s="18"/>
      <c r="D145" s="18"/>
      <c r="E145" s="18">
        <v>99.01</v>
      </c>
      <c r="F145" s="18"/>
      <c r="G145" s="18"/>
    </row>
    <row r="146" spans="1:7" x14ac:dyDescent="0.15">
      <c r="A146" s="18"/>
      <c r="B146" s="18"/>
      <c r="C146" s="18"/>
      <c r="D146" s="18"/>
      <c r="E146" s="18">
        <v>68.650999999999996</v>
      </c>
      <c r="F146" s="18"/>
      <c r="G146" s="18"/>
    </row>
    <row r="147" spans="1:7" x14ac:dyDescent="0.15">
      <c r="A147" s="18"/>
      <c r="B147" s="18"/>
      <c r="C147" s="18"/>
      <c r="D147" s="18"/>
      <c r="E147" s="18">
        <v>86.510999999999996</v>
      </c>
      <c r="F147" s="18"/>
      <c r="G147" s="18"/>
    </row>
    <row r="148" spans="1:7" x14ac:dyDescent="0.15">
      <c r="A148" s="18"/>
      <c r="B148" s="18"/>
      <c r="C148" s="18"/>
      <c r="D148" s="18"/>
      <c r="E148" s="18">
        <v>74.194000000000003</v>
      </c>
      <c r="F148" s="18"/>
      <c r="G148" s="18"/>
    </row>
    <row r="149" spans="1:7" x14ac:dyDescent="0.15">
      <c r="A149" s="18"/>
      <c r="B149" s="18"/>
      <c r="C149" s="18"/>
      <c r="D149" s="18"/>
      <c r="E149" s="18">
        <v>83.855999999999995</v>
      </c>
      <c r="F149" s="18"/>
      <c r="G149" s="18"/>
    </row>
    <row r="150" spans="1:7" x14ac:dyDescent="0.15">
      <c r="A150" s="18"/>
      <c r="B150" s="18"/>
      <c r="C150" s="18"/>
      <c r="D150" s="18"/>
      <c r="E150" s="18">
        <v>78.274000000000001</v>
      </c>
      <c r="F150" s="18"/>
      <c r="G150" s="18"/>
    </row>
    <row r="151" spans="1:7" x14ac:dyDescent="0.15">
      <c r="A151" s="18">
        <f>'[1]120716-1'!B33</f>
        <v>12.1</v>
      </c>
      <c r="B151" s="18">
        <f>'[1]120716-1'!C33</f>
        <v>5</v>
      </c>
      <c r="C151" s="18" t="str">
        <f>'[1]120716-1'!D33</f>
        <v>N</v>
      </c>
      <c r="D151" s="18">
        <f>'[1]120716-1'!AF33</f>
        <v>8</v>
      </c>
      <c r="E151" s="18">
        <v>242.44800000000001</v>
      </c>
      <c r="F151" s="18">
        <f>AVERAGE(E151:E158)</f>
        <v>444.46175000000005</v>
      </c>
      <c r="G151" s="18">
        <f t="shared" si="2"/>
        <v>3555.6940000000004</v>
      </c>
    </row>
    <row r="152" spans="1:7" x14ac:dyDescent="0.15">
      <c r="A152" s="18"/>
      <c r="B152" s="18"/>
      <c r="C152" s="18"/>
      <c r="D152" s="18"/>
      <c r="E152" s="18">
        <v>537.73199999999997</v>
      </c>
      <c r="F152" s="18"/>
      <c r="G152" s="18"/>
    </row>
    <row r="153" spans="1:7" x14ac:dyDescent="0.15">
      <c r="A153" s="18"/>
      <c r="B153" s="18"/>
      <c r="C153" s="18"/>
      <c r="D153" s="18"/>
      <c r="E153" s="18">
        <v>527.64300000000003</v>
      </c>
      <c r="F153" s="18"/>
      <c r="G153" s="18"/>
    </row>
    <row r="154" spans="1:7" x14ac:dyDescent="0.15">
      <c r="A154" s="18"/>
      <c r="B154" s="18"/>
      <c r="C154" s="18"/>
      <c r="D154" s="18"/>
      <c r="E154" s="18">
        <v>458.46699999999998</v>
      </c>
      <c r="F154" s="18"/>
      <c r="G154" s="18"/>
    </row>
    <row r="155" spans="1:7" x14ac:dyDescent="0.15">
      <c r="A155" s="18"/>
      <c r="B155" s="18"/>
      <c r="C155" s="18"/>
      <c r="D155" s="18"/>
      <c r="E155" s="18">
        <v>406.36</v>
      </c>
      <c r="F155" s="18"/>
      <c r="G155" s="18"/>
    </row>
    <row r="156" spans="1:7" x14ac:dyDescent="0.15">
      <c r="A156" s="18"/>
      <c r="B156" s="18"/>
      <c r="C156" s="18"/>
      <c r="D156" s="18"/>
      <c r="E156" s="18">
        <v>462.19</v>
      </c>
      <c r="F156" s="18"/>
      <c r="G156" s="18"/>
    </row>
    <row r="157" spans="1:7" x14ac:dyDescent="0.15">
      <c r="A157" s="18"/>
      <c r="B157" s="18"/>
      <c r="C157" s="18"/>
      <c r="D157" s="18"/>
      <c r="E157" s="18">
        <v>367.51</v>
      </c>
      <c r="F157" s="18"/>
      <c r="G157" s="18"/>
    </row>
    <row r="158" spans="1:7" x14ac:dyDescent="0.15">
      <c r="A158" s="18"/>
      <c r="B158" s="18"/>
      <c r="C158" s="18"/>
      <c r="D158" s="18"/>
      <c r="E158" s="18">
        <v>553.34400000000005</v>
      </c>
      <c r="F158" s="18"/>
      <c r="G158" s="18"/>
    </row>
    <row r="159" spans="1:7" x14ac:dyDescent="0.15">
      <c r="A159" s="18">
        <f>'[1]120716-1'!B34</f>
        <v>13.1</v>
      </c>
      <c r="B159" s="18">
        <f>'[1]120716-1'!C34</f>
        <v>5</v>
      </c>
      <c r="C159" s="18" t="str">
        <f>'[1]120716-1'!D34</f>
        <v>W</v>
      </c>
      <c r="D159" s="18">
        <v>9</v>
      </c>
      <c r="E159" s="18">
        <v>347.40600000000001</v>
      </c>
      <c r="F159" s="18">
        <f>AVERAGE(E159:E167)</f>
        <v>250.16966666666661</v>
      </c>
      <c r="G159" s="18">
        <f t="shared" si="2"/>
        <v>2251.5269999999996</v>
      </c>
    </row>
    <row r="160" spans="1:7" x14ac:dyDescent="0.15">
      <c r="A160" s="18"/>
      <c r="B160" s="18"/>
      <c r="C160" s="18"/>
      <c r="D160" s="18"/>
      <c r="E160" s="18">
        <v>99.037999999999997</v>
      </c>
      <c r="F160" s="18"/>
      <c r="G160" s="18"/>
    </row>
    <row r="161" spans="1:7" x14ac:dyDescent="0.15">
      <c r="A161" s="18"/>
      <c r="B161" s="18"/>
      <c r="C161" s="18"/>
      <c r="D161" s="18"/>
      <c r="E161" s="18">
        <v>202.798</v>
      </c>
      <c r="F161" s="18"/>
      <c r="G161" s="18"/>
    </row>
    <row r="162" spans="1:7" x14ac:dyDescent="0.15">
      <c r="A162" s="18"/>
      <c r="B162" s="18"/>
      <c r="C162" s="18"/>
      <c r="D162" s="18"/>
      <c r="E162" s="18">
        <v>314.48099999999999</v>
      </c>
      <c r="F162" s="18"/>
      <c r="G162" s="18"/>
    </row>
    <row r="163" spans="1:7" x14ac:dyDescent="0.15">
      <c r="A163" s="18"/>
      <c r="B163" s="18"/>
      <c r="C163" s="18"/>
      <c r="D163" s="18"/>
      <c r="E163" s="18">
        <v>321.64499999999998</v>
      </c>
      <c r="F163" s="18"/>
      <c r="G163" s="18"/>
    </row>
    <row r="164" spans="1:7" x14ac:dyDescent="0.15">
      <c r="A164" s="18"/>
      <c r="B164" s="18"/>
      <c r="C164" s="18"/>
      <c r="D164" s="18"/>
      <c r="E164" s="18">
        <v>165.773</v>
      </c>
      <c r="F164" s="18"/>
      <c r="G164" s="18"/>
    </row>
    <row r="165" spans="1:7" x14ac:dyDescent="0.15">
      <c r="A165" s="18"/>
      <c r="B165" s="18"/>
      <c r="C165" s="18"/>
      <c r="D165" s="18"/>
      <c r="E165" s="18">
        <v>165.696</v>
      </c>
      <c r="F165" s="18"/>
      <c r="G165" s="18"/>
    </row>
    <row r="166" spans="1:7" x14ac:dyDescent="0.15">
      <c r="A166" s="18"/>
      <c r="B166" s="18"/>
      <c r="C166" s="18"/>
      <c r="D166" s="18"/>
      <c r="E166" s="18">
        <v>332.28199999999998</v>
      </c>
      <c r="F166" s="18"/>
      <c r="G166" s="18"/>
    </row>
    <row r="167" spans="1:7" x14ac:dyDescent="0.15">
      <c r="A167" s="18"/>
      <c r="B167" s="18"/>
      <c r="C167" s="18"/>
      <c r="D167" s="18"/>
      <c r="E167" s="18">
        <v>302.40800000000002</v>
      </c>
      <c r="F167" s="18"/>
      <c r="G167" s="18"/>
    </row>
    <row r="168" spans="1:7" x14ac:dyDescent="0.15">
      <c r="A168" s="18">
        <f>'[1]120716-1'!B35</f>
        <v>14.1</v>
      </c>
      <c r="B168" s="18">
        <f>'[1]120716-1'!C35</f>
        <v>5</v>
      </c>
      <c r="C168" s="18" t="str">
        <f>'[1]120716-1'!D35</f>
        <v>NW</v>
      </c>
      <c r="D168" s="18">
        <v>9</v>
      </c>
      <c r="E168" s="18">
        <v>444.87700000000001</v>
      </c>
      <c r="F168" s="18">
        <f>AVERAGE(E168:E176)</f>
        <v>302.60933333333332</v>
      </c>
      <c r="G168" s="18">
        <f t="shared" si="2"/>
        <v>2723.4839999999999</v>
      </c>
    </row>
    <row r="169" spans="1:7" x14ac:dyDescent="0.15">
      <c r="A169" s="18"/>
      <c r="B169" s="18"/>
      <c r="C169" s="18"/>
      <c r="D169" s="18"/>
      <c r="E169" s="18">
        <v>391.57799999999997</v>
      </c>
      <c r="F169" s="18"/>
      <c r="G169" s="18"/>
    </row>
    <row r="170" spans="1:7" x14ac:dyDescent="0.15">
      <c r="A170" s="18"/>
      <c r="B170" s="18"/>
      <c r="C170" s="18"/>
      <c r="D170" s="18"/>
      <c r="E170" s="18">
        <v>366.45100000000002</v>
      </c>
      <c r="F170" s="18"/>
      <c r="G170" s="18"/>
    </row>
    <row r="171" spans="1:7" x14ac:dyDescent="0.15">
      <c r="A171" s="18"/>
      <c r="B171" s="18"/>
      <c r="C171" s="18"/>
      <c r="D171" s="18"/>
      <c r="E171" s="18">
        <v>356.68</v>
      </c>
      <c r="F171" s="18"/>
      <c r="G171" s="18"/>
    </row>
    <row r="172" spans="1:7" x14ac:dyDescent="0.15">
      <c r="A172" s="18"/>
      <c r="B172" s="18"/>
      <c r="C172" s="18"/>
      <c r="D172" s="18"/>
      <c r="E172" s="18">
        <v>147.44800000000001</v>
      </c>
      <c r="F172" s="18"/>
      <c r="G172" s="18"/>
    </row>
    <row r="173" spans="1:7" x14ac:dyDescent="0.15">
      <c r="A173" s="18"/>
      <c r="B173" s="18"/>
      <c r="C173" s="18"/>
      <c r="D173" s="18"/>
      <c r="E173" s="18">
        <v>509.48599999999999</v>
      </c>
      <c r="F173" s="18"/>
      <c r="G173" s="18"/>
    </row>
    <row r="174" spans="1:7" x14ac:dyDescent="0.15">
      <c r="A174" s="18"/>
      <c r="B174" s="18"/>
      <c r="C174" s="18"/>
      <c r="D174" s="18"/>
      <c r="E174" s="18">
        <v>118.127</v>
      </c>
      <c r="F174" s="18"/>
      <c r="G174" s="18"/>
    </row>
    <row r="175" spans="1:7" x14ac:dyDescent="0.15">
      <c r="A175" s="18"/>
      <c r="B175" s="18"/>
      <c r="C175" s="18"/>
      <c r="D175" s="18"/>
      <c r="E175" s="18">
        <v>288.55500000000001</v>
      </c>
      <c r="F175" s="18"/>
      <c r="G175" s="18"/>
    </row>
    <row r="176" spans="1:7" x14ac:dyDescent="0.15">
      <c r="A176" s="18"/>
      <c r="B176" s="18"/>
      <c r="C176" s="18"/>
      <c r="D176" s="18"/>
      <c r="E176" s="18">
        <v>100.282</v>
      </c>
      <c r="F176" s="18"/>
      <c r="G176" s="18"/>
    </row>
    <row r="177" spans="1:7" x14ac:dyDescent="0.15">
      <c r="A177" s="18">
        <f>'[1]120716-1'!B36</f>
        <v>15.1</v>
      </c>
      <c r="B177" s="18">
        <f>'[1]120716-1'!C36</f>
        <v>5</v>
      </c>
      <c r="C177" s="18" t="str">
        <f>'[1]120716-1'!D36</f>
        <v>SW</v>
      </c>
      <c r="D177" s="18">
        <f>'[1]120716-1'!AF36</f>
        <v>0</v>
      </c>
      <c r="E177" s="18"/>
      <c r="F177" s="18" t="s">
        <v>65</v>
      </c>
      <c r="G177" s="18" t="s">
        <v>65</v>
      </c>
    </row>
    <row r="178" spans="1:7" x14ac:dyDescent="0.15">
      <c r="A178" s="18">
        <f>'[1]120716-1'!B37</f>
        <v>15.2</v>
      </c>
      <c r="B178" s="18">
        <f>'[1]120716-1'!C37</f>
        <v>5</v>
      </c>
      <c r="C178" s="18" t="str">
        <f>'[1]120716-1'!D37</f>
        <v>SW</v>
      </c>
      <c r="D178" s="18">
        <f>'[1]120716-1'!AF37</f>
        <v>0</v>
      </c>
      <c r="E178" s="18"/>
      <c r="F178" s="18" t="s">
        <v>65</v>
      </c>
      <c r="G178" s="18" t="s">
        <v>65</v>
      </c>
    </row>
    <row r="179" spans="1:7" x14ac:dyDescent="0.15">
      <c r="A179" s="18">
        <f>'[1]120716-1'!B38</f>
        <v>15.3</v>
      </c>
      <c r="B179" s="18">
        <f>'[1]120716-1'!C38</f>
        <v>5</v>
      </c>
      <c r="C179" s="18" t="str">
        <f>'[1]120716-1'!D38</f>
        <v>SW</v>
      </c>
      <c r="D179" s="18">
        <f>'[1]120716-1'!AF38</f>
        <v>0</v>
      </c>
      <c r="E179" s="18"/>
      <c r="F179" s="18" t="s">
        <v>65</v>
      </c>
      <c r="G179" s="18" t="s">
        <v>65</v>
      </c>
    </row>
    <row r="180" spans="1:7" x14ac:dyDescent="0.15">
      <c r="A180" s="18">
        <f>'[1]120716-1'!B39</f>
        <v>16.100000000000001</v>
      </c>
      <c r="B180" s="18">
        <f>'[1]120716-1'!C39</f>
        <v>5</v>
      </c>
      <c r="C180" s="18" t="str">
        <f>'[1]120716-1'!D39</f>
        <v>E</v>
      </c>
      <c r="D180" s="18">
        <f>'[1]120716-1'!AF39</f>
        <v>8</v>
      </c>
      <c r="E180" s="18">
        <v>368.07499999999999</v>
      </c>
      <c r="F180" s="18">
        <f>AVERAGE(E180:E187)</f>
        <v>214.145625</v>
      </c>
      <c r="G180" s="18">
        <f t="shared" si="2"/>
        <v>1713.165</v>
      </c>
    </row>
    <row r="181" spans="1:7" x14ac:dyDescent="0.15">
      <c r="A181" s="18"/>
      <c r="B181" s="18"/>
      <c r="C181" s="18"/>
      <c r="D181" s="18"/>
      <c r="E181" s="18">
        <v>182.899</v>
      </c>
      <c r="F181" s="18"/>
      <c r="G181" s="18"/>
    </row>
    <row r="182" spans="1:7" x14ac:dyDescent="0.15">
      <c r="A182" s="18"/>
      <c r="B182" s="18"/>
      <c r="C182" s="18"/>
      <c r="D182" s="18"/>
      <c r="E182" s="18">
        <v>358.48899999999998</v>
      </c>
      <c r="F182" s="18"/>
      <c r="G182" s="18"/>
    </row>
    <row r="183" spans="1:7" x14ac:dyDescent="0.15">
      <c r="A183" s="18"/>
      <c r="B183" s="18"/>
      <c r="C183" s="18"/>
      <c r="D183" s="18"/>
      <c r="E183" s="18">
        <v>60.695</v>
      </c>
      <c r="F183" s="18"/>
      <c r="G183" s="18"/>
    </row>
    <row r="184" spans="1:7" x14ac:dyDescent="0.15">
      <c r="A184" s="18"/>
      <c r="B184" s="18"/>
      <c r="C184" s="18"/>
      <c r="D184" s="18"/>
      <c r="E184" s="18">
        <v>151.19</v>
      </c>
      <c r="F184" s="18"/>
      <c r="G184" s="18"/>
    </row>
    <row r="185" spans="1:7" x14ac:dyDescent="0.15">
      <c r="A185" s="18"/>
      <c r="B185" s="18"/>
      <c r="C185" s="18"/>
      <c r="D185" s="18"/>
      <c r="E185" s="18">
        <v>147.15199999999999</v>
      </c>
      <c r="F185" s="18"/>
      <c r="G185" s="18"/>
    </row>
    <row r="186" spans="1:7" x14ac:dyDescent="0.15">
      <c r="A186" s="18"/>
      <c r="B186" s="18"/>
      <c r="C186" s="18"/>
      <c r="D186" s="18"/>
      <c r="E186" s="18">
        <v>196.34800000000001</v>
      </c>
      <c r="F186" s="18"/>
      <c r="G186" s="18"/>
    </row>
    <row r="187" spans="1:7" x14ac:dyDescent="0.15">
      <c r="A187" s="18"/>
      <c r="B187" s="18"/>
      <c r="C187" s="18"/>
      <c r="D187" s="18"/>
      <c r="E187" s="18">
        <v>248.31700000000001</v>
      </c>
      <c r="F187" s="18"/>
      <c r="G187" s="18"/>
    </row>
    <row r="188" spans="1:7" x14ac:dyDescent="0.15">
      <c r="A188" s="18">
        <f>'[1]120716-1'!B40</f>
        <v>16.2</v>
      </c>
      <c r="B188" s="18">
        <f>'[1]120716-1'!C40</f>
        <v>5</v>
      </c>
      <c r="C188" s="18" t="str">
        <f>'[1]120716-1'!D40</f>
        <v>E</v>
      </c>
      <c r="D188" s="18">
        <f>'[1]120716-1'!AF40</f>
        <v>6</v>
      </c>
      <c r="E188" s="18">
        <v>328.83600000000001</v>
      </c>
      <c r="F188" s="18">
        <f>AVERAGE(E188:E193)</f>
        <v>244.96216666666666</v>
      </c>
      <c r="G188" s="18">
        <f t="shared" si="2"/>
        <v>1469.7729999999999</v>
      </c>
    </row>
    <row r="189" spans="1:7" x14ac:dyDescent="0.15">
      <c r="A189" s="18"/>
      <c r="B189" s="18"/>
      <c r="C189" s="18"/>
      <c r="D189" s="18"/>
      <c r="E189" s="18">
        <v>88.355999999999995</v>
      </c>
      <c r="F189" s="18"/>
      <c r="G189" s="18"/>
    </row>
    <row r="190" spans="1:7" x14ac:dyDescent="0.15">
      <c r="A190" s="18"/>
      <c r="B190" s="18"/>
      <c r="C190" s="18"/>
      <c r="D190" s="18"/>
      <c r="E190" s="18">
        <v>316.99799999999999</v>
      </c>
      <c r="F190" s="18"/>
      <c r="G190" s="18"/>
    </row>
    <row r="191" spans="1:7" x14ac:dyDescent="0.15">
      <c r="A191" s="18"/>
      <c r="B191" s="18"/>
      <c r="C191" s="18"/>
      <c r="D191" s="18"/>
      <c r="E191" s="18">
        <v>124.342</v>
      </c>
      <c r="F191" s="18"/>
      <c r="G191" s="18"/>
    </row>
    <row r="192" spans="1:7" x14ac:dyDescent="0.15">
      <c r="A192" s="18"/>
      <c r="B192" s="18"/>
      <c r="C192" s="18"/>
      <c r="D192" s="18"/>
      <c r="E192" s="18">
        <v>300.173</v>
      </c>
      <c r="F192" s="18"/>
      <c r="G192" s="18"/>
    </row>
    <row r="193" spans="1:7" x14ac:dyDescent="0.15">
      <c r="A193" s="18"/>
      <c r="B193" s="18"/>
      <c r="C193" s="18"/>
      <c r="D193" s="18"/>
      <c r="E193" s="18">
        <v>311.06799999999998</v>
      </c>
      <c r="F193" s="18"/>
      <c r="G193" s="18"/>
    </row>
    <row r="194" spans="1:7" x14ac:dyDescent="0.15">
      <c r="A194" s="18">
        <f>'[1]120716-1'!B41</f>
        <v>16.3</v>
      </c>
      <c r="B194" s="18">
        <f>'[1]120716-1'!C41</f>
        <v>5</v>
      </c>
      <c r="C194" s="18" t="str">
        <f>'[1]120716-1'!D41</f>
        <v>E</v>
      </c>
      <c r="D194" s="18">
        <f>'[1]120716-1'!AF41</f>
        <v>9</v>
      </c>
      <c r="E194" s="18">
        <v>256.90600000000001</v>
      </c>
      <c r="F194" s="18">
        <f>AVERAGE(E194:E202)</f>
        <v>191.23655555555555</v>
      </c>
      <c r="G194" s="18">
        <f t="shared" si="2"/>
        <v>1721.1289999999999</v>
      </c>
    </row>
    <row r="195" spans="1:7" x14ac:dyDescent="0.15">
      <c r="A195" s="18"/>
      <c r="B195" s="18"/>
      <c r="C195" s="18"/>
      <c r="D195" s="18"/>
      <c r="E195" s="18">
        <v>159.697</v>
      </c>
      <c r="F195" s="18"/>
      <c r="G195" s="18"/>
    </row>
    <row r="196" spans="1:7" x14ac:dyDescent="0.15">
      <c r="A196" s="18"/>
      <c r="B196" s="18"/>
      <c r="C196" s="18"/>
      <c r="D196" s="18"/>
      <c r="E196" s="18">
        <v>165.34100000000001</v>
      </c>
      <c r="F196" s="18"/>
      <c r="G196" s="18"/>
    </row>
    <row r="197" spans="1:7" x14ac:dyDescent="0.15">
      <c r="A197" s="18"/>
      <c r="B197" s="18"/>
      <c r="C197" s="18"/>
      <c r="D197" s="18"/>
      <c r="E197" s="18">
        <v>293.16699999999997</v>
      </c>
      <c r="F197" s="18"/>
      <c r="G197" s="18"/>
    </row>
    <row r="198" spans="1:7" x14ac:dyDescent="0.15">
      <c r="A198" s="18"/>
      <c r="B198" s="18"/>
      <c r="C198" s="18"/>
      <c r="D198" s="18"/>
      <c r="E198" s="18">
        <v>75.236000000000004</v>
      </c>
      <c r="F198" s="18"/>
      <c r="G198" s="18"/>
    </row>
    <row r="199" spans="1:7" x14ac:dyDescent="0.15">
      <c r="A199" s="18"/>
      <c r="B199" s="18"/>
      <c r="C199" s="18"/>
      <c r="D199" s="18"/>
      <c r="E199" s="18">
        <v>211.46600000000001</v>
      </c>
      <c r="F199" s="18"/>
      <c r="G199" s="18"/>
    </row>
    <row r="200" spans="1:7" x14ac:dyDescent="0.15">
      <c r="A200" s="18"/>
      <c r="B200" s="18"/>
      <c r="C200" s="18"/>
      <c r="D200" s="18"/>
      <c r="E200" s="18">
        <v>251.85300000000001</v>
      </c>
      <c r="F200" s="18"/>
      <c r="G200" s="18"/>
    </row>
    <row r="201" spans="1:7" x14ac:dyDescent="0.15">
      <c r="A201" s="18"/>
      <c r="B201" s="18"/>
      <c r="C201" s="18"/>
      <c r="D201" s="18"/>
      <c r="E201" s="18">
        <v>214.79499999999999</v>
      </c>
      <c r="F201" s="18"/>
      <c r="G201" s="18"/>
    </row>
    <row r="202" spans="1:7" x14ac:dyDescent="0.15">
      <c r="A202" s="18"/>
      <c r="B202" s="18"/>
      <c r="C202" s="18"/>
      <c r="D202" s="18"/>
      <c r="E202" s="18">
        <v>92.668000000000006</v>
      </c>
      <c r="F202" s="18"/>
      <c r="G202" s="18"/>
    </row>
    <row r="203" spans="1:7" x14ac:dyDescent="0.15">
      <c r="A203" s="18">
        <f>'[1]120716-1'!B42</f>
        <v>16.399999999999999</v>
      </c>
      <c r="B203" s="18">
        <f>'[1]120716-1'!C42</f>
        <v>5</v>
      </c>
      <c r="C203" s="18" t="str">
        <f>'[1]120716-1'!D42</f>
        <v>E</v>
      </c>
      <c r="D203" s="18">
        <f>'[1]120716-1'!AF42</f>
        <v>7</v>
      </c>
      <c r="E203" s="18">
        <v>72.614999999999995</v>
      </c>
      <c r="F203" s="18">
        <f>AVERAGE(E203:E209)</f>
        <v>158.10885714285715</v>
      </c>
      <c r="G203" s="18">
        <f t="shared" ref="G203:G222" si="3">F203*D203</f>
        <v>1106.7619999999999</v>
      </c>
    </row>
    <row r="204" spans="1:7" x14ac:dyDescent="0.15">
      <c r="A204" s="18"/>
      <c r="B204" s="18"/>
      <c r="C204" s="18"/>
      <c r="D204" s="18"/>
      <c r="E204" s="18">
        <v>244.46</v>
      </c>
      <c r="F204" s="18"/>
      <c r="G204" s="18"/>
    </row>
    <row r="205" spans="1:7" x14ac:dyDescent="0.15">
      <c r="A205" s="18"/>
      <c r="B205" s="18"/>
      <c r="C205" s="18"/>
      <c r="D205" s="18"/>
      <c r="E205" s="18">
        <v>126.798</v>
      </c>
      <c r="F205" s="18"/>
      <c r="G205" s="18"/>
    </row>
    <row r="206" spans="1:7" x14ac:dyDescent="0.15">
      <c r="A206" s="18"/>
      <c r="B206" s="18"/>
      <c r="C206" s="18"/>
      <c r="D206" s="18"/>
      <c r="E206" s="18">
        <v>189.37799999999999</v>
      </c>
      <c r="F206" s="18"/>
      <c r="G206" s="18"/>
    </row>
    <row r="207" spans="1:7" x14ac:dyDescent="0.15">
      <c r="A207" s="18"/>
      <c r="B207" s="18"/>
      <c r="C207" s="18"/>
      <c r="D207" s="18"/>
      <c r="E207" s="18">
        <v>156.16900000000001</v>
      </c>
      <c r="F207" s="18"/>
      <c r="G207" s="18"/>
    </row>
    <row r="208" spans="1:7" x14ac:dyDescent="0.15">
      <c r="A208" s="18"/>
      <c r="B208" s="18"/>
      <c r="C208" s="18"/>
      <c r="D208" s="18"/>
      <c r="E208" s="18">
        <v>231.65700000000001</v>
      </c>
      <c r="F208" s="18"/>
      <c r="G208" s="18"/>
    </row>
    <row r="209" spans="1:7" x14ac:dyDescent="0.15">
      <c r="A209" s="18"/>
      <c r="B209" s="18"/>
      <c r="C209" s="18"/>
      <c r="D209" s="18"/>
      <c r="E209" s="18">
        <v>85.685000000000002</v>
      </c>
      <c r="F209" s="18"/>
      <c r="G209" s="18"/>
    </row>
    <row r="210" spans="1:7" x14ac:dyDescent="0.15">
      <c r="A210" s="18">
        <f>'[1]120716-1'!B43</f>
        <v>16.5</v>
      </c>
      <c r="B210" s="18">
        <f>'[1]120716-1'!C43</f>
        <v>5</v>
      </c>
      <c r="C210" s="18" t="str">
        <f>'[1]120716-1'!D43</f>
        <v>E</v>
      </c>
      <c r="D210" s="18">
        <f>'[1]120716-1'!AF43</f>
        <v>7</v>
      </c>
      <c r="E210" s="18">
        <v>198.50700000000001</v>
      </c>
      <c r="F210" s="18">
        <f>AVERAGE(E210:E216)</f>
        <v>108.57742857142857</v>
      </c>
      <c r="G210" s="18">
        <f t="shared" si="3"/>
        <v>760.04200000000003</v>
      </c>
    </row>
    <row r="211" spans="1:7" x14ac:dyDescent="0.15">
      <c r="A211" s="18"/>
      <c r="B211" s="18"/>
      <c r="C211" s="18"/>
      <c r="D211" s="18"/>
      <c r="E211" s="18">
        <v>74.143000000000001</v>
      </c>
      <c r="F211" s="18"/>
      <c r="G211" s="18"/>
    </row>
    <row r="212" spans="1:7" x14ac:dyDescent="0.15">
      <c r="A212" s="18"/>
      <c r="B212" s="18"/>
      <c r="C212" s="18"/>
      <c r="D212" s="18"/>
      <c r="E212" s="18">
        <v>133.51300000000001</v>
      </c>
      <c r="F212" s="18"/>
      <c r="G212" s="18"/>
    </row>
    <row r="213" spans="1:7" x14ac:dyDescent="0.15">
      <c r="A213" s="18"/>
      <c r="B213" s="18"/>
      <c r="C213" s="18"/>
      <c r="D213" s="18"/>
      <c r="E213" s="18">
        <v>88.019000000000005</v>
      </c>
      <c r="F213" s="18"/>
      <c r="G213" s="18"/>
    </row>
    <row r="214" spans="1:7" x14ac:dyDescent="0.15">
      <c r="A214" s="18"/>
      <c r="B214" s="18"/>
      <c r="C214" s="18"/>
      <c r="D214" s="18"/>
      <c r="E214" s="18">
        <v>98.567999999999998</v>
      </c>
      <c r="F214" s="18"/>
      <c r="G214" s="18"/>
    </row>
    <row r="215" spans="1:7" x14ac:dyDescent="0.15">
      <c r="A215" s="18"/>
      <c r="B215" s="18"/>
      <c r="C215" s="18"/>
      <c r="D215" s="18"/>
      <c r="E215" s="18">
        <v>67.995999999999995</v>
      </c>
      <c r="F215" s="18"/>
      <c r="G215" s="18"/>
    </row>
    <row r="216" spans="1:7" x14ac:dyDescent="0.15">
      <c r="A216" s="18"/>
      <c r="B216" s="18"/>
      <c r="C216" s="18"/>
      <c r="D216" s="18"/>
      <c r="E216" s="18">
        <v>99.296000000000006</v>
      </c>
      <c r="F216" s="18"/>
      <c r="G216" s="18"/>
    </row>
    <row r="217" spans="1:7" x14ac:dyDescent="0.15">
      <c r="A217" s="18">
        <f>'[1]120716-1'!B44</f>
        <v>16.600000000000001</v>
      </c>
      <c r="B217" s="18">
        <f>'[1]120716-1'!C44</f>
        <v>5</v>
      </c>
      <c r="C217" s="18" t="str">
        <f>'[1]120716-1'!D44</f>
        <v>E</v>
      </c>
      <c r="D217" s="18">
        <f>'[1]120716-1'!AF44</f>
        <v>5</v>
      </c>
      <c r="E217" s="18">
        <v>66.816000000000003</v>
      </c>
      <c r="F217" s="18">
        <f>AVERAGE(E217:E221)</f>
        <v>83.764600000000002</v>
      </c>
      <c r="G217" s="18">
        <f t="shared" si="3"/>
        <v>418.82299999999998</v>
      </c>
    </row>
    <row r="218" spans="1:7" x14ac:dyDescent="0.15">
      <c r="A218" s="18"/>
      <c r="B218" s="18"/>
      <c r="C218" s="18"/>
      <c r="D218" s="18"/>
      <c r="E218" s="18">
        <v>107.905</v>
      </c>
      <c r="F218" s="18"/>
      <c r="G218" s="18"/>
    </row>
    <row r="219" spans="1:7" x14ac:dyDescent="0.15">
      <c r="A219" s="18"/>
      <c r="B219" s="18"/>
      <c r="C219" s="18"/>
      <c r="D219" s="18"/>
      <c r="E219" s="18">
        <v>101.001</v>
      </c>
      <c r="F219" s="18"/>
      <c r="G219" s="18"/>
    </row>
    <row r="220" spans="1:7" x14ac:dyDescent="0.15">
      <c r="A220" s="18"/>
      <c r="B220" s="18"/>
      <c r="C220" s="18"/>
      <c r="D220" s="18"/>
      <c r="E220" s="18">
        <v>50.216000000000001</v>
      </c>
      <c r="F220" s="18"/>
      <c r="G220" s="18"/>
    </row>
    <row r="221" spans="1:7" x14ac:dyDescent="0.15">
      <c r="A221" s="18"/>
      <c r="B221" s="18"/>
      <c r="C221" s="18"/>
      <c r="D221" s="18"/>
      <c r="E221" s="18">
        <v>92.885000000000005</v>
      </c>
      <c r="F221" s="18"/>
      <c r="G221" s="18"/>
    </row>
    <row r="222" spans="1:7" x14ac:dyDescent="0.15">
      <c r="A222" s="18">
        <f>'[1]120716-1'!B45</f>
        <v>16.7</v>
      </c>
      <c r="B222" s="18">
        <f>'[1]120716-1'!C45</f>
        <v>5</v>
      </c>
      <c r="C222" s="18" t="str">
        <f>'[1]120716-1'!D45</f>
        <v>E</v>
      </c>
      <c r="D222" s="18">
        <f>'[1]120716-1'!AF45</f>
        <v>5</v>
      </c>
      <c r="E222" s="18">
        <v>227.27</v>
      </c>
      <c r="F222" s="18">
        <f>AVERAGE(E222:E226)</f>
        <v>94.396800000000013</v>
      </c>
      <c r="G222" s="18">
        <f t="shared" si="3"/>
        <v>471.98400000000004</v>
      </c>
    </row>
    <row r="223" spans="1:7" x14ac:dyDescent="0.15">
      <c r="A223" s="18"/>
      <c r="B223" s="18"/>
      <c r="C223" s="18"/>
      <c r="D223" s="18"/>
      <c r="E223" s="18">
        <v>54.715000000000003</v>
      </c>
      <c r="F223" s="18"/>
      <c r="G223" s="18"/>
    </row>
    <row r="224" spans="1:7" x14ac:dyDescent="0.15">
      <c r="A224" s="18"/>
      <c r="B224" s="18"/>
      <c r="C224" s="18"/>
      <c r="D224" s="18"/>
      <c r="E224" s="18">
        <v>51.456000000000003</v>
      </c>
      <c r="F224" s="18"/>
      <c r="G224" s="18"/>
    </row>
    <row r="225" spans="1:7" x14ac:dyDescent="0.15">
      <c r="A225" s="18"/>
      <c r="B225" s="18"/>
      <c r="C225" s="18"/>
      <c r="D225" s="18"/>
      <c r="E225" s="18">
        <v>77.555000000000007</v>
      </c>
      <c r="F225" s="18"/>
      <c r="G225" s="18"/>
    </row>
    <row r="226" spans="1:7" x14ac:dyDescent="0.15">
      <c r="A226" s="18"/>
      <c r="B226" s="18"/>
      <c r="C226" s="18"/>
      <c r="D226" s="18"/>
      <c r="E226" s="18">
        <v>60.988</v>
      </c>
      <c r="F226" s="18"/>
      <c r="G2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abSelected="1" topLeftCell="T39" zoomScale="70" zoomScaleNormal="70" zoomScalePageLayoutView="70" workbookViewId="0">
      <selection activeCell="AF45" sqref="AF45"/>
    </sheetView>
  </sheetViews>
  <sheetFormatPr baseColWidth="10" defaultColWidth="10.83203125" defaultRowHeight="18" x14ac:dyDescent="0.2"/>
  <cols>
    <col min="1" max="1" width="12.83203125" style="2" bestFit="1" customWidth="1"/>
    <col min="2" max="2" width="20" style="2" bestFit="1" customWidth="1"/>
    <col min="3" max="3" width="19.33203125" style="2" bestFit="1" customWidth="1"/>
    <col min="4" max="4" width="23.5" style="2" bestFit="1" customWidth="1"/>
    <col min="5" max="5" width="19.33203125" style="1" bestFit="1" customWidth="1"/>
    <col min="6" max="6" width="23.5" style="1" bestFit="1" customWidth="1"/>
    <col min="7" max="7" width="19.6640625" style="2" bestFit="1" customWidth="1"/>
    <col min="8" max="8" width="21" style="2" bestFit="1" customWidth="1"/>
    <col min="9" max="9" width="18.83203125" style="1" bestFit="1" customWidth="1"/>
    <col min="10" max="10" width="29.5" style="1" bestFit="1" customWidth="1"/>
    <col min="11" max="11" width="32.5" style="1" bestFit="1" customWidth="1"/>
    <col min="12" max="12" width="35.83203125" style="1" bestFit="1" customWidth="1"/>
    <col min="13" max="13" width="31.5" style="1" bestFit="1" customWidth="1"/>
    <col min="14" max="14" width="27.1640625" style="1" bestFit="1" customWidth="1"/>
    <col min="15" max="16384" width="10.83203125" style="1"/>
  </cols>
  <sheetData>
    <row r="1" spans="1:14" x14ac:dyDescent="0.2">
      <c r="A1" s="2" t="s">
        <v>58</v>
      </c>
      <c r="B1" s="2" t="s">
        <v>59</v>
      </c>
      <c r="C1" s="2" t="s">
        <v>60</v>
      </c>
      <c r="D1" s="2" t="s">
        <v>61</v>
      </c>
    </row>
    <row r="2" spans="1:14" x14ac:dyDescent="0.2">
      <c r="A2" s="19" t="s">
        <v>36</v>
      </c>
      <c r="B2" s="19" t="s">
        <v>24</v>
      </c>
      <c r="C2" s="19" t="s">
        <v>6</v>
      </c>
      <c r="D2" s="19" t="s">
        <v>72</v>
      </c>
      <c r="E2" s="20" t="s">
        <v>6</v>
      </c>
      <c r="F2" s="20" t="s">
        <v>72</v>
      </c>
      <c r="G2" s="19" t="s">
        <v>31</v>
      </c>
      <c r="H2" s="19" t="s">
        <v>53</v>
      </c>
      <c r="I2" s="20" t="s">
        <v>33</v>
      </c>
      <c r="J2" s="20" t="s">
        <v>57</v>
      </c>
      <c r="K2" s="20" t="s">
        <v>54</v>
      </c>
      <c r="L2" s="20" t="s">
        <v>56</v>
      </c>
      <c r="M2" s="20" t="s">
        <v>64</v>
      </c>
      <c r="N2" s="20" t="s">
        <v>66</v>
      </c>
    </row>
    <row r="3" spans="1:14" x14ac:dyDescent="0.2">
      <c r="A3" s="6">
        <f>'[1]120716-1'!B3</f>
        <v>1.1000000000000001</v>
      </c>
      <c r="B3" s="6">
        <f>'[1]120716-1'!F3</f>
        <v>0.2</v>
      </c>
      <c r="C3" s="6">
        <f>'[1]120716-1'!Q3</f>
        <v>171.55897455925813</v>
      </c>
      <c r="D3" s="6">
        <f>'[1]120716-1'!R3</f>
        <v>0.21244913844170907</v>
      </c>
      <c r="E3" s="21">
        <f>'[1]120716-1'!Z3</f>
        <v>90.501980733590116</v>
      </c>
      <c r="F3" s="21">
        <f>'[1]120716-1'!AA3</f>
        <v>5.9121338708688874E-2</v>
      </c>
      <c r="G3" s="6">
        <f>'[1]120716-1'!AC3</f>
        <v>-0.15332779973302019</v>
      </c>
      <c r="H3" s="6">
        <f>ABS(G3)</f>
        <v>0.15332779973302019</v>
      </c>
      <c r="I3" s="21">
        <f>[1]Damage!E2</f>
        <v>92.795037803989857</v>
      </c>
      <c r="J3" s="21">
        <f>[1]Damage!G2</f>
        <v>629.20338710901251</v>
      </c>
      <c r="K3" s="21">
        <f>Damage!G2</f>
        <v>629.20338710901251</v>
      </c>
      <c r="L3" s="21">
        <f>[1]Damage!H2</f>
        <v>5</v>
      </c>
      <c r="M3" s="21" t="s">
        <v>65</v>
      </c>
      <c r="N3" s="21" t="s">
        <v>65</v>
      </c>
    </row>
    <row r="4" spans="1:14" x14ac:dyDescent="0.2">
      <c r="A4" s="6">
        <f>'[1]120716-1'!B4</f>
        <v>1.2</v>
      </c>
      <c r="B4" s="6">
        <f>'[1]120716-1'!F4</f>
        <v>0.2</v>
      </c>
      <c r="C4" s="6">
        <f>'[1]120716-1'!Q4</f>
        <v>144.35739129959705</v>
      </c>
      <c r="D4" s="6">
        <f>'[1]120716-1'!R4</f>
        <v>0.238861695224868</v>
      </c>
      <c r="E4" s="21">
        <f>'[1]120716-1'!Z4</f>
        <v>76.793477145043028</v>
      </c>
      <c r="F4" s="21">
        <f>'[1]120716-1'!AA4</f>
        <v>6.7595397256934323E-2</v>
      </c>
      <c r="G4" s="6">
        <f>'[1]120716-1'!AC4</f>
        <v>-0.17126629796793369</v>
      </c>
      <c r="H4" s="6">
        <f t="shared" ref="H4:H45" si="0">ABS(G4)</f>
        <v>0.17126629796793369</v>
      </c>
      <c r="I4" s="21">
        <f>[1]Damage!E3</f>
        <v>92.811309468426401</v>
      </c>
      <c r="J4" s="21">
        <f>[1]Damage!G3</f>
        <v>738.31220777257545</v>
      </c>
      <c r="K4" s="21">
        <f>Damage!G3</f>
        <v>738.31220777257545</v>
      </c>
      <c r="L4" s="21" t="str">
        <f>[1]Damage!H3</f>
        <v>NA</v>
      </c>
      <c r="M4" s="21" t="s">
        <v>65</v>
      </c>
      <c r="N4" s="21" t="s">
        <v>65</v>
      </c>
    </row>
    <row r="5" spans="1:14" x14ac:dyDescent="0.2">
      <c r="A5" s="6">
        <f>'[1]120716-1'!B5</f>
        <v>1.3</v>
      </c>
      <c r="B5" s="6">
        <f>'[1]120716-1'!F5</f>
        <v>0.2</v>
      </c>
      <c r="C5" s="6">
        <f>'[1]120716-1'!Q5</f>
        <v>113.55839416058424</v>
      </c>
      <c r="D5" s="6">
        <f>'[1]120716-1'!R5</f>
        <v>0.11834581220564577</v>
      </c>
      <c r="E5" s="21">
        <f>'[1]120716-1'!Z5</f>
        <v>75.06040554996666</v>
      </c>
      <c r="F5" s="21">
        <f>'[1]120716-1'!AA5</f>
        <v>5.1705438152319455E-2</v>
      </c>
      <c r="G5" s="6">
        <f>'[1]120716-1'!AC5</f>
        <v>-6.6640374053326318E-2</v>
      </c>
      <c r="H5" s="6">
        <f t="shared" si="0"/>
        <v>6.6640374053326318E-2</v>
      </c>
      <c r="I5" s="21">
        <f>[1]Damage!E4</f>
        <v>76.942809389767405</v>
      </c>
      <c r="J5" s="21">
        <f>[1]Damage!G4</f>
        <v>445.61463420047642</v>
      </c>
      <c r="K5" s="21">
        <f>Damage!G4</f>
        <v>445.61463420047642</v>
      </c>
      <c r="L5" s="21">
        <f>[1]Damage!H4</f>
        <v>2</v>
      </c>
      <c r="M5" s="21" t="s">
        <v>65</v>
      </c>
      <c r="N5" s="21" t="s">
        <v>65</v>
      </c>
    </row>
    <row r="6" spans="1:14" x14ac:dyDescent="0.2">
      <c r="A6" s="6">
        <f>'[1]120716-1'!B6</f>
        <v>1.4</v>
      </c>
      <c r="B6" s="6">
        <f>'[1]120716-1'!F6</f>
        <v>0.2</v>
      </c>
      <c r="C6" s="6">
        <f>'[1]120716-1'!Q6</f>
        <v>108.94800932408653</v>
      </c>
      <c r="D6" s="6">
        <f>'[1]120716-1'!R6</f>
        <v>0.1360526666100409</v>
      </c>
      <c r="E6" s="21">
        <f>'[1]120716-1'!Z6</f>
        <v>69.872310431515871</v>
      </c>
      <c r="F6" s="21">
        <f>'[1]120716-1'!AA6</f>
        <v>5.5960123958609553E-2</v>
      </c>
      <c r="G6" s="6">
        <f>'[1]120716-1'!AC6</f>
        <v>-8.0092542651431342E-2</v>
      </c>
      <c r="H6" s="6">
        <f t="shared" si="0"/>
        <v>8.0092542651431342E-2</v>
      </c>
      <c r="I6" s="21">
        <f>[1]Damage!E5</f>
        <v>78.412366539449607</v>
      </c>
      <c r="J6" s="21">
        <f>[1]Damage!G5</f>
        <v>261.03800346094738</v>
      </c>
      <c r="K6" s="21">
        <f>Damage!G5</f>
        <v>261.03800346094738</v>
      </c>
      <c r="L6" s="21">
        <f>[1]Damage!H5</f>
        <v>5</v>
      </c>
      <c r="M6" s="21">
        <v>95.925600000000003</v>
      </c>
      <c r="N6" s="21">
        <v>479.62800000000004</v>
      </c>
    </row>
    <row r="7" spans="1:14" x14ac:dyDescent="0.2">
      <c r="A7" s="6">
        <f>'[1]120716-1'!B7</f>
        <v>1.5</v>
      </c>
      <c r="B7" s="6">
        <f>'[1]120716-1'!F7</f>
        <v>0.2</v>
      </c>
      <c r="C7" s="6">
        <f>'[1]120716-1'!Q7</f>
        <v>99.653284671533129</v>
      </c>
      <c r="D7" s="6">
        <f>'[1]120716-1'!R7</f>
        <v>7.1682200178600511E-2</v>
      </c>
      <c r="E7" s="21">
        <f>'[1]120716-1'!Z7</f>
        <v>64.931882015236724</v>
      </c>
      <c r="F7" s="21">
        <f>'[1]120716-1'!AA7</f>
        <v>3.0432951400866087E-2</v>
      </c>
      <c r="G7" s="6">
        <f>'[1]120716-1'!AC7</f>
        <v>-4.1249248777734421E-2</v>
      </c>
      <c r="H7" s="6">
        <f t="shared" si="0"/>
        <v>4.1249248777734421E-2</v>
      </c>
      <c r="I7" s="21">
        <f>[1]Damage!E6</f>
        <v>81.564823896761894</v>
      </c>
      <c r="J7" s="21">
        <f>[1]Damage!G6</f>
        <v>373.05638510205603</v>
      </c>
      <c r="K7" s="21">
        <f>Damage!G6</f>
        <v>373.05638510205603</v>
      </c>
      <c r="L7" s="21">
        <f>[1]Damage!H6</f>
        <v>3</v>
      </c>
      <c r="M7" s="21">
        <v>123.72933333333333</v>
      </c>
      <c r="N7" s="21">
        <v>371.18799999999999</v>
      </c>
    </row>
    <row r="8" spans="1:14" x14ac:dyDescent="0.2">
      <c r="A8" s="6">
        <f>'[1]120716-1'!B8</f>
        <v>2.1</v>
      </c>
      <c r="B8" s="6">
        <f>'[1]120716-1'!F8</f>
        <v>0.2</v>
      </c>
      <c r="C8" s="6">
        <f>'[1]120716-1'!Q8</f>
        <v>155.42929889873156</v>
      </c>
      <c r="D8" s="6">
        <f>'[1]120716-1'!R8</f>
        <v>0.27690719204161257</v>
      </c>
      <c r="E8" s="21">
        <f>'[1]120716-1'!Z8</f>
        <v>89.996129764464783</v>
      </c>
      <c r="F8" s="21">
        <f>'[1]120716-1'!AA8</f>
        <v>9.2835937216261905E-2</v>
      </c>
      <c r="G8" s="6">
        <f>'[1]120716-1'!AC8</f>
        <v>-0.18407125482535067</v>
      </c>
      <c r="H8" s="6">
        <f t="shared" si="0"/>
        <v>0.18407125482535067</v>
      </c>
      <c r="I8" s="21">
        <f>[1]Damage!E7</f>
        <v>95.344200382388351</v>
      </c>
      <c r="J8" s="21">
        <f>[1]Damage!G7</f>
        <v>658.4867369465137</v>
      </c>
      <c r="K8" s="21">
        <f>Damage!G7</f>
        <v>658.4867369465137</v>
      </c>
      <c r="L8" s="21">
        <f>[1]Damage!H7</f>
        <v>5</v>
      </c>
      <c r="M8" s="21">
        <v>219.1986</v>
      </c>
      <c r="N8" s="21">
        <v>1095.9929999999999</v>
      </c>
    </row>
    <row r="9" spans="1:14" x14ac:dyDescent="0.2">
      <c r="A9" s="6">
        <f>'[1]120716-1'!B9</f>
        <v>2.2000000000000002</v>
      </c>
      <c r="B9" s="6">
        <f>'[1]120716-1'!F9</f>
        <v>0.2</v>
      </c>
      <c r="C9" s="6">
        <f>'[1]120716-1'!Q9</f>
        <v>127.46350364963367</v>
      </c>
      <c r="D9" s="6">
        <f>'[1]120716-1'!R9</f>
        <v>0.18622593506577484</v>
      </c>
      <c r="E9" s="21">
        <f>'[1]120716-1'!Z9</f>
        <v>65.055837359398396</v>
      </c>
      <c r="F9" s="21">
        <f>'[1]120716-1'!AA9</f>
        <v>4.8511086555978356E-2</v>
      </c>
      <c r="G9" s="6">
        <f>'[1]120716-1'!AC9</f>
        <v>-0.13771484850979648</v>
      </c>
      <c r="H9" s="6">
        <f t="shared" si="0"/>
        <v>0.13771484850979648</v>
      </c>
      <c r="I9" s="21">
        <f>[1]Damage!E8</f>
        <v>85.037269807378678</v>
      </c>
      <c r="J9" s="21">
        <f>[1]Damage!G8</f>
        <v>447.18393867473702</v>
      </c>
      <c r="K9" s="21">
        <f>Damage!G8</f>
        <v>447.18393867473702</v>
      </c>
      <c r="L9" s="21">
        <f>[1]Damage!H8</f>
        <v>6</v>
      </c>
      <c r="M9" s="21">
        <v>163.62966666666665</v>
      </c>
      <c r="N9" s="21">
        <v>981.77799999999991</v>
      </c>
    </row>
    <row r="10" spans="1:14" x14ac:dyDescent="0.2">
      <c r="A10" s="6">
        <f>'[1]120716-1'!B10</f>
        <v>2.2999999999999998</v>
      </c>
      <c r="B10" s="6">
        <f>'[1]120716-1'!F10</f>
        <v>0.2</v>
      </c>
      <c r="C10" s="6">
        <f>'[1]120716-1'!Q10</f>
        <v>120.86696430083775</v>
      </c>
      <c r="D10" s="6">
        <f>'[1]120716-1'!R10</f>
        <v>0.20595548320649823</v>
      </c>
      <c r="E10" s="21">
        <f>'[1]120716-1'!Z10</f>
        <v>36.643180916184285</v>
      </c>
      <c r="F10" s="21">
        <f>'[1]120716-1'!AA10</f>
        <v>1.8929731912361452E-2</v>
      </c>
      <c r="G10" s="6">
        <f>'[1]120716-1'!AC10</f>
        <v>-0.18702575129413679</v>
      </c>
      <c r="H10" s="6">
        <f t="shared" si="0"/>
        <v>0.18702575129413679</v>
      </c>
      <c r="I10" s="21">
        <f>[1]Damage!E9</f>
        <v>82.265999753937692</v>
      </c>
      <c r="J10" s="21">
        <f>[1]Damage!G9</f>
        <v>397.54913511245206</v>
      </c>
      <c r="K10" s="21">
        <f>Damage!G9</f>
        <v>397.54913511245206</v>
      </c>
      <c r="L10" s="21">
        <f>[1]Damage!H9</f>
        <v>4</v>
      </c>
      <c r="M10" s="21">
        <v>132.08600000000001</v>
      </c>
      <c r="N10" s="21">
        <v>528.34400000000005</v>
      </c>
    </row>
    <row r="11" spans="1:14" x14ac:dyDescent="0.2">
      <c r="A11" s="6">
        <f>'[1]120716-1'!B11</f>
        <v>2.4</v>
      </c>
      <c r="B11" s="6">
        <f>'[1]120716-1'!F11</f>
        <v>0.2</v>
      </c>
      <c r="C11" s="6">
        <f>'[1]120716-1'!Q11</f>
        <v>63.773874599954944</v>
      </c>
      <c r="D11" s="6">
        <f>'[1]120716-1'!R11</f>
        <v>4.6618046059028702E-2</v>
      </c>
      <c r="E11" s="21">
        <f>'[1]120716-1'!Z11</f>
        <v>54.301188440154064</v>
      </c>
      <c r="F11" s="21">
        <f>'[1]120716-1'!AA11</f>
        <v>3.379769862846714E-2</v>
      </c>
      <c r="G11" s="6">
        <f>'[1]120716-1'!AC11</f>
        <v>-1.2820347430561561E-2</v>
      </c>
      <c r="H11" s="6">
        <f t="shared" si="0"/>
        <v>1.2820347430561561E-2</v>
      </c>
      <c r="I11" s="21">
        <f>[1]Damage!E10</f>
        <v>58.960937386092674</v>
      </c>
      <c r="J11" s="21">
        <f>[1]Damage!G10</f>
        <v>354.79614505813583</v>
      </c>
      <c r="K11" s="21">
        <f>Damage!G10</f>
        <v>354.79614505813583</v>
      </c>
      <c r="L11" s="21">
        <f>[1]Damage!H10</f>
        <v>3</v>
      </c>
      <c r="M11" s="21">
        <v>87.025333333333336</v>
      </c>
      <c r="N11" s="21">
        <v>261.07600000000002</v>
      </c>
    </row>
    <row r="12" spans="1:14" x14ac:dyDescent="0.2">
      <c r="A12" s="6">
        <f>'[1]120716-1'!B12</f>
        <v>2.5</v>
      </c>
      <c r="B12" s="6">
        <f>'[1]120716-1'!F12</f>
        <v>0.2</v>
      </c>
      <c r="C12" s="6">
        <f>'[1]120716-1'!Q12</f>
        <v>113.77102839390282</v>
      </c>
      <c r="D12" s="6">
        <f>'[1]120716-1'!R12</f>
        <v>0.18248261563516943</v>
      </c>
      <c r="E12" s="21">
        <f>'[1]120716-1'!Z12</f>
        <v>74.305287657625655</v>
      </c>
      <c r="F12" s="21">
        <f>'[1]120716-1'!AA12</f>
        <v>7.7839057623632427E-2</v>
      </c>
      <c r="G12" s="6">
        <f>'[1]120716-1'!AC12</f>
        <v>-0.10464355801153701</v>
      </c>
      <c r="H12" s="6">
        <f t="shared" si="0"/>
        <v>0.10464355801153701</v>
      </c>
      <c r="I12" s="21">
        <f>[1]Damage!E11</f>
        <v>80.566651816841798</v>
      </c>
      <c r="J12" s="21">
        <f>[1]Damage!G11</f>
        <v>446.69323252707744</v>
      </c>
      <c r="K12" s="21">
        <f>Damage!G11</f>
        <v>446.69323252707744</v>
      </c>
      <c r="L12" s="21">
        <f>[1]Damage!H11</f>
        <v>3</v>
      </c>
      <c r="M12" s="21">
        <v>137.22866666666667</v>
      </c>
      <c r="N12" s="21">
        <v>411.68600000000004</v>
      </c>
    </row>
    <row r="13" spans="1:14" x14ac:dyDescent="0.2">
      <c r="A13" s="6">
        <f>'[1]120716-1'!B13</f>
        <v>2.6</v>
      </c>
      <c r="B13" s="6">
        <f>'[1]120716-1'!F13</f>
        <v>0.2</v>
      </c>
      <c r="C13" s="6">
        <f>'[1]120716-1'!Q13</f>
        <v>100.32471986799285</v>
      </c>
      <c r="D13" s="6">
        <f>'[1]120716-1'!R13</f>
        <v>0.11536773630190791</v>
      </c>
      <c r="E13" s="21">
        <f>'[1]120716-1'!Z13</f>
        <v>69.564162026097321</v>
      </c>
      <c r="F13" s="21">
        <f>'[1]120716-1'!AA13</f>
        <v>5.546762561793972E-2</v>
      </c>
      <c r="G13" s="6">
        <f>'[1]120716-1'!AC13</f>
        <v>-5.9900110683968194E-2</v>
      </c>
      <c r="H13" s="6">
        <f t="shared" si="0"/>
        <v>5.9900110683968194E-2</v>
      </c>
      <c r="I13" s="21">
        <f>[1]Damage!E12</f>
        <v>69.290796184325657</v>
      </c>
      <c r="J13" s="21">
        <f>[1]Damage!G12</f>
        <v>264.86332927823366</v>
      </c>
      <c r="K13" s="21">
        <f>Damage!G12</f>
        <v>264.86332927823366</v>
      </c>
      <c r="L13" s="21">
        <f>[1]Damage!H12</f>
        <v>4</v>
      </c>
      <c r="M13" s="21">
        <v>83.087500000000006</v>
      </c>
      <c r="N13" s="21">
        <v>332.35</v>
      </c>
    </row>
    <row r="14" spans="1:14" x14ac:dyDescent="0.2">
      <c r="A14" s="6">
        <f>'[1]120716-1'!B14</f>
        <v>2.7</v>
      </c>
      <c r="B14" s="6">
        <f>'[1]120716-1'!F14</f>
        <v>0.2</v>
      </c>
      <c r="C14" s="6">
        <f>'[1]120716-1'!Q14</f>
        <v>81.641138654514236</v>
      </c>
      <c r="D14" s="6">
        <f>'[1]120716-1'!R14</f>
        <v>7.6398805096407535E-2</v>
      </c>
      <c r="E14" s="21">
        <f>'[1]120716-1'!Z14</f>
        <v>58.12306196737336</v>
      </c>
      <c r="F14" s="21">
        <f>'[1]120716-1'!AA14</f>
        <v>3.8722682035165476E-2</v>
      </c>
      <c r="G14" s="6">
        <f>'[1]120716-1'!AC14</f>
        <v>-3.7676123061242059E-2</v>
      </c>
      <c r="H14" s="6">
        <f t="shared" si="0"/>
        <v>3.7676123061242059E-2</v>
      </c>
      <c r="I14" s="21">
        <f>[1]Damage!E13</f>
        <v>67.081358541653785</v>
      </c>
      <c r="J14" s="21">
        <f>[1]Damage!G13</f>
        <v>217.21137768966608</v>
      </c>
      <c r="K14" s="21">
        <f>Damage!G13</f>
        <v>217.21137768966608</v>
      </c>
      <c r="L14" s="21">
        <f>[1]Damage!H13</f>
        <v>5</v>
      </c>
      <c r="M14" s="21">
        <v>61.131599999999992</v>
      </c>
      <c r="N14" s="21">
        <v>305.65799999999996</v>
      </c>
    </row>
    <row r="15" spans="1:14" x14ac:dyDescent="0.2">
      <c r="A15" s="6">
        <f>'[1]120716-1'!B15</f>
        <v>3.1</v>
      </c>
      <c r="B15" s="6">
        <f>'[1]120716-1'!F15</f>
        <v>0.2</v>
      </c>
      <c r="C15" s="6">
        <f>'[1]120716-1'!Q15</f>
        <v>101.97080291970694</v>
      </c>
      <c r="D15" s="6">
        <f>'[1]120716-1'!R15</f>
        <v>7.5055024091815484E-2</v>
      </c>
      <c r="E15" s="21">
        <f>'[1]120716-1'!Z15</f>
        <v>69.872310431515871</v>
      </c>
      <c r="F15" s="21">
        <f>'[1]120716-1'!AA15</f>
        <v>3.5240194679474229E-2</v>
      </c>
      <c r="G15" s="6">
        <f>'[1]120716-1'!AC15</f>
        <v>-3.9814829412341254E-2</v>
      </c>
      <c r="H15" s="6">
        <f t="shared" si="0"/>
        <v>3.9814829412341254E-2</v>
      </c>
      <c r="I15" s="21">
        <f>[1]Damage!E14</f>
        <v>66.486969288887664</v>
      </c>
      <c r="J15" s="21">
        <f>[1]Damage!G14</f>
        <v>177.52119230729539</v>
      </c>
      <c r="K15" s="21">
        <f>Damage!G14</f>
        <v>177.52119230729539</v>
      </c>
      <c r="L15" s="21">
        <f>[1]Damage!H14</f>
        <v>6</v>
      </c>
      <c r="M15" s="21">
        <v>82.037333333333336</v>
      </c>
      <c r="N15" s="21">
        <v>492.22400000000005</v>
      </c>
    </row>
    <row r="16" spans="1:14" x14ac:dyDescent="0.2">
      <c r="A16" s="6">
        <f>'[1]120716-1'!B16</f>
        <v>3.2</v>
      </c>
      <c r="B16" s="6">
        <f>'[1]120716-1'!F16</f>
        <v>0.2</v>
      </c>
      <c r="C16" s="6">
        <f>'[1]120716-1'!Q16</f>
        <v>90.383211678832367</v>
      </c>
      <c r="D16" s="6">
        <f>'[1]120716-1'!R16</f>
        <v>7.4970420809990529E-2</v>
      </c>
      <c r="E16" s="21">
        <f>'[1]120716-1'!Z16</f>
        <v>62.958060905663601</v>
      </c>
      <c r="F16" s="21">
        <f>'[1]120716-1'!AA16</f>
        <v>3.6376180511356354E-2</v>
      </c>
      <c r="G16" s="6">
        <f>'[1]120716-1'!AC16</f>
        <v>-3.8594240298634175E-2</v>
      </c>
      <c r="H16" s="6">
        <f t="shared" si="0"/>
        <v>3.8594240298634175E-2</v>
      </c>
      <c r="I16" s="21">
        <f>[1]Damage!E15</f>
        <v>72.070894451056034</v>
      </c>
      <c r="J16" s="21">
        <f>[1]Damage!G15</f>
        <v>181.41329851772889</v>
      </c>
      <c r="K16" s="21">
        <f>Damage!G15</f>
        <v>181.41329851772889</v>
      </c>
      <c r="L16" s="21">
        <f>[1]Damage!H15</f>
        <v>6</v>
      </c>
      <c r="M16" s="21">
        <v>65.914666666666662</v>
      </c>
      <c r="N16" s="21">
        <v>395.48799999999994</v>
      </c>
    </row>
    <row r="17" spans="1:14" x14ac:dyDescent="0.2">
      <c r="A17" s="6">
        <f>'[1]120716-1'!B17</f>
        <v>3.3</v>
      </c>
      <c r="B17" s="6">
        <f>'[1]120716-1'!F17</f>
        <v>0.2</v>
      </c>
      <c r="C17" s="6">
        <f>'[1]120716-1'!Q17</f>
        <v>67.367668446207361</v>
      </c>
      <c r="D17" s="6">
        <f>'[1]120716-1'!R17</f>
        <v>3.275903685825713E-2</v>
      </c>
      <c r="E17" s="21">
        <f>'[1]120716-1'!Z17</f>
        <v>53.75443485775147</v>
      </c>
      <c r="F17" s="21">
        <f>'[1]120716-1'!AA17</f>
        <v>2.0857232934606298E-2</v>
      </c>
      <c r="G17" s="6">
        <f>'[1]120716-1'!AC17</f>
        <v>-1.1901803923650832E-2</v>
      </c>
      <c r="H17" s="6">
        <f t="shared" si="0"/>
        <v>1.1901803923650832E-2</v>
      </c>
      <c r="I17" s="21">
        <f>[1]Damage!E16</f>
        <v>54.777410437383622</v>
      </c>
      <c r="J17" s="21">
        <f>[1]Damage!G16</f>
        <v>103.22492549193751</v>
      </c>
      <c r="K17" s="21">
        <f>Damage!G16</f>
        <v>103.22492549193751</v>
      </c>
      <c r="L17" s="21">
        <f>[1]Damage!H16</f>
        <v>4</v>
      </c>
      <c r="M17" s="21">
        <v>55.301499999999997</v>
      </c>
      <c r="N17" s="21">
        <v>221.20599999999999</v>
      </c>
    </row>
    <row r="18" spans="1:14" x14ac:dyDescent="0.2">
      <c r="A18" s="6">
        <f>'[1]120716-1'!B18</f>
        <v>3.4</v>
      </c>
      <c r="B18" s="6">
        <f>'[1]120716-1'!F18</f>
        <v>0.2</v>
      </c>
      <c r="C18" s="6">
        <f>'[1]120716-1'!Q18</f>
        <v>67.367668446207361</v>
      </c>
      <c r="D18" s="6">
        <f>'[1]120716-1'!R18</f>
        <v>2.5232799802280232E-2</v>
      </c>
      <c r="E18" s="21">
        <f>'[1]120716-1'!Z18</f>
        <v>48.667883211678962</v>
      </c>
      <c r="F18" s="21">
        <f>'[1]120716-1'!AA18</f>
        <v>1.3168833979651571E-2</v>
      </c>
      <c r="G18" s="6">
        <f>'[1]120716-1'!AC18</f>
        <v>-1.2063965822628661E-2</v>
      </c>
      <c r="H18" s="6">
        <f t="shared" si="0"/>
        <v>1.2063965822628661E-2</v>
      </c>
      <c r="I18" s="21">
        <f>[1]Damage!E17</f>
        <v>56.240855966569583</v>
      </c>
      <c r="J18" s="21">
        <f>[1]Damage!G17</f>
        <v>112.26942332598774</v>
      </c>
      <c r="K18" s="21">
        <f>Damage!G17</f>
        <v>112.26942332598774</v>
      </c>
      <c r="L18" s="21">
        <f>[1]Damage!H17</f>
        <v>4</v>
      </c>
      <c r="M18" s="21">
        <v>60.076500000000003</v>
      </c>
      <c r="N18" s="21">
        <v>240.30600000000001</v>
      </c>
    </row>
    <row r="19" spans="1:14" x14ac:dyDescent="0.2">
      <c r="A19" s="6">
        <f>'[1]120716-1'!B19</f>
        <v>3.5</v>
      </c>
      <c r="B19" s="6">
        <f>'[1]120716-1'!F19</f>
        <v>0.2</v>
      </c>
      <c r="C19" s="6">
        <f>'[1]120716-1'!Q19</f>
        <v>58.353618453496495</v>
      </c>
      <c r="D19" s="6">
        <f>'[1]120716-1'!R19</f>
        <v>2.4578969666431964E-2</v>
      </c>
      <c r="E19" s="21">
        <f>'[1]120716-1'!Z19</f>
        <v>47.268283082210615</v>
      </c>
      <c r="F19" s="21">
        <f>'[1]120716-1'!AA19</f>
        <v>1.6127525837911199E-2</v>
      </c>
      <c r="G19" s="6">
        <f>'[1]120716-1'!AC19</f>
        <v>-8.4514438285207653E-3</v>
      </c>
      <c r="H19" s="6">
        <f t="shared" si="0"/>
        <v>8.4514438285207653E-3</v>
      </c>
      <c r="I19" s="21">
        <f>[1]Damage!E18</f>
        <v>45.806343470215118</v>
      </c>
      <c r="J19" s="21">
        <f>[1]Damage!G18</f>
        <v>93.014444566566013</v>
      </c>
      <c r="K19" s="21">
        <f>Damage!G18</f>
        <v>93.014444566566013</v>
      </c>
      <c r="L19" s="21">
        <f>[1]Damage!H18</f>
        <v>3</v>
      </c>
      <c r="M19" s="21">
        <v>39.968333333333334</v>
      </c>
      <c r="N19" s="21">
        <v>119.905</v>
      </c>
    </row>
    <row r="20" spans="1:14" x14ac:dyDescent="0.2">
      <c r="A20" s="6">
        <f>'[1]120716-1'!B20</f>
        <v>4.0999999999999996</v>
      </c>
      <c r="B20" s="6">
        <f>'[1]120716-1'!F20</f>
        <v>0.2</v>
      </c>
      <c r="C20" s="6">
        <f>'[1]120716-1'!Q20</f>
        <v>85.748175182481972</v>
      </c>
      <c r="D20" s="6">
        <f>'[1]120716-1'!R20</f>
        <v>3.9864142462846856E-2</v>
      </c>
      <c r="E20" s="21">
        <f>'[1]120716-1'!Z20</f>
        <v>58.353618453496495</v>
      </c>
      <c r="F20" s="21">
        <f>'[1]120716-1'!AA20</f>
        <v>1.8461553193166478E-2</v>
      </c>
      <c r="G20" s="6">
        <f>'[1]120716-1'!AC20</f>
        <v>-2.1402589269680378E-2</v>
      </c>
      <c r="H20" s="6">
        <f t="shared" si="0"/>
        <v>2.1402589269680378E-2</v>
      </c>
      <c r="I20" s="21">
        <f>[1]Damage!E19</f>
        <v>55.298696013451924</v>
      </c>
      <c r="J20" s="21">
        <f>[1]Damage!G19</f>
        <v>172.00155724652652</v>
      </c>
      <c r="K20" s="21">
        <f>Damage!G19</f>
        <v>172.00155724652652</v>
      </c>
      <c r="L20" s="21">
        <f>[1]Damage!H19</f>
        <v>5</v>
      </c>
      <c r="M20" s="21">
        <v>61.2836</v>
      </c>
      <c r="N20" s="21">
        <v>306.41800000000001</v>
      </c>
    </row>
    <row r="21" spans="1:14" x14ac:dyDescent="0.2">
      <c r="A21" s="6">
        <f>'[1]120716-1'!B21</f>
        <v>4.2</v>
      </c>
      <c r="B21" s="6">
        <f>'[1]120716-1'!F21</f>
        <v>0.2</v>
      </c>
      <c r="C21" s="6">
        <f>'[1]120716-1'!Q21</f>
        <v>58.353618453496495</v>
      </c>
      <c r="D21" s="6">
        <f>'[1]120716-1'!R21</f>
        <v>1.8932065177095454E-2</v>
      </c>
      <c r="E21" s="21">
        <f>'[1]120716-1'!Z21</f>
        <v>52.285594887962432</v>
      </c>
      <c r="F21" s="21">
        <f>'[1]120716-1'!AA21</f>
        <v>1.5199402484450456E-2</v>
      </c>
      <c r="G21" s="6">
        <f>'[1]120716-1'!AC21</f>
        <v>-3.7326626926449981E-3</v>
      </c>
      <c r="H21" s="6">
        <f t="shared" si="0"/>
        <v>3.7326626926449981E-3</v>
      </c>
      <c r="I21" s="21">
        <f>[1]Damage!E20</f>
        <v>62.654476371541392</v>
      </c>
      <c r="J21" s="21">
        <f>[1]Damage!G20</f>
        <v>190.17902796259318</v>
      </c>
      <c r="K21" s="21">
        <f>Damage!G20</f>
        <v>190.17902796259318</v>
      </c>
      <c r="L21" s="21">
        <f>[1]Damage!H20</f>
        <v>7</v>
      </c>
      <c r="M21" s="21">
        <v>53.613</v>
      </c>
      <c r="N21" s="21">
        <v>375.291</v>
      </c>
    </row>
    <row r="22" spans="1:14" x14ac:dyDescent="0.2">
      <c r="A22" s="6">
        <f>'[1]120716-1'!B22</f>
        <v>4.3</v>
      </c>
      <c r="B22" s="6">
        <f>'[1]120716-1'!F22</f>
        <v>0.2</v>
      </c>
      <c r="C22" s="6">
        <f>'[1]120716-1'!Q22</f>
        <v>74.160583941606035</v>
      </c>
      <c r="D22" s="6">
        <f>'[1]120716-1'!R22</f>
        <v>3.9698525139473709E-2</v>
      </c>
      <c r="E22" s="21">
        <f>'[1]120716-1'!Z22</f>
        <v>53.75443485775147</v>
      </c>
      <c r="F22" s="21">
        <f>'[1]120716-1'!AA22</f>
        <v>2.0857232934606298E-2</v>
      </c>
      <c r="G22" s="6">
        <f>'[1]120716-1'!AC22</f>
        <v>-1.884129220486741E-2</v>
      </c>
      <c r="H22" s="6">
        <f t="shared" si="0"/>
        <v>1.884129220486741E-2</v>
      </c>
      <c r="I22" s="21">
        <f>[1]Damage!E21</f>
        <v>57.206197503537418</v>
      </c>
      <c r="J22" s="21">
        <f>[1]Damage!G21</f>
        <v>193.37340982126923</v>
      </c>
      <c r="K22" s="21">
        <f>Damage!G21</f>
        <v>193.37340982126923</v>
      </c>
      <c r="L22" s="21">
        <f>[1]Damage!H21</f>
        <v>8</v>
      </c>
      <c r="M22" s="21">
        <v>58.054250000000003</v>
      </c>
      <c r="N22" s="21">
        <v>464.43400000000003</v>
      </c>
    </row>
    <row r="23" spans="1:14" x14ac:dyDescent="0.2">
      <c r="A23" s="6">
        <f>'[1]120716-1'!B23</f>
        <v>4.4000000000000004</v>
      </c>
      <c r="B23" s="6">
        <f>'[1]120716-1'!F23</f>
        <v>0.2</v>
      </c>
      <c r="C23" s="6">
        <f>'[1]120716-1'!Q23</f>
        <v>57.984288044014541</v>
      </c>
      <c r="D23" s="6">
        <f>'[1]120716-1'!R23</f>
        <v>1.8693174764766177E-2</v>
      </c>
      <c r="E23" s="21">
        <f>'[1]120716-1'!Z23</f>
        <v>46.350364963503779</v>
      </c>
      <c r="F23" s="21">
        <f>'[1]120716-1'!AA23</f>
        <v>1.1944520616464012E-2</v>
      </c>
      <c r="G23" s="6">
        <f>'[1]120716-1'!AC23</f>
        <v>-6.7486541483021655E-3</v>
      </c>
      <c r="H23" s="6">
        <f t="shared" si="0"/>
        <v>6.7486541483021655E-3</v>
      </c>
      <c r="I23" s="21">
        <f>[1]Damage!E22</f>
        <v>48.131819870446158</v>
      </c>
      <c r="J23" s="21">
        <f>[1]Damage!G22</f>
        <v>111.30954045240934</v>
      </c>
      <c r="K23" s="21">
        <f>Damage!G22</f>
        <v>111.30954045240934</v>
      </c>
      <c r="L23" s="21">
        <f>[1]Damage!H22</f>
        <v>3</v>
      </c>
      <c r="M23" s="21">
        <v>32.524000000000001</v>
      </c>
      <c r="N23" s="21">
        <v>97.572000000000003</v>
      </c>
    </row>
    <row r="24" spans="1:14" x14ac:dyDescent="0.2">
      <c r="A24" s="16">
        <f>'[1]120716-1'!B24</f>
        <v>5.0999999999999996</v>
      </c>
      <c r="B24" s="16">
        <f>'[1]120716-1'!F24</f>
        <v>0.42499999999999999</v>
      </c>
      <c r="C24" s="16">
        <f>'[1]120716-1'!Q24</f>
        <v>95.131230674280246</v>
      </c>
      <c r="D24" s="16">
        <f>'[1]120716-1'!R24</f>
        <v>0.52259386609385328</v>
      </c>
      <c r="E24" s="22">
        <f>'[1]120716-1'!Z24</f>
        <v>62.744425878703531</v>
      </c>
      <c r="F24" s="22">
        <f>'[1]120716-1'!AA24</f>
        <v>0.22733608536901742</v>
      </c>
      <c r="G24" s="16">
        <f>'[1]120716-1'!AC24</f>
        <v>-0.29525778072483588</v>
      </c>
      <c r="H24" s="16">
        <f t="shared" si="0"/>
        <v>0.29525778072483588</v>
      </c>
      <c r="I24" s="22">
        <f>[1]Damage!E23</f>
        <v>146.44627190029905</v>
      </c>
      <c r="J24" s="22">
        <f>[1]Damage!G23</f>
        <v>877.14944844609727</v>
      </c>
      <c r="K24" s="21">
        <f>Damage!G23</f>
        <v>877.14944844609727</v>
      </c>
      <c r="L24" s="22">
        <f>[1]Damage!H23</f>
        <v>9</v>
      </c>
      <c r="M24" s="22">
        <v>253.67955555555551</v>
      </c>
      <c r="N24" s="22">
        <v>2283.1159999999995</v>
      </c>
    </row>
    <row r="25" spans="1:14" x14ac:dyDescent="0.2">
      <c r="A25" s="16">
        <f>'[1]120716-1'!B25</f>
        <v>5.2</v>
      </c>
      <c r="B25" s="16">
        <f>'[1]120716-1'!F25</f>
        <v>0.42499999999999999</v>
      </c>
      <c r="C25" s="16">
        <f>'[1]120716-1'!Q25</f>
        <v>60.433482150418875</v>
      </c>
      <c r="D25" s="16">
        <f>'[1]120716-1'!R25</f>
        <v>0.21089841480345412</v>
      </c>
      <c r="E25" s="22">
        <f>'[1]120716-1'!Z25</f>
        <v>46.581540287677242</v>
      </c>
      <c r="F25" s="22">
        <f>'[1]120716-1'!AA25</f>
        <v>0.1252984699714639</v>
      </c>
      <c r="G25" s="16">
        <f>'[1]120716-1'!AC25</f>
        <v>-8.559994483199021E-2</v>
      </c>
      <c r="H25" s="16">
        <f t="shared" si="0"/>
        <v>8.559994483199021E-2</v>
      </c>
      <c r="I25" s="22">
        <f>[1]Damage!E24</f>
        <v>122.11539139495389</v>
      </c>
      <c r="J25" s="22">
        <f>[1]Damage!G24</f>
        <v>547.67007813400267</v>
      </c>
      <c r="K25" s="21">
        <f>Damage!G24</f>
        <v>547.67007813400267</v>
      </c>
      <c r="L25" s="22">
        <f>[1]Damage!H24</f>
        <v>3</v>
      </c>
      <c r="M25" s="22">
        <v>155.721</v>
      </c>
      <c r="N25" s="22">
        <v>467.16300000000001</v>
      </c>
    </row>
    <row r="26" spans="1:14" x14ac:dyDescent="0.2">
      <c r="A26" s="16">
        <f>'[1]120716-1'!B26</f>
        <v>6.1</v>
      </c>
      <c r="B26" s="16">
        <f>'[1]120716-1'!F26</f>
        <v>0.42499999999999999</v>
      </c>
      <c r="C26" s="16">
        <f>'[1]120716-1'!Q26</f>
        <v>62.615894997646144</v>
      </c>
      <c r="D26" s="16">
        <f>'[1]120716-1'!R26</f>
        <v>0.2264056511860611</v>
      </c>
      <c r="E26" s="22">
        <f>'[1]120716-1'!Z26</f>
        <v>44.093791861056161</v>
      </c>
      <c r="F26" s="22">
        <f>'[1]120716-1'!AA26</f>
        <v>0.11227239141006799</v>
      </c>
      <c r="G26" s="16">
        <f>'[1]120716-1'!AC26</f>
        <v>-0.1141332597759931</v>
      </c>
      <c r="H26" s="16">
        <f t="shared" si="0"/>
        <v>0.1141332597759931</v>
      </c>
      <c r="I26" s="22">
        <f>[1]Damage!E25</f>
        <v>119.25899150835377</v>
      </c>
      <c r="J26" s="22">
        <f>[1]Damage!G25</f>
        <v>441.11741658638738</v>
      </c>
      <c r="K26" s="21">
        <f>Damage!G25</f>
        <v>441.11741658638738</v>
      </c>
      <c r="L26" s="22">
        <f>[1]Damage!H25</f>
        <v>10</v>
      </c>
      <c r="M26" s="22">
        <v>112.52850000000004</v>
      </c>
      <c r="N26" s="22">
        <v>1125.2850000000003</v>
      </c>
    </row>
    <row r="27" spans="1:14" x14ac:dyDescent="0.2">
      <c r="A27" s="16">
        <f>'[1]120716-1'!B27</f>
        <v>7.1</v>
      </c>
      <c r="B27" s="16">
        <f>'[1]120716-1'!F27</f>
        <v>0.42499999999999999</v>
      </c>
      <c r="C27" s="16">
        <f>'[1]120716-1'!Q27</f>
        <v>88.187583722114709</v>
      </c>
      <c r="D27" s="16">
        <f>'[1]120716-1'!R27</f>
        <v>0.50759725572407621</v>
      </c>
      <c r="E27" s="22">
        <f>'[1]120716-1'!Z27</f>
        <v>62.572992700730104</v>
      </c>
      <c r="F27" s="22">
        <f>'[1]120716-1'!AA27</f>
        <v>0.25555138081688661</v>
      </c>
      <c r="G27" s="16">
        <f>'[1]120716-1'!AC27</f>
        <v>-0.2520458749071896</v>
      </c>
      <c r="H27" s="16">
        <f t="shared" si="0"/>
        <v>0.2520458749071896</v>
      </c>
      <c r="I27" s="22">
        <f>[1]Damage!E26</f>
        <v>150.70165961316982</v>
      </c>
      <c r="J27" s="22">
        <f>[1]Damage!G26</f>
        <v>683.89180039270866</v>
      </c>
      <c r="K27" s="21">
        <f>Damage!G26</f>
        <v>683.89180039270866</v>
      </c>
      <c r="L27" s="22">
        <f>[1]Damage!H26</f>
        <v>8</v>
      </c>
      <c r="M27" s="22">
        <v>164.25437499999998</v>
      </c>
      <c r="N27" s="22">
        <v>1314.0349999999999</v>
      </c>
    </row>
    <row r="28" spans="1:14" x14ac:dyDescent="0.2">
      <c r="A28" s="16">
        <f>'[1]120716-1'!B28</f>
        <v>8.1</v>
      </c>
      <c r="B28" s="16">
        <f>'[1]120716-1'!F28</f>
        <v>0.42499999999999999</v>
      </c>
      <c r="C28" s="16">
        <f>'[1]120716-1'!Q28</f>
        <v>104.31406819238833</v>
      </c>
      <c r="D28" s="16">
        <f>'[1]120716-1'!R28</f>
        <v>0.71807588435278003</v>
      </c>
      <c r="E28" s="22">
        <f>'[1]120716-1'!Z28</f>
        <v>69.872310431515871</v>
      </c>
      <c r="F28" s="22">
        <f>'[1]120716-1'!AA28</f>
        <v>0.32217718602007744</v>
      </c>
      <c r="G28" s="16">
        <f>'[1]120716-1'!AC28</f>
        <v>-0.39589869833270258</v>
      </c>
      <c r="H28" s="16">
        <f t="shared" si="0"/>
        <v>0.39589869833270258</v>
      </c>
      <c r="I28" s="22">
        <f>[1]Damage!E27</f>
        <v>148.74451512616375</v>
      </c>
      <c r="J28" s="22">
        <f>[1]Damage!G27</f>
        <v>675.01024412662173</v>
      </c>
      <c r="K28" s="21">
        <f>Damage!G27</f>
        <v>675.01024412662173</v>
      </c>
      <c r="L28" s="22">
        <f>[1]Damage!H27</f>
        <v>8</v>
      </c>
      <c r="M28" s="22">
        <v>162.12125</v>
      </c>
      <c r="N28" s="22">
        <v>1296.97</v>
      </c>
    </row>
    <row r="29" spans="1:14" x14ac:dyDescent="0.2">
      <c r="A29" s="16">
        <f>'[1]120716-1'!B29</f>
        <v>9.1</v>
      </c>
      <c r="B29" s="16">
        <f>'[1]120716-1'!F29</f>
        <v>0.42499999999999999</v>
      </c>
      <c r="C29" s="16">
        <f>'[1]120716-1'!Q29</f>
        <v>57.984288044014541</v>
      </c>
      <c r="D29" s="16">
        <f>'[1]120716-1'!R29</f>
        <v>0.16883896557721323</v>
      </c>
      <c r="E29" s="22">
        <f>'[1]120716-1'!Z29</f>
        <v>44.032846715328581</v>
      </c>
      <c r="F29" s="22">
        <f>'[1]120716-1'!AA29</f>
        <v>9.7365601554910475E-2</v>
      </c>
      <c r="G29" s="16">
        <f>'[1]120716-1'!AC29</f>
        <v>-7.1473364022302754E-2</v>
      </c>
      <c r="H29" s="16">
        <f t="shared" si="0"/>
        <v>7.1473364022302754E-2</v>
      </c>
      <c r="I29" s="22">
        <f>[1]Damage!E28</f>
        <v>120.78101240275723</v>
      </c>
      <c r="J29" s="22">
        <f>[1]Damage!G28</f>
        <v>326.73860844461336</v>
      </c>
      <c r="K29" s="21">
        <f>Damage!G28</f>
        <v>326.73860844461336</v>
      </c>
      <c r="L29" s="22">
        <f>[1]Damage!H28</f>
        <v>5</v>
      </c>
      <c r="M29" s="22">
        <v>160.66220000000001</v>
      </c>
      <c r="N29" s="22">
        <v>803.31100000000004</v>
      </c>
    </row>
    <row r="30" spans="1:14" x14ac:dyDescent="0.2">
      <c r="A30" s="16">
        <f>'[1]120716-1'!B30</f>
        <v>10.1</v>
      </c>
      <c r="B30" s="16">
        <f>'[1]120716-1'!F30</f>
        <v>0.42499999999999999</v>
      </c>
      <c r="C30" s="16">
        <f>'[1]120716-1'!Q30</f>
        <v>64.09938755891605</v>
      </c>
      <c r="D30" s="16">
        <f>'[1]120716-1'!R30</f>
        <v>0.23726071665388587</v>
      </c>
      <c r="E30" s="22">
        <f>'[1]120716-1'!Z30</f>
        <v>44.998064882232697</v>
      </c>
      <c r="F30" s="22">
        <f>'[1]120716-1'!AA30</f>
        <v>0.11692456232485619</v>
      </c>
      <c r="G30" s="16">
        <f>'[1]120716-1'!AC30</f>
        <v>-0.12033615432902968</v>
      </c>
      <c r="H30" s="16">
        <f t="shared" si="0"/>
        <v>0.12033615432902968</v>
      </c>
      <c r="I30" s="22">
        <f>[1]Damage!E29</f>
        <v>114.54149079720591</v>
      </c>
      <c r="J30" s="22">
        <f>[1]Damage!G29</f>
        <v>484.95906692231802</v>
      </c>
      <c r="K30" s="21">
        <f>Damage!G29</f>
        <v>484.95906692231802</v>
      </c>
      <c r="L30" s="22">
        <f>[1]Damage!H29</f>
        <v>5</v>
      </c>
      <c r="M30" s="22">
        <v>169.76799999999997</v>
      </c>
      <c r="N30" s="22">
        <v>848.83999999999992</v>
      </c>
    </row>
    <row r="31" spans="1:14" x14ac:dyDescent="0.2">
      <c r="A31" s="16">
        <f>'[1]120716-1'!B31</f>
        <v>10.199999999999999</v>
      </c>
      <c r="B31" s="16">
        <f>'[1]120716-1'!F31</f>
        <v>0.42499999999999999</v>
      </c>
      <c r="C31" s="16">
        <f>'[1]120716-1'!Q31</f>
        <v>53.504063515990289</v>
      </c>
      <c r="D31" s="16">
        <f>'[1]120716-1'!R31</f>
        <v>0.1653071398385898</v>
      </c>
      <c r="E31" s="22">
        <f>'[1]120716-1'!Z31</f>
        <v>41.972040603775739</v>
      </c>
      <c r="F31" s="22">
        <f>'[1]120716-1'!AA31</f>
        <v>0.10172747066990144</v>
      </c>
      <c r="G31" s="16">
        <f>'[1]120716-1'!AC31</f>
        <v>-6.357966916868836E-2</v>
      </c>
      <c r="H31" s="16">
        <f t="shared" si="0"/>
        <v>6.357966916868836E-2</v>
      </c>
      <c r="I31" s="22">
        <f>[1]Damage!E30</f>
        <v>111.59199319276726</v>
      </c>
      <c r="J31" s="22">
        <f>[1]Damage!G30</f>
        <v>388.85851787556834</v>
      </c>
      <c r="K31" s="21">
        <f>Damage!G30</f>
        <v>388.85851787556834</v>
      </c>
      <c r="L31" s="22">
        <f>[1]Damage!H30</f>
        <v>4</v>
      </c>
      <c r="M31" s="22">
        <v>157.05125000000001</v>
      </c>
      <c r="N31" s="22">
        <v>628.20500000000004</v>
      </c>
    </row>
    <row r="32" spans="1:14" x14ac:dyDescent="0.2">
      <c r="A32" s="23">
        <f>'[1]120716-1'!B32</f>
        <v>11.1</v>
      </c>
      <c r="B32" s="23">
        <f>'[1]120716-1'!F32</f>
        <v>0.67</v>
      </c>
      <c r="C32" s="23">
        <f>'[1]120716-1'!Q32</f>
        <v>46.350364963503779</v>
      </c>
      <c r="D32" s="23">
        <f>'[1]120716-1'!R32</f>
        <v>0.35389674126424608</v>
      </c>
      <c r="E32" s="24">
        <f>'[1]120716-1'!Z32</f>
        <v>37.080291970803017</v>
      </c>
      <c r="F32" s="24">
        <f>'[1]120716-1'!AA32</f>
        <v>0.2264939144091174</v>
      </c>
      <c r="G32" s="23">
        <f>'[1]120716-1'!AC32</f>
        <v>-0.12740282685512869</v>
      </c>
      <c r="H32" s="23">
        <f t="shared" si="0"/>
        <v>0.12740282685512869</v>
      </c>
      <c r="I32" s="24">
        <f>[1]Damage!E31</f>
        <v>150.49266177150298</v>
      </c>
      <c r="J32" s="24">
        <f>[1]Damage!G31</f>
        <v>427.43428819527497</v>
      </c>
      <c r="K32" s="21">
        <f>Damage!G31</f>
        <v>427.43428819527497</v>
      </c>
      <c r="L32" s="24">
        <f>[1]Damage!H31</f>
        <v>10</v>
      </c>
      <c r="M32" s="24">
        <v>126.97379999999998</v>
      </c>
      <c r="N32" s="24">
        <v>1269.7379999999998</v>
      </c>
    </row>
    <row r="33" spans="1:14" x14ac:dyDescent="0.2">
      <c r="A33" s="23">
        <f>'[1]120716-1'!B33</f>
        <v>12.1</v>
      </c>
      <c r="B33" s="23">
        <f>'[1]120716-1'!F33</f>
        <v>0.67</v>
      </c>
      <c r="C33" s="23">
        <f>'[1]120716-1'!Q33</f>
        <v>81.11313868613162</v>
      </c>
      <c r="D33" s="23">
        <f>'[1]120716-1'!R33</f>
        <v>1.6370620290941649</v>
      </c>
      <c r="E33" s="24">
        <f>'[1]120716-1'!Z33</f>
        <v>56.053288359521076</v>
      </c>
      <c r="F33" s="24">
        <f>'[1]120716-1'!AA33</f>
        <v>0.78178064246537593</v>
      </c>
      <c r="G33" s="23">
        <f>'[1]120716-1'!AC33</f>
        <v>-0.85528138662878894</v>
      </c>
      <c r="H33" s="23">
        <f t="shared" si="0"/>
        <v>0.85528138662878894</v>
      </c>
      <c r="I33" s="24">
        <f>[1]Damage!E32</f>
        <v>222.24082971216851</v>
      </c>
      <c r="J33" s="24">
        <f>[1]Damage!G32</f>
        <v>1225.2431287941433</v>
      </c>
      <c r="K33" s="21">
        <f>Damage!G32</f>
        <v>1225.2431287941433</v>
      </c>
      <c r="L33" s="24">
        <f>[1]Damage!H32</f>
        <v>8</v>
      </c>
      <c r="M33" s="24">
        <v>444.46175000000005</v>
      </c>
      <c r="N33" s="24">
        <v>3555.6940000000004</v>
      </c>
    </row>
    <row r="34" spans="1:14" x14ac:dyDescent="0.2">
      <c r="A34" s="23">
        <f>'[1]120716-1'!B34</f>
        <v>13.1</v>
      </c>
      <c r="B34" s="23">
        <f>'[1]120716-1'!F34</f>
        <v>0.67</v>
      </c>
      <c r="C34" s="23">
        <f>'[1]120716-1'!Q34</f>
        <v>55.668698648977077</v>
      </c>
      <c r="D34" s="23">
        <f>'[1]120716-1'!R34</f>
        <v>0.77108962513251644</v>
      </c>
      <c r="E34" s="24">
        <f>'[1]120716-1'!Z34</f>
        <v>44.032846715328581</v>
      </c>
      <c r="F34" s="24">
        <f>'[1]120716-1'!AA34</f>
        <v>0.48243215714530052</v>
      </c>
      <c r="G34" s="23">
        <f>'[1]120716-1'!AC34</f>
        <v>-0.28865746798721592</v>
      </c>
      <c r="H34" s="23">
        <f t="shared" si="0"/>
        <v>0.28865746798721592</v>
      </c>
      <c r="I34" s="24">
        <f>[1]Damage!E33</f>
        <v>185.55576996883786</v>
      </c>
      <c r="J34" s="24">
        <f>[1]Damage!G33</f>
        <v>739.0322779051271</v>
      </c>
      <c r="K34" s="21">
        <f>Damage!G33</f>
        <v>739.0322779051271</v>
      </c>
      <c r="L34" s="24">
        <f>[1]Damage!H33</f>
        <v>9</v>
      </c>
      <c r="M34" s="24">
        <v>250.16966666666661</v>
      </c>
      <c r="N34" s="24">
        <v>2251.5269999999996</v>
      </c>
    </row>
    <row r="35" spans="1:14" x14ac:dyDescent="0.2">
      <c r="A35" s="23">
        <f>'[1]120716-1'!B35</f>
        <v>14.1</v>
      </c>
      <c r="B35" s="23">
        <f>'[1]120716-1'!F35</f>
        <v>0.67</v>
      </c>
      <c r="C35" s="23">
        <f>'[1]120716-1'!Q35</f>
        <v>71.880435300998045</v>
      </c>
      <c r="D35" s="23">
        <f>'[1]120716-1'!R35</f>
        <v>1.285594834276327</v>
      </c>
      <c r="E35" s="24">
        <f>'[1]120716-1'!Z35</f>
        <v>51.19565143002869</v>
      </c>
      <c r="F35" s="24">
        <f>'[1]120716-1'!AA35</f>
        <v>0.65215205730445092</v>
      </c>
      <c r="G35" s="23">
        <f>'[1]120716-1'!AC35</f>
        <v>-0.63344277697187612</v>
      </c>
      <c r="H35" s="23">
        <f t="shared" si="0"/>
        <v>0.63344277697187612</v>
      </c>
      <c r="I35" s="24">
        <f>[1]Damage!E34</f>
        <v>211.36478571085314</v>
      </c>
      <c r="J35" s="24">
        <f>[1]Damage!G34</f>
        <v>1063.6484134029033</v>
      </c>
      <c r="K35" s="21">
        <f>Damage!G34</f>
        <v>1063.6484134029033</v>
      </c>
      <c r="L35" s="24">
        <f>[1]Damage!H34</f>
        <v>9</v>
      </c>
      <c r="M35" s="24">
        <v>302.60933333333332</v>
      </c>
      <c r="N35" s="24">
        <v>2723.4839999999999</v>
      </c>
    </row>
    <row r="36" spans="1:14" x14ac:dyDescent="0.2">
      <c r="A36" s="25">
        <f>'[1]120716-1'!B36</f>
        <v>15.1</v>
      </c>
      <c r="B36" s="25">
        <f>'[1]120716-1'!F36</f>
        <v>0.3</v>
      </c>
      <c r="C36" s="25">
        <f>'[1]120716-1'!Q36</f>
        <v>92.816533507357903</v>
      </c>
      <c r="D36" s="25">
        <f>'[1]120716-1'!R36</f>
        <v>0.20611226585182543</v>
      </c>
      <c r="E36" s="26">
        <f>'[1]120716-1'!Z36</f>
        <v>65.261906413201771</v>
      </c>
      <c r="F36" s="26">
        <f>'[1]120716-1'!AA36</f>
        <v>0.10189964265616783</v>
      </c>
      <c r="G36" s="25">
        <f>'[1]120716-1'!AC36</f>
        <v>-0.10421262319565761</v>
      </c>
      <c r="H36" s="25">
        <f t="shared" si="0"/>
        <v>0.10421262319565761</v>
      </c>
      <c r="I36" s="26">
        <f>[1]Damage!E35</f>
        <v>101.77350201956069</v>
      </c>
      <c r="J36" s="26">
        <f>[1]Damage!G35</f>
        <v>535.87117501748389</v>
      </c>
      <c r="K36" s="21">
        <f>Damage!G35</f>
        <v>535.87117501748389</v>
      </c>
      <c r="L36" s="26">
        <f>[1]Damage!H35</f>
        <v>0</v>
      </c>
      <c r="M36" s="26" t="s">
        <v>65</v>
      </c>
      <c r="N36" s="26" t="s">
        <v>65</v>
      </c>
    </row>
    <row r="37" spans="1:14" x14ac:dyDescent="0.2">
      <c r="A37" s="25">
        <f>'[1]120716-1'!B37</f>
        <v>15.2</v>
      </c>
      <c r="B37" s="25">
        <f>'[1]120716-1'!F37</f>
        <v>0.3</v>
      </c>
      <c r="C37" s="25">
        <f>'[1]120716-1'!Q37</f>
        <v>83.719845520435712</v>
      </c>
      <c r="D37" s="25">
        <f>'[1]120716-1'!R37</f>
        <v>0.20081770156905762</v>
      </c>
      <c r="E37" s="26">
        <f>'[1]120716-1'!Z37</f>
        <v>42.732925039277369</v>
      </c>
      <c r="F37" s="26">
        <f>'[1]120716-1'!AA37</f>
        <v>5.2320320715310037E-2</v>
      </c>
      <c r="G37" s="25">
        <f>'[1]120716-1'!AC37</f>
        <v>-0.14849738085374758</v>
      </c>
      <c r="H37" s="25">
        <f t="shared" si="0"/>
        <v>0.14849738085374758</v>
      </c>
      <c r="I37" s="26">
        <f>[1]Damage!E36</f>
        <v>99.607059808044667</v>
      </c>
      <c r="J37" s="26">
        <f>[1]Damage!G36</f>
        <v>0</v>
      </c>
      <c r="K37" s="21">
        <f>Damage!G36</f>
        <v>0</v>
      </c>
      <c r="L37" s="26">
        <f>[1]Damage!H36</f>
        <v>0</v>
      </c>
      <c r="M37" s="26" t="s">
        <v>65</v>
      </c>
      <c r="N37" s="26" t="s">
        <v>65</v>
      </c>
    </row>
    <row r="38" spans="1:14" x14ac:dyDescent="0.2">
      <c r="A38" s="25">
        <f>'[1]120716-1'!B38</f>
        <v>15.3</v>
      </c>
      <c r="B38" s="25">
        <f>'[1]120716-1'!F38</f>
        <v>0.3</v>
      </c>
      <c r="C38" s="25">
        <f>'[1]120716-1'!Q38</f>
        <v>76.618429100792198</v>
      </c>
      <c r="D38" s="25">
        <f>'[1]120716-1'!R38</f>
        <v>0.12047518549781304</v>
      </c>
      <c r="E38" s="26">
        <f>'[1]120716-1'!Z38</f>
        <v>52.847547075763103</v>
      </c>
      <c r="F38" s="26">
        <f>'[1]120716-1'!AA38</f>
        <v>5.7316648178282491E-2</v>
      </c>
      <c r="G38" s="25">
        <f>'[1]120716-1'!AC38</f>
        <v>-6.3158537319530555E-2</v>
      </c>
      <c r="H38" s="25">
        <f t="shared" si="0"/>
        <v>6.3158537319530555E-2</v>
      </c>
      <c r="I38" s="26">
        <f>[1]Damage!E37</f>
        <v>90.661442707042411</v>
      </c>
      <c r="J38" s="26">
        <f>[1]Damage!G37</f>
        <v>0</v>
      </c>
      <c r="K38" s="21">
        <f>Damage!G37</f>
        <v>0</v>
      </c>
      <c r="L38" s="26">
        <f>[1]Damage!H37</f>
        <v>0</v>
      </c>
      <c r="M38" s="26" t="s">
        <v>65</v>
      </c>
      <c r="N38" s="26" t="s">
        <v>65</v>
      </c>
    </row>
    <row r="39" spans="1:14" x14ac:dyDescent="0.2">
      <c r="A39" s="25">
        <f>'[1]120716-1'!B39</f>
        <v>16.100000000000001</v>
      </c>
      <c r="B39" s="25">
        <f>'[1]120716-1'!F39</f>
        <v>0.3</v>
      </c>
      <c r="C39" s="25">
        <f>'[1]120716-1'!Q39</f>
        <v>153.02641609057025</v>
      </c>
      <c r="D39" s="25">
        <f>'[1]120716-1'!R39</f>
        <v>0.57047245842513661</v>
      </c>
      <c r="E39" s="26">
        <f>'[1]120716-1'!Z39</f>
        <v>81.146239335820397</v>
      </c>
      <c r="F39" s="26">
        <f>'[1]120716-1'!AA39</f>
        <v>0.16041266835532955</v>
      </c>
      <c r="G39" s="25">
        <f>'[1]120716-1'!AC39</f>
        <v>-0.41005979006980708</v>
      </c>
      <c r="H39" s="25">
        <f t="shared" si="0"/>
        <v>0.41005979006980708</v>
      </c>
      <c r="I39" s="26">
        <f>[1]Damage!E38</f>
        <v>126.20299275613733</v>
      </c>
      <c r="J39" s="26">
        <f>[1]Damage!G38</f>
        <v>757.27979849109545</v>
      </c>
      <c r="K39" s="21">
        <f>Damage!G38</f>
        <v>757.27979849109545</v>
      </c>
      <c r="L39" s="26">
        <f>[1]Damage!H38</f>
        <v>8</v>
      </c>
      <c r="M39" s="26">
        <v>214.145625</v>
      </c>
      <c r="N39" s="26">
        <v>1713.165</v>
      </c>
    </row>
    <row r="40" spans="1:14" x14ac:dyDescent="0.2">
      <c r="A40" s="25">
        <f>'[1]120716-1'!B40</f>
        <v>16.2</v>
      </c>
      <c r="B40" s="25">
        <f>'[1]120716-1'!F40</f>
        <v>0.3</v>
      </c>
      <c r="C40" s="25">
        <f>'[1]120716-1'!Q40</f>
        <v>120.53323067453479</v>
      </c>
      <c r="D40" s="25">
        <f>'[1]120716-1'!R40</f>
        <v>0.41625431627915777</v>
      </c>
      <c r="E40" s="26">
        <f>'[1]120716-1'!Z40</f>
        <v>78.931827316520398</v>
      </c>
      <c r="F40" s="26">
        <f>'[1]120716-1'!AA40</f>
        <v>0.17850462361694011</v>
      </c>
      <c r="G40" s="25">
        <f>'[1]120716-1'!AC40</f>
        <v>-0.23774969266221765</v>
      </c>
      <c r="H40" s="25">
        <f t="shared" si="0"/>
        <v>0.23774969266221765</v>
      </c>
      <c r="I40" s="26">
        <f>[1]Damage!E39</f>
        <v>128.40196862375649</v>
      </c>
      <c r="J40" s="26">
        <f>[1]Damage!G39</f>
        <v>863.82838490860263</v>
      </c>
      <c r="K40" s="21">
        <f>Damage!G39</f>
        <v>863.82838490860263</v>
      </c>
      <c r="L40" s="26">
        <f>[1]Damage!H39</f>
        <v>6</v>
      </c>
      <c r="M40" s="26">
        <v>244.96216666666666</v>
      </c>
      <c r="N40" s="26">
        <v>1469.7729999999999</v>
      </c>
    </row>
    <row r="41" spans="1:14" x14ac:dyDescent="0.2">
      <c r="A41" s="25">
        <f>'[1]120716-1'!B41</f>
        <v>16.3</v>
      </c>
      <c r="B41" s="25">
        <f>'[1]120716-1'!F41</f>
        <v>0.3</v>
      </c>
      <c r="C41" s="25">
        <f>'[1]120716-1'!Q41</f>
        <v>118.3977409747806</v>
      </c>
      <c r="D41" s="25">
        <f>'[1]120716-1'!R41</f>
        <v>0.4016354031381153</v>
      </c>
      <c r="E41" s="26">
        <f>'[1]120716-1'!Z41</f>
        <v>21.985908549710871</v>
      </c>
      <c r="F41" s="26">
        <f>'[1]120716-1'!AA41</f>
        <v>1.3849496659935007E-2</v>
      </c>
      <c r="G41" s="25">
        <f>'[1]120716-1'!AC41</f>
        <v>-0.38778590647818029</v>
      </c>
      <c r="H41" s="25">
        <f t="shared" si="0"/>
        <v>0.38778590647818029</v>
      </c>
      <c r="I41" s="26">
        <f>[1]Damage!E40</f>
        <v>126.66337362734293</v>
      </c>
      <c r="J41" s="26">
        <f>[1]Damage!G40</f>
        <v>876.70878774290748</v>
      </c>
      <c r="K41" s="21">
        <f>Damage!G40</f>
        <v>876.70878774290748</v>
      </c>
      <c r="L41" s="26">
        <f>[1]Damage!H40</f>
        <v>9</v>
      </c>
      <c r="M41" s="26">
        <v>191.23655555555555</v>
      </c>
      <c r="N41" s="26">
        <v>1721.1289999999999</v>
      </c>
    </row>
    <row r="42" spans="1:14" x14ac:dyDescent="0.2">
      <c r="A42" s="25">
        <f>'[1]120716-1'!B42</f>
        <v>16.399999999999999</v>
      </c>
      <c r="B42" s="25">
        <f>'[1]120716-1'!F42</f>
        <v>0.3</v>
      </c>
      <c r="C42" s="25">
        <f>'[1]120716-1'!Q42</f>
        <v>88.824763608962783</v>
      </c>
      <c r="D42" s="25">
        <f>'[1]120716-1'!R42</f>
        <v>0.22605456214938366</v>
      </c>
      <c r="E42" s="26">
        <f>'[1]120716-1'!Z42</f>
        <v>74.196786327917323</v>
      </c>
      <c r="F42" s="26">
        <f>'[1]120716-1'!AA42</f>
        <v>0.15773037862703754</v>
      </c>
      <c r="G42" s="25">
        <f>'[1]120716-1'!AC42</f>
        <v>-6.8324183522346121E-2</v>
      </c>
      <c r="H42" s="25">
        <f t="shared" si="0"/>
        <v>6.8324183522346121E-2</v>
      </c>
      <c r="I42" s="26">
        <f>[1]Damage!E41</f>
        <v>111.8712118850259</v>
      </c>
      <c r="J42" s="26">
        <f>[1]Damage!G41</f>
        <v>506.58959397250663</v>
      </c>
      <c r="K42" s="21">
        <f>Damage!G41</f>
        <v>506.58959397250663</v>
      </c>
      <c r="L42" s="26">
        <f>[1]Damage!H41</f>
        <v>7</v>
      </c>
      <c r="M42" s="26">
        <v>158.10885714285715</v>
      </c>
      <c r="N42" s="26">
        <v>1106.7619999999999</v>
      </c>
    </row>
    <row r="43" spans="1:14" x14ac:dyDescent="0.2">
      <c r="A43" s="25">
        <f>'[1]120716-1'!B43</f>
        <v>16.5</v>
      </c>
      <c r="B43" s="25">
        <f>'[1]120716-1'!F43</f>
        <v>0.3</v>
      </c>
      <c r="C43" s="25">
        <f>'[1]120716-1'!Q43</f>
        <v>113.77102839390128</v>
      </c>
      <c r="D43" s="25">
        <f>'[1]120716-1'!R43</f>
        <v>0.26564061944164824</v>
      </c>
      <c r="E43" s="26">
        <f>'[1]120716-1'!Z43</f>
        <v>71.955116292884242</v>
      </c>
      <c r="F43" s="26">
        <f>'[1]120716-1'!AA43</f>
        <v>0.10625624777666218</v>
      </c>
      <c r="G43" s="25">
        <f>'[1]120716-1'!AC43</f>
        <v>-0.15938437166498606</v>
      </c>
      <c r="H43" s="25">
        <f t="shared" si="0"/>
        <v>0.15938437166498606</v>
      </c>
      <c r="I43" s="26">
        <f>[1]Damage!E42</f>
        <v>115.54814240214924</v>
      </c>
      <c r="J43" s="26">
        <f>[1]Damage!G42</f>
        <v>679.60976110415231</v>
      </c>
      <c r="K43" s="21">
        <f>Damage!G42</f>
        <v>679.60976110415231</v>
      </c>
      <c r="L43" s="26">
        <f>[1]Damage!H42</f>
        <v>7</v>
      </c>
      <c r="M43" s="26">
        <v>108.57742857142857</v>
      </c>
      <c r="N43" s="26">
        <v>760.04200000000003</v>
      </c>
    </row>
    <row r="44" spans="1:14" x14ac:dyDescent="0.2">
      <c r="A44" s="25">
        <f>'[1]120716-1'!B44</f>
        <v>16.600000000000001</v>
      </c>
      <c r="B44" s="25">
        <f>'[1]120716-1'!F44</f>
        <v>0.3</v>
      </c>
      <c r="C44" s="25">
        <f>'[1]120716-1'!Q44</f>
        <v>81.146239335819303</v>
      </c>
      <c r="D44" s="25">
        <f>'[1]120716-1'!R44</f>
        <v>0.11266294403007747</v>
      </c>
      <c r="E44" s="26">
        <f>'[1]120716-1'!Z44</f>
        <v>69.525547445255654</v>
      </c>
      <c r="F44" s="26">
        <f>'[1]120716-1'!AA44</f>
        <v>8.2705260707236883E-2</v>
      </c>
      <c r="G44" s="25">
        <f>'[1]120716-1'!AC44</f>
        <v>-2.9957683322840586E-2</v>
      </c>
      <c r="H44" s="25">
        <f t="shared" si="0"/>
        <v>2.9957683322840586E-2</v>
      </c>
      <c r="I44" s="26">
        <f>[1]Damage!E43</f>
        <v>103.89491361138738</v>
      </c>
      <c r="J44" s="26">
        <f>[1]Damage!G43</f>
        <v>540.28486591450383</v>
      </c>
      <c r="K44" s="21">
        <f>Damage!G43</f>
        <v>540.28486591450383</v>
      </c>
      <c r="L44" s="26">
        <f>[1]Damage!H43</f>
        <v>5</v>
      </c>
      <c r="M44" s="26">
        <v>83.764600000000002</v>
      </c>
      <c r="N44" s="26">
        <v>418.82299999999998</v>
      </c>
    </row>
    <row r="45" spans="1:14" x14ac:dyDescent="0.2">
      <c r="A45" s="25">
        <f>'[1]120716-1'!B45</f>
        <v>16.7</v>
      </c>
      <c r="B45" s="25">
        <f>'[1]120716-1'!F45</f>
        <v>0.3</v>
      </c>
      <c r="C45" s="25">
        <f>'[1]120716-1'!Q45</f>
        <v>78.931827316519332</v>
      </c>
      <c r="D45" s="25">
        <f>'[1]120716-1'!R45</f>
        <v>0.15177707609476121</v>
      </c>
      <c r="E45" s="26">
        <f>'[1]120716-1'!Z45</f>
        <v>56.387652653129628</v>
      </c>
      <c r="F45" s="26">
        <f>'[1]120716-1'!AA45</f>
        <v>7.7458645731121586E-2</v>
      </c>
      <c r="G45" s="25">
        <f>'[1]120716-1'!AC45</f>
        <v>-7.4318430363639623E-2</v>
      </c>
      <c r="H45" s="25">
        <f t="shared" si="0"/>
        <v>7.4318430363639623E-2</v>
      </c>
      <c r="I45" s="26">
        <f>[1]Damage!E44</f>
        <v>94.633622973370422</v>
      </c>
      <c r="J45" s="26">
        <f>[1]Damage!G44</f>
        <v>653.88594278010282</v>
      </c>
      <c r="K45" s="21">
        <f>Damage!G44</f>
        <v>653.88594278010282</v>
      </c>
      <c r="L45" s="26">
        <f>[1]Damage!H44</f>
        <v>5</v>
      </c>
      <c r="M45" s="26">
        <v>94.396800000000013</v>
      </c>
      <c r="N45" s="26">
        <v>471.98400000000004</v>
      </c>
    </row>
    <row r="46" spans="1:14" x14ac:dyDescent="0.2">
      <c r="A46" s="1"/>
      <c r="B46" s="1"/>
      <c r="C46" s="1"/>
      <c r="D46" s="1"/>
      <c r="G46" s="1"/>
      <c r="H46" s="1"/>
    </row>
    <row r="47" spans="1:14" x14ac:dyDescent="0.2">
      <c r="A47" s="1"/>
      <c r="B47" s="1"/>
      <c r="C47" s="1"/>
      <c r="D47" s="1"/>
      <c r="G47" s="1"/>
      <c r="H47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521827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120716-1</vt:lpstr>
      <vt:lpstr>Damage</vt:lpstr>
      <vt:lpstr>Radial Cracks</vt:lpstr>
      <vt:lpstr>Analysis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9</cp:revision>
  <dcterms:created xsi:type="dcterms:W3CDTF">2016-12-23T14:26:12Z</dcterms:created>
  <dcterms:modified xsi:type="dcterms:W3CDTF">2017-03-13T19:49:17Z</dcterms:modified>
  <dc:language>en-US</dc:language>
</cp:coreProperties>
</file>