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rains/Desktop/DA Projects/Maven - Excel/"/>
    </mc:Choice>
  </mc:AlternateContent>
  <xr:revisionPtr revIDLastSave="0" documentId="8_{E99ED23C-461D-0D45-9565-95CDED9DF4EC}" xr6:coauthVersionLast="47" xr6:coauthVersionMax="47" xr10:uidLastSave="{00000000-0000-0000-0000-000000000000}"/>
  <bookViews>
    <workbookView xWindow="80" yWindow="740" windowWidth="29080" windowHeight="18060" activeTab="1" xr2:uid="{8FF62ED8-A67E-423F-8325-F23DB684777C}"/>
  </bookViews>
  <sheets>
    <sheet name="Line productivity" sheetId="1" r:id="rId1"/>
    <sheet name="Dashboard" sheetId="9" r:id="rId2"/>
    <sheet name="Products" sheetId="8" r:id="rId3"/>
    <sheet name="Downtime factors" sheetId="3" r:id="rId4"/>
    <sheet name="Line downtime" sheetId="2" r:id="rId5"/>
  </sheets>
  <definedNames>
    <definedName name="_xlnm._FilterDatabase" localSheetId="3" hidden="1">'Downtime factors'!$A$1:$E$1</definedName>
    <definedName name="_xlnm._FilterDatabase" localSheetId="0" hidden="1">'Line productivity'!$A$1:$F$39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2" i="9" a="1"/>
  <c r="C22" i="9" s="1"/>
  <c r="C25" i="9" s="1"/>
  <c r="D5" i="3"/>
  <c r="D10" i="3"/>
  <c r="D4" i="3"/>
  <c r="D8" i="3"/>
  <c r="D2" i="3"/>
  <c r="E10" i="3" s="1"/>
  <c r="D3" i="3"/>
  <c r="D6" i="3"/>
  <c r="D12" i="3"/>
  <c r="D9" i="3"/>
  <c r="D11" i="3"/>
  <c r="D7" i="3"/>
  <c r="D13" i="3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F25" i="9" l="1"/>
  <c r="G24" i="9"/>
  <c r="C27" i="9"/>
  <c r="E25" i="9"/>
  <c r="E26" i="9"/>
  <c r="D26" i="9"/>
  <c r="C26" i="9"/>
  <c r="E27" i="9"/>
  <c r="D27" i="9"/>
  <c r="F24" i="9"/>
  <c r="G26" i="9"/>
  <c r="D25" i="9"/>
  <c r="D24" i="9"/>
  <c r="G27" i="9"/>
  <c r="F27" i="9"/>
  <c r="G25" i="9"/>
  <c r="C24" i="9"/>
  <c r="E24" i="9"/>
  <c r="F26" i="9"/>
  <c r="E9" i="3"/>
  <c r="E8" i="3"/>
  <c r="E7" i="3"/>
  <c r="E2" i="3"/>
  <c r="E6" i="3"/>
  <c r="E13" i="3"/>
  <c r="E5" i="3"/>
  <c r="E12" i="3"/>
  <c r="E4" i="3"/>
  <c r="E11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<sst xmlns="http://schemas.openxmlformats.org/spreadsheetml/2006/main" count="149" uniqueCount="51">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</sst>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2" borderId="0" xfId="0" applyFont="1" applyFill="1"/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9" fontId="0" fillId="0" borderId="0" xfId="1" applyFont="1" applyAlignment="1">
      <alignment horizontal="center"/>
    </xf>
    <xf numFmtId="0" fontId="5" fillId="0" borderId="0" xfId="0" applyFont="1"/>
    <xf numFmtId="0" fontId="1" fillId="0" borderId="0" xfId="0" applyFont="1"/>
    <xf numFmtId="0" fontId="6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61-734D-95A4-0437783A6F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productivity'!$J$4:$J$8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productivity'!$K$4:$K$8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1-734D-95A4-0437783A6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7588640"/>
        <c:axId val="1107560272"/>
      </c:barChart>
      <c:catAx>
        <c:axId val="1107588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60272"/>
        <c:crosses val="autoZero"/>
        <c:auto val="1"/>
        <c:lblAlgn val="ctr"/>
        <c:lblOffset val="100"/>
        <c:noMultiLvlLbl val="0"/>
      </c:catAx>
      <c:valAx>
        <c:axId val="1107560272"/>
        <c:scaling>
          <c:orientation val="minMax"/>
          <c:max val="0.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11075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232-E34F-9510-A8A9069B3FC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232-E34F-9510-A8A9069B3FC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32-E34F-9510-A8A9069B3F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232-E34F-9510-A8A9069B3FC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2-E34F-9510-A8A9069B3FC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232-E34F-9510-A8A9069B3FCF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32-E34F-9510-A8A9069B3FC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32-E34F-9510-A8A9069B3FC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32-E34F-9510-A8A9069B3FC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32-E34F-9510-A8A9069B3FC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32-E34F-9510-A8A9069B3FC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32-E34F-9510-A8A9069B3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2-E34F-9510-A8A9069B3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axId val="790887664"/>
        <c:axId val="1373214975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tx1"/>
                </a:solidFill>
                <a:ln w="5715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232-E34F-9510-A8A9069B3FCF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232-E34F-9510-A8A9069B3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2-E34F-9510-A8A9069B3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377647"/>
        <c:axId val="896495535"/>
      </c:lineChart>
      <c:catAx>
        <c:axId val="7908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214975"/>
        <c:crosses val="autoZero"/>
        <c:auto val="1"/>
        <c:lblAlgn val="ctr"/>
        <c:lblOffset val="100"/>
        <c:noMultiLvlLbl val="0"/>
      </c:catAx>
      <c:valAx>
        <c:axId val="13732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87664"/>
        <c:crosses val="autoZero"/>
        <c:crossBetween val="between"/>
      </c:valAx>
      <c:valAx>
        <c:axId val="896495535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7647"/>
        <c:crosses val="max"/>
        <c:crossBetween val="between"/>
        <c:majorUnit val="0.2"/>
      </c:valAx>
      <c:catAx>
        <c:axId val="896377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6495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698500</xdr:colOff>
      <xdr:row>4</xdr:row>
      <xdr:rowOff>3708</xdr:rowOff>
    </xdr:from>
    <xdr:to>
      <xdr:col>5</xdr:col>
      <xdr:colOff>342900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E0534-9EF9-884C-89DE-3618B6A19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673100</xdr:colOff>
      <xdr:row>0</xdr:row>
      <xdr:rowOff>152400</xdr:rowOff>
    </xdr:from>
    <xdr:to>
      <xdr:col>5</xdr:col>
      <xdr:colOff>381000</xdr:colOff>
      <xdr:row>3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4F5533-8ED1-9829-5CEF-BDAF629201CC}"/>
            </a:ext>
          </a:extLst>
        </xdr:cNvPr>
        <xdr:cNvSpPr txBox="1"/>
      </xdr:nvSpPr>
      <xdr:spPr>
        <a:xfrm>
          <a:off x="673100" y="152400"/>
          <a:ext cx="46355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accent1"/>
              </a:solidFill>
            </a:rPr>
            <a:t>Overall</a:t>
          </a:r>
          <a:r>
            <a:rPr lang="en-US" sz="1600" b="1" kern="1200" baseline="0">
              <a:solidFill>
                <a:schemeClr val="accent1"/>
              </a:solidFill>
            </a:rPr>
            <a:t> line efficiency sits at 64%</a:t>
          </a:r>
        </a:p>
        <a:p>
          <a:r>
            <a:rPr lang="en-US" sz="1400" kern="1200" baseline="0">
              <a:solidFill>
                <a:schemeClr val="bg2">
                  <a:lumMod val="50000"/>
                </a:schemeClr>
              </a:solidFill>
            </a:rPr>
            <a:t>We should place special focus on Mac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317500</xdr:colOff>
      <xdr:row>4</xdr:row>
      <xdr:rowOff>12700</xdr:rowOff>
    </xdr:from>
    <xdr:to>
      <xdr:col>10</xdr:col>
      <xdr:colOff>482600</xdr:colOff>
      <xdr:row>18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C17DE7-E122-364D-99DE-BD59D3A00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355600</xdr:colOff>
      <xdr:row>0</xdr:row>
      <xdr:rowOff>165100</xdr:rowOff>
    </xdr:from>
    <xdr:to>
      <xdr:col>10</xdr:col>
      <xdr:colOff>584200</xdr:colOff>
      <xdr:row>4</xdr:row>
      <xdr:rowOff>3708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C248D7-2E3F-DF43-9749-8C194666FD91}"/>
            </a:ext>
          </a:extLst>
        </xdr:cNvPr>
        <xdr:cNvSpPr txBox="1"/>
      </xdr:nvSpPr>
      <xdr:spPr>
        <a:xfrm>
          <a:off x="5283200" y="165100"/>
          <a:ext cx="46355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accent1"/>
              </a:solidFill>
            </a:rPr>
            <a:t>The top 5</a:t>
          </a:r>
          <a:r>
            <a:rPr lang="en-US" sz="1600" b="1" kern="1200" baseline="0">
              <a:solidFill>
                <a:schemeClr val="accent1"/>
              </a:solidFill>
            </a:rPr>
            <a:t> factors account for 80% of the downtime</a:t>
          </a:r>
        </a:p>
        <a:p>
          <a:r>
            <a:rPr lang="en-US" sz="1400" kern="1200" baseline="0">
              <a:solidFill>
                <a:schemeClr val="bg2">
                  <a:lumMod val="50000"/>
                </a:schemeClr>
              </a:solidFill>
            </a:rPr>
            <a:t>We should igonre the rest and prioritize these</a:t>
          </a:r>
        </a:p>
        <a:p>
          <a:endParaRPr lang="en-US" sz="1400" kern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685800</xdr:colOff>
      <xdr:row>18</xdr:row>
      <xdr:rowOff>63500</xdr:rowOff>
    </xdr:from>
    <xdr:to>
      <xdr:col>6</xdr:col>
      <xdr:colOff>952500</xdr:colOff>
      <xdr:row>22</xdr:row>
      <xdr:rowOff>88900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33B991-24A1-04AF-5A04-48E85C5C6F94}"/>
            </a:ext>
          </a:extLst>
        </xdr:cNvPr>
        <xdr:cNvSpPr txBox="1"/>
      </xdr:nvSpPr>
      <xdr:spPr>
        <a:xfrm>
          <a:off x="685800" y="3492500"/>
          <a:ext cx="60325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accent1"/>
              </a:solidFill>
            </a:rPr>
            <a:t>3 of the main downtime</a:t>
          </a:r>
          <a:r>
            <a:rPr lang="en-US" sz="1600" b="1" kern="1200" baseline="0">
              <a:solidFill>
                <a:schemeClr val="accent1"/>
              </a:solidFill>
            </a:rPr>
            <a:t> factors are due to operator error</a:t>
          </a:r>
        </a:p>
        <a:p>
          <a:r>
            <a:rPr lang="en-US" sz="1400" kern="1200" baseline="0">
              <a:solidFill>
                <a:schemeClr val="bg2">
                  <a:lumMod val="50000"/>
                </a:schemeClr>
              </a:solidFill>
            </a:rPr>
            <a:t>We should focus on machine adjustment for everyone, and batch change for Mac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812800</xdr:colOff>
      <xdr:row>22</xdr:row>
      <xdr:rowOff>419101</xdr:rowOff>
    </xdr:from>
    <xdr:to>
      <xdr:col>2</xdr:col>
      <xdr:colOff>1222612</xdr:colOff>
      <xdr:row>26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BF285AD-7959-A403-9221-F6A251FD44BF}"/>
            </a:ext>
          </a:extLst>
        </xdr:cNvPr>
        <xdr:cNvSpPr/>
      </xdr:nvSpPr>
      <xdr:spPr>
        <a:xfrm>
          <a:off x="1637352" y="4399698"/>
          <a:ext cx="1234364" cy="784557"/>
        </a:xfrm>
        <a:prstGeom prst="rect">
          <a:avLst/>
        </a:prstGeom>
        <a:noFill/>
        <a:ln w="3810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61C4A05-71DD-161E-FC4C-C4575DF44288}"/>
            </a:ext>
          </a:extLst>
        </xdr:cNvPr>
        <xdr:cNvSpPr/>
      </xdr:nvSpPr>
      <xdr:spPr>
        <a:xfrm>
          <a:off x="4927600" y="5194300"/>
          <a:ext cx="838200" cy="254000"/>
        </a:xfrm>
        <a:prstGeom prst="rect">
          <a:avLst/>
        </a:prstGeom>
        <a:noFill/>
        <a:ln w="3810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1079500</xdr:colOff>
      <xdr:row>18</xdr:row>
      <xdr:rowOff>50800</xdr:rowOff>
    </xdr:from>
    <xdr:to>
      <xdr:col>10</xdr:col>
      <xdr:colOff>824552</xdr:colOff>
      <xdr:row>27</xdr:row>
      <xdr:rowOff>75821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C6153ED-9875-79E7-EE05-E2BB1E806B9A}"/>
            </a:ext>
          </a:extLst>
        </xdr:cNvPr>
        <xdr:cNvSpPr txBox="1"/>
      </xdr:nvSpPr>
      <xdr:spPr>
        <a:xfrm>
          <a:off x="6841888" y="3462740"/>
          <a:ext cx="3308634" cy="205323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/>
            <a:t>Recommendations:</a:t>
          </a:r>
        </a:p>
        <a:p>
          <a:r>
            <a:rPr lang="en-US" sz="1200" kern="1200"/>
            <a:t>1)</a:t>
          </a:r>
          <a:r>
            <a:rPr lang="en-US" sz="1200" kern="1200" baseline="0"/>
            <a:t> Start with machine adjustment training for all operators</a:t>
          </a:r>
        </a:p>
        <a:p>
          <a:endParaRPr lang="en-US" sz="1200" kern="1200" baseline="0"/>
        </a:p>
        <a:p>
          <a:r>
            <a:rPr lang="en-US" sz="1200" kern="1200" baseline="0"/>
            <a:t>2) Provide special batch change training for Mac</a:t>
          </a:r>
        </a:p>
        <a:p>
          <a:endParaRPr lang="en-US" sz="1200" kern="1200" baseline="0"/>
        </a:p>
        <a:p>
          <a:r>
            <a:rPr lang="en-US" sz="1200" kern="1200" baseline="0"/>
            <a:t>3) Apply preventative maintenance to machines and double-check inventory levels</a:t>
          </a:r>
          <a:endParaRPr lang="en-US" sz="12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26.561698958336" createdVersion="8" refreshedVersion="8" minRefreshableVersion="3" recordCount="38" xr:uid="{4A6690DC-4EF4-EF47-B444-293AB4F918BB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EB1C6-6977-F444-8868-ABA040B34E6E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3:K8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J3" sqref="J3:K8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8.83203125" customWidth="1"/>
    <col min="4" max="5" width="9.5" bestFit="1" customWidth="1"/>
    <col min="6" max="6" width="8.83203125" customWidth="1"/>
    <col min="7" max="7" width="9.6640625" bestFit="1" customWidth="1"/>
    <col min="8" max="8" width="12.83203125" bestFit="1" customWidth="1"/>
    <col min="9" max="9" width="8.83203125" customWidth="1"/>
    <col min="10" max="10" width="12.1640625" bestFit="1" customWidth="1"/>
    <col min="11" max="11" width="14.33203125" bestFit="1" customWidth="1"/>
    <col min="13" max="13" width="8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</row>
    <row r="2" spans="1:11" x14ac:dyDescent="0.2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>
        <f>SUM(H2:H39)/SUM(G2:G40)</f>
        <v>0.64022809745982379</v>
      </c>
    </row>
    <row r="3" spans="1:11" x14ac:dyDescent="0.2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7" t="s">
        <v>47</v>
      </c>
      <c r="K3" t="s">
        <v>46</v>
      </c>
    </row>
    <row r="4" spans="1:11" x14ac:dyDescent="0.2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8" t="s">
        <v>40</v>
      </c>
      <c r="K4" s="6">
        <v>0.66839378238341973</v>
      </c>
    </row>
    <row r="5" spans="1:11" x14ac:dyDescent="0.2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8" t="s">
        <v>41</v>
      </c>
      <c r="K5" s="6">
        <v>0.64077669902912626</v>
      </c>
    </row>
    <row r="6" spans="1:11" x14ac:dyDescent="0.2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8" t="s">
        <v>42</v>
      </c>
      <c r="K6" s="6">
        <v>0.63170731707317074</v>
      </c>
    </row>
    <row r="7" spans="1:11" x14ac:dyDescent="0.2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  <c r="J7" s="8" t="s">
        <v>43</v>
      </c>
      <c r="K7" s="6">
        <v>0.60941176470588243</v>
      </c>
    </row>
    <row r="8" spans="1:11" x14ac:dyDescent="0.2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  <c r="J8" s="8" t="s">
        <v>48</v>
      </c>
      <c r="K8" s="6">
        <v>0.64022809745982379</v>
      </c>
    </row>
    <row r="9" spans="1:11" x14ac:dyDescent="0.2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F865-780F-A046-8DAD-2BE5361F8A1B}">
  <dimension ref="B22:G27"/>
  <sheetViews>
    <sheetView showGridLines="0" tabSelected="1" zoomScale="134" workbookViewId="0">
      <selection activeCell="E35" sqref="E35"/>
    </sheetView>
  </sheetViews>
  <sheetFormatPr baseColWidth="10" defaultRowHeight="15" x14ac:dyDescent="0.2"/>
  <cols>
    <col min="3" max="3" width="16" bestFit="1" customWidth="1"/>
    <col min="4" max="4" width="12.1640625" bestFit="1" customWidth="1"/>
    <col min="5" max="5" width="14.83203125" bestFit="1" customWidth="1"/>
    <col min="6" max="6" width="11" bestFit="1" customWidth="1"/>
    <col min="7" max="7" width="14.33203125" bestFit="1" customWidth="1"/>
  </cols>
  <sheetData>
    <row r="22" spans="2:7" hidden="1" x14ac:dyDescent="0.2">
      <c r="C22" cm="1">
        <f t="array" ref="C22:G23">TRANSPOSE(('Downtime factors'!A2:B6))</f>
        <v>6</v>
      </c>
      <c r="D22">
        <v>7</v>
      </c>
      <c r="E22">
        <v>4</v>
      </c>
      <c r="F22">
        <v>2</v>
      </c>
      <c r="G22">
        <v>8</v>
      </c>
    </row>
    <row r="23" spans="2:7" ht="34" x14ac:dyDescent="0.2">
      <c r="C23" s="15" t="str">
        <v>Machine adjustment</v>
      </c>
      <c r="D23" s="16" t="str">
        <v>Machine failure</v>
      </c>
      <c r="E23" s="16" t="str">
        <v>Inventory shortage</v>
      </c>
      <c r="F23" s="15" t="str">
        <v>Batch change</v>
      </c>
      <c r="G23" s="15" t="str">
        <v>Batch coding error</v>
      </c>
    </row>
    <row r="24" spans="2:7" ht="20" customHeight="1" x14ac:dyDescent="0.2">
      <c r="B24" s="14" t="s">
        <v>40</v>
      </c>
      <c r="C24" s="13">
        <f>SUMIFS(INDEX('Line downtime'!$C$3:$N$40,,MATCH(Dashboard!C$22,'Line downtime'!$C$2:$N$2,0)),'Line downtime'!$B$3:$B$40,Dashboard!$B24)</f>
        <v>118</v>
      </c>
      <c r="D24" s="13">
        <f>SUMIFS(INDEX('Line downtime'!$C$3:$N$40,,MATCH(Dashboard!D$22,'Line downtime'!$C$2:$N$2,0)),'Line downtime'!$B$3:$B$40,Dashboard!$B24)</f>
        <v>85</v>
      </c>
      <c r="E24" s="13">
        <f>SUMIFS(INDEX('Line downtime'!$C$3:$N$40,,MATCH(Dashboard!E$22,'Line downtime'!$C$2:$N$2,0)),'Line downtime'!$B$3:$B$40,Dashboard!$B24)</f>
        <v>17</v>
      </c>
      <c r="F24" s="13">
        <f>SUMIFS(INDEX('Line downtime'!$C$3:$N$40,,MATCH(Dashboard!F$22,'Line downtime'!$C$2:$N$2,0)),'Line downtime'!$B$3:$B$40,Dashboard!$B24)</f>
        <v>10</v>
      </c>
      <c r="G24" s="13">
        <f>SUMIFS(INDEX('Line downtime'!$C$3:$N$40,,MATCH(Dashboard!G$22,'Line downtime'!$C$2:$N$2,0)),'Line downtime'!$B$3:$B$40,Dashboard!$B24)</f>
        <v>44</v>
      </c>
    </row>
    <row r="25" spans="2:7" ht="20" customHeight="1" x14ac:dyDescent="0.2">
      <c r="B25" s="14" t="s">
        <v>41</v>
      </c>
      <c r="C25" s="13">
        <f>SUMIFS(INDEX('Line downtime'!$C$3:$N$40,,MATCH(Dashboard!C$22,'Line downtime'!$C$2:$N$2,0)),'Line downtime'!$B$3:$B$40,Dashboard!$B25)</f>
        <v>79</v>
      </c>
      <c r="D25" s="13">
        <f>SUMIFS(INDEX('Line downtime'!$C$3:$N$40,,MATCH(Dashboard!D$22,'Line downtime'!$C$2:$N$2,0)),'Line downtime'!$B$3:$B$40,Dashboard!$B25)</f>
        <v>36</v>
      </c>
      <c r="E25" s="13">
        <f>SUMIFS(INDEX('Line downtime'!$C$3:$N$40,,MATCH(Dashboard!E$22,'Line downtime'!$C$2:$N$2,0)),'Line downtime'!$B$3:$B$40,Dashboard!$B25)</f>
        <v>85</v>
      </c>
      <c r="F25" s="13">
        <f>SUMIFS(INDEX('Line downtime'!$C$3:$N$40,,MATCH(Dashboard!F$22,'Line downtime'!$C$2:$N$2,0)),'Line downtime'!$B$3:$B$40,Dashboard!$B25)</f>
        <v>20</v>
      </c>
      <c r="G25" s="13">
        <f>SUMIFS(INDEX('Line downtime'!$C$3:$N$40,,MATCH(Dashboard!G$22,'Line downtime'!$C$2:$N$2,0)),'Line downtime'!$B$3:$B$40,Dashboard!$B25)</f>
        <v>30</v>
      </c>
    </row>
    <row r="26" spans="2:7" ht="20" customHeight="1" x14ac:dyDescent="0.2">
      <c r="B26" s="14" t="s">
        <v>42</v>
      </c>
      <c r="C26" s="13">
        <f>SUMIFS(INDEX('Line downtime'!$C$3:$N$40,,MATCH(Dashboard!C$22,'Line downtime'!$C$2:$N$2,0)),'Line downtime'!$B$3:$B$40,Dashboard!$B26)</f>
        <v>120</v>
      </c>
      <c r="D26" s="13">
        <f>SUMIFS(INDEX('Line downtime'!$C$3:$N$40,,MATCH(Dashboard!D$22,'Line downtime'!$C$2:$N$2,0)),'Line downtime'!$B$3:$B$40,Dashboard!$B26)</f>
        <v>88</v>
      </c>
      <c r="E26" s="13">
        <f>SUMIFS(INDEX('Line downtime'!$C$3:$N$40,,MATCH(Dashboard!E$22,'Line downtime'!$C$2:$N$2,0)),'Line downtime'!$B$3:$B$40,Dashboard!$B26)</f>
        <v>43</v>
      </c>
      <c r="F26" s="13">
        <f>SUMIFS(INDEX('Line downtime'!$C$3:$N$40,,MATCH(Dashboard!F$22,'Line downtime'!$C$2:$N$2,0)),'Line downtime'!$B$3:$B$40,Dashboard!$B26)</f>
        <v>0</v>
      </c>
      <c r="G26" s="13">
        <f>SUMIFS(INDEX('Line downtime'!$C$3:$N$40,,MATCH(Dashboard!G$22,'Line downtime'!$C$2:$N$2,0)),'Line downtime'!$B$3:$B$40,Dashboard!$B26)</f>
        <v>24</v>
      </c>
    </row>
    <row r="27" spans="2:7" ht="20" customHeight="1" x14ac:dyDescent="0.2">
      <c r="B27" s="14" t="s">
        <v>43</v>
      </c>
      <c r="C27" s="13">
        <f>SUMIFS(INDEX('Line downtime'!$C$3:$N$40,,MATCH(Dashboard!C$22,'Line downtime'!$C$2:$N$2,0)),'Line downtime'!$B$3:$B$40,Dashboard!$B27)</f>
        <v>15</v>
      </c>
      <c r="D27" s="13">
        <f>SUMIFS(INDEX('Line downtime'!$C$3:$N$40,,MATCH(Dashboard!D$22,'Line downtime'!$C$2:$N$2,0)),'Line downtime'!$B$3:$B$40,Dashboard!$B27)</f>
        <v>45</v>
      </c>
      <c r="E27" s="13">
        <f>SUMIFS(INDEX('Line downtime'!$C$3:$N$40,,MATCH(Dashboard!E$22,'Line downtime'!$C$2:$N$2,0)),'Line downtime'!$B$3:$B$40,Dashboard!$B27)</f>
        <v>80</v>
      </c>
      <c r="F27" s="13">
        <f>SUMIFS(INDEX('Line downtime'!$C$3:$N$40,,MATCH(Dashboard!F$22,'Line downtime'!$C$2:$N$2,0)),'Line downtime'!$B$3:$B$40,Dashboard!$B27)</f>
        <v>130</v>
      </c>
      <c r="G27" s="13">
        <f>SUMIFS(INDEX('Line downtime'!$C$3:$N$40,,MATCH(Dashboard!G$22,'Line downtime'!$C$2:$N$2,0)),'Line downtime'!$B$3:$B$40,Dashboard!$B27)</f>
        <v>47</v>
      </c>
    </row>
  </sheetData>
  <conditionalFormatting sqref="C24:G27">
    <cfRule type="colorScale" priority="1">
      <colorScale>
        <cfvo type="min"/>
        <cfvo type="percentile" val="50"/>
        <cfvo type="max"/>
        <color rgb="FFFCFCFF"/>
        <color theme="0"/>
        <color theme="4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sqref="A1:A1048576"/>
    </sheetView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zoomScale="167" workbookViewId="0">
      <selection activeCell="D1" activeCellId="1" sqref="B1:B13 D1:E13"/>
    </sheetView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" bestFit="1" customWidth="1"/>
    <col min="4" max="4" width="9.1640625" bestFit="1" customWidth="1"/>
  </cols>
  <sheetData>
    <row r="1" spans="1:5" x14ac:dyDescent="0.2">
      <c r="A1" s="9" t="s">
        <v>6</v>
      </c>
      <c r="B1" s="9" t="s">
        <v>22</v>
      </c>
      <c r="C1" s="9" t="s">
        <v>7</v>
      </c>
      <c r="D1" s="9" t="s">
        <v>49</v>
      </c>
      <c r="E1" s="9" t="s">
        <v>50</v>
      </c>
    </row>
    <row r="2" spans="1:5" x14ac:dyDescent="0.2">
      <c r="A2" s="10">
        <v>6</v>
      </c>
      <c r="B2" s="10" t="s">
        <v>9</v>
      </c>
      <c r="C2" s="10" t="s">
        <v>21</v>
      </c>
      <c r="D2" s="11">
        <f>SUM(INDEX('Line downtime'!$C$3:$N$40,,MATCH(A2,'Line downtime'!$C$2:$N$2,0)))</f>
        <v>332</v>
      </c>
      <c r="E2" s="12">
        <f>SUM($D$2:D2)/SUM($D$2:$D$13)</f>
        <v>0.23919308357348704</v>
      </c>
    </row>
    <row r="3" spans="1:5" x14ac:dyDescent="0.2">
      <c r="A3" s="10">
        <v>7</v>
      </c>
      <c r="B3" s="10" t="s">
        <v>12</v>
      </c>
      <c r="C3" s="10" t="s">
        <v>20</v>
      </c>
      <c r="D3" s="11">
        <f>SUM(INDEX('Line downtime'!$C$3:$N$40,,MATCH(A3,'Line downtime'!$C$2:$N$2,0)))</f>
        <v>254</v>
      </c>
      <c r="E3" s="12">
        <f>SUM($D$2:D3)/SUM($D$2:$D$13)</f>
        <v>0.42219020172910665</v>
      </c>
    </row>
    <row r="4" spans="1:5" x14ac:dyDescent="0.2">
      <c r="A4" s="10">
        <v>4</v>
      </c>
      <c r="B4" s="10" t="s">
        <v>14</v>
      </c>
      <c r="C4" s="10" t="s">
        <v>20</v>
      </c>
      <c r="D4" s="11">
        <f>SUM(INDEX('Line downtime'!$C$3:$N$40,,MATCH(A4,'Line downtime'!$C$2:$N$2,0)))</f>
        <v>225</v>
      </c>
      <c r="E4" s="12">
        <f>SUM($D$2:D4)/SUM($D$2:$D$13)</f>
        <v>0.58429394812680113</v>
      </c>
    </row>
    <row r="5" spans="1:5" x14ac:dyDescent="0.2">
      <c r="A5" s="10">
        <v>2</v>
      </c>
      <c r="B5" s="10" t="s">
        <v>8</v>
      </c>
      <c r="C5" s="10" t="s">
        <v>21</v>
      </c>
      <c r="D5" s="11">
        <f>SUM(INDEX('Line downtime'!$C$3:$N$40,,MATCH(A5,'Line downtime'!$C$2:$N$2,0)))</f>
        <v>160</v>
      </c>
      <c r="E5" s="12">
        <f>SUM($D$2:D5)/SUM($D$2:$D$13)</f>
        <v>0.69956772334293948</v>
      </c>
    </row>
    <row r="6" spans="1:5" x14ac:dyDescent="0.2">
      <c r="A6" s="10">
        <v>8</v>
      </c>
      <c r="B6" s="10" t="s">
        <v>13</v>
      </c>
      <c r="C6" s="10" t="s">
        <v>21</v>
      </c>
      <c r="D6" s="11">
        <f>SUM(INDEX('Line downtime'!$C$3:$N$40,,MATCH(A6,'Line downtime'!$C$2:$N$2,0)))</f>
        <v>145</v>
      </c>
      <c r="E6" s="12">
        <f>SUM($D$2:D6)/SUM($D$2:$D$13)</f>
        <v>0.80403458213256485</v>
      </c>
    </row>
    <row r="7" spans="1:5" x14ac:dyDescent="0.2">
      <c r="A7" s="10">
        <v>12</v>
      </c>
      <c r="B7" s="10" t="s">
        <v>16</v>
      </c>
      <c r="C7" s="10" t="s">
        <v>20</v>
      </c>
      <c r="D7" s="11">
        <f>SUM(INDEX('Line downtime'!$C$3:$N$40,,MATCH(A7,'Line downtime'!$C$2:$N$2,0)))</f>
        <v>74</v>
      </c>
      <c r="E7" s="12">
        <f>SUM($D$2:D7)/SUM($D$2:$D$13)</f>
        <v>0.85734870317002887</v>
      </c>
    </row>
    <row r="8" spans="1:5" x14ac:dyDescent="0.2">
      <c r="A8" s="10">
        <v>5</v>
      </c>
      <c r="B8" s="10" t="s">
        <v>10</v>
      </c>
      <c r="C8" s="10" t="s">
        <v>21</v>
      </c>
      <c r="D8" s="11">
        <f>SUM(INDEX('Line downtime'!$C$3:$N$40,,MATCH(A8,'Line downtime'!$C$2:$N$2,0)))</f>
        <v>57</v>
      </c>
      <c r="E8" s="12">
        <f>SUM($D$2:D8)/SUM($D$2:$D$13)</f>
        <v>0.89841498559077815</v>
      </c>
    </row>
    <row r="9" spans="1:5" x14ac:dyDescent="0.2">
      <c r="A9" s="10">
        <v>10</v>
      </c>
      <c r="B9" s="10" t="s">
        <v>18</v>
      </c>
      <c r="C9" s="10" t="s">
        <v>21</v>
      </c>
      <c r="D9" s="11">
        <f>SUM(INDEX('Line downtime'!$C$3:$N$40,,MATCH(A9,'Line downtime'!$C$2:$N$2,0)))</f>
        <v>49</v>
      </c>
      <c r="E9" s="12">
        <f>SUM($D$2:D9)/SUM($D$2:$D$13)</f>
        <v>0.93371757925072041</v>
      </c>
    </row>
    <row r="10" spans="1:5" x14ac:dyDescent="0.2">
      <c r="A10" s="10">
        <v>3</v>
      </c>
      <c r="B10" s="10" t="s">
        <v>19</v>
      </c>
      <c r="C10" s="10" t="s">
        <v>20</v>
      </c>
      <c r="D10" s="11">
        <f>SUM(INDEX('Line downtime'!$C$3:$N$40,,MATCH(A10,'Line downtime'!$C$2:$N$2,0)))</f>
        <v>42</v>
      </c>
      <c r="E10" s="12">
        <f>SUM($D$2:D10)/SUM($D$2:$D$13)</f>
        <v>0.96397694524495681</v>
      </c>
    </row>
    <row r="11" spans="1:5" x14ac:dyDescent="0.2">
      <c r="A11" s="10">
        <v>11</v>
      </c>
      <c r="B11" s="10" t="s">
        <v>11</v>
      </c>
      <c r="C11" s="10" t="s">
        <v>21</v>
      </c>
      <c r="D11" s="11">
        <f>SUM(INDEX('Line downtime'!$C$3:$N$40,,MATCH(A11,'Line downtime'!$C$2:$N$2,0)))</f>
        <v>33</v>
      </c>
      <c r="E11" s="12">
        <f>SUM($D$2:D11)/SUM($D$2:$D$13)</f>
        <v>0.98775216138328525</v>
      </c>
    </row>
    <row r="12" spans="1:5" x14ac:dyDescent="0.2">
      <c r="A12" s="10">
        <v>9</v>
      </c>
      <c r="B12" s="10" t="s">
        <v>15</v>
      </c>
      <c r="C12" s="10" t="s">
        <v>20</v>
      </c>
      <c r="D12" s="11">
        <f>SUM(INDEX('Line downtime'!$C$3:$N$40,,MATCH(A12,'Line downtime'!$C$2:$N$2,0)))</f>
        <v>17</v>
      </c>
      <c r="E12" s="12">
        <f>SUM($D$2:D12)/SUM($D$2:$D$13)</f>
        <v>1</v>
      </c>
    </row>
    <row r="13" spans="1:5" x14ac:dyDescent="0.2">
      <c r="A13" s="10">
        <v>1</v>
      </c>
      <c r="B13" s="10" t="s">
        <v>17</v>
      </c>
      <c r="C13" s="10" t="s">
        <v>20</v>
      </c>
      <c r="D13" s="11">
        <f>SUM(INDEX('Line downtime'!$C$3:$N$40,,MATCH(A13,'Line downtime'!$C$2:$N$2,0)))</f>
        <v>0</v>
      </c>
      <c r="E13" s="12">
        <f>SUM($D$2:D13)/SUM($D$2:$D$13)</f>
        <v>1</v>
      </c>
    </row>
  </sheetData>
  <autoFilter ref="A1:E1" xr:uid="{4EB7156D-DBB5-4EA9-A733-8897AD1035D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B3" sqref="B3:B40"/>
    </sheetView>
  </sheetViews>
  <sheetFormatPr baseColWidth="10" defaultColWidth="8.83203125" defaultRowHeight="15" x14ac:dyDescent="0.2"/>
  <cols>
    <col min="1" max="2" width="8.83203125" customWidth="1"/>
    <col min="3" max="14" width="5.5" customWidth="1"/>
  </cols>
  <sheetData>
    <row r="1" spans="1:14" x14ac:dyDescent="0.2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2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2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2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2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2">
      <c r="A8">
        <v>422116</v>
      </c>
      <c r="B8" t="str">
        <f>_xlfn.XLOOKUP(A8,'Line productivity'!C:C,'Line productivity'!D:D)</f>
        <v>Charlie</v>
      </c>
    </row>
    <row r="9" spans="1:14" x14ac:dyDescent="0.2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2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2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2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2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2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2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2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2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2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2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2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2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2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2">
      <c r="A24">
        <v>422132</v>
      </c>
      <c r="B24" t="str">
        <f>_xlfn.XLOOKUP(A24,'Line productivity'!C:C,'Line productivity'!D:D)</f>
        <v>Dee</v>
      </c>
    </row>
    <row r="25" spans="1:14" x14ac:dyDescent="0.2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2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2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2">
      <c r="A28">
        <v>422136</v>
      </c>
      <c r="B28" t="str">
        <f>_xlfn.XLOOKUP(A28,'Line productivity'!C:C,'Line productivity'!D:D)</f>
        <v>Mac</v>
      </c>
    </row>
    <row r="29" spans="1:14" x14ac:dyDescent="0.2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2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2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2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2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2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2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2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2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2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2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2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Dashboard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Zachary Rains</cp:lastModifiedBy>
  <dcterms:created xsi:type="dcterms:W3CDTF">2024-08-19T19:52:48Z</dcterms:created>
  <dcterms:modified xsi:type="dcterms:W3CDTF">2024-12-10T06:02:08Z</dcterms:modified>
</cp:coreProperties>
</file>