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zacha\Hyperborea\xlsx\"/>
    </mc:Choice>
  </mc:AlternateContent>
  <xr:revisionPtr revIDLastSave="0" documentId="13_ncr:1_{1697AC13-3AC9-43B6-80B5-5D7FB90530BA}" xr6:coauthVersionLast="47" xr6:coauthVersionMax="47" xr10:uidLastSave="{00000000-0000-0000-0000-000000000000}"/>
  <bookViews>
    <workbookView xWindow="57510" yWindow="0" windowWidth="19380" windowHeight="20970" xr2:uid="{00000000-000D-0000-FFFF-FFFF00000000}"/>
  </bookViews>
  <sheets>
    <sheet name="Level 1a" sheetId="2" r:id="rId1"/>
    <sheet name="Level 1b" sheetId="3" r:id="rId2"/>
    <sheet name="Level 2 a" sheetId="4" r:id="rId3"/>
    <sheet name="Level 2 b" sheetId="5" r:id="rId4"/>
    <sheet name="Level 3 a" sheetId="6" r:id="rId5"/>
    <sheet name="Level 3 b" sheetId="7" r:id="rId6"/>
    <sheet name="Level 4 a" sheetId="8" r:id="rId7"/>
    <sheet name="Level 4 b" sheetId="9" r:id="rId8"/>
    <sheet name="Level 5 a" sheetId="10" r:id="rId9"/>
    <sheet name="Level 5 b" sheetId="11" r:id="rId10"/>
  </sheets>
  <definedNames>
    <definedName name="Cost">'Level 3 b'!$J$3:$J$12</definedName>
    <definedName name="Revenue">'Level 3 b'!$I$3:$I$12</definedName>
  </definedNames>
  <calcPr calcId="181029"/>
  <extLst>
    <ext uri="GoogleSheetsCustomDataVersion1">
      <go:sheetsCustomData xmlns:go="http://customooxmlschemas.google.com/" r:id="rId15" roundtripDataSignature="AMtx7mgb2MpyzQNEZOdbCErNcOEpPJRwvA=="/>
    </ext>
  </extLst>
</workbook>
</file>

<file path=xl/calcChain.xml><?xml version="1.0" encoding="utf-8"?>
<calcChain xmlns="http://schemas.openxmlformats.org/spreadsheetml/2006/main">
  <c r="C17" i="11" l="1"/>
  <c r="C16" i="11"/>
  <c r="K5" i="7"/>
  <c r="K6" i="7"/>
  <c r="K7" i="7"/>
  <c r="K8" i="7"/>
  <c r="K9" i="7"/>
  <c r="K10" i="7"/>
  <c r="K11" i="7"/>
  <c r="K12" i="7"/>
  <c r="K4" i="7"/>
  <c r="K3" i="7"/>
  <c r="I12" i="7"/>
  <c r="I11" i="7"/>
  <c r="I10" i="7"/>
  <c r="I9" i="7"/>
  <c r="I8" i="7"/>
  <c r="I7" i="7"/>
  <c r="I6" i="7"/>
  <c r="I5" i="7"/>
  <c r="I4" i="7"/>
  <c r="I3" i="7"/>
  <c r="C12" i="6"/>
  <c r="E11" i="6"/>
  <c r="F11" i="6" s="1"/>
  <c r="G11" i="6" s="1"/>
  <c r="H11" i="6" s="1"/>
  <c r="I11" i="6" s="1"/>
  <c r="J11" i="6" s="1"/>
  <c r="K11" i="6" s="1"/>
  <c r="L11" i="6" s="1"/>
  <c r="M11" i="6" s="1"/>
  <c r="N11" i="6" s="1"/>
  <c r="D11" i="6"/>
  <c r="I10" i="6"/>
  <c r="D10" i="6"/>
  <c r="J10" i="6" s="1"/>
  <c r="J9" i="6"/>
  <c r="I9" i="6"/>
  <c r="D9" i="6"/>
  <c r="E9" i="6" s="1"/>
  <c r="E8" i="6"/>
  <c r="F8" i="6" s="1"/>
  <c r="G8" i="6" s="1"/>
  <c r="H8" i="6" s="1"/>
  <c r="I8" i="6" s="1"/>
  <c r="J8" i="6" s="1"/>
  <c r="K8" i="6" s="1"/>
  <c r="L8" i="6" s="1"/>
  <c r="M8" i="6" s="1"/>
  <c r="N8" i="6" s="1"/>
  <c r="D8" i="6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N5" i="6"/>
  <c r="I5" i="6"/>
  <c r="F5" i="6"/>
  <c r="K5" i="6" s="1"/>
  <c r="E5" i="6"/>
  <c r="J5" i="6" s="1"/>
  <c r="D5" i="6"/>
  <c r="E4" i="6"/>
  <c r="F4" i="6" s="1"/>
  <c r="G4" i="6" s="1"/>
  <c r="H4" i="6" s="1"/>
  <c r="I4" i="6" s="1"/>
  <c r="J4" i="6" s="1"/>
  <c r="K4" i="6" s="1"/>
  <c r="L4" i="6" s="1"/>
  <c r="M4" i="6" s="1"/>
  <c r="N4" i="6" s="1"/>
  <c r="D4" i="6"/>
  <c r="D3" i="6"/>
  <c r="D12" i="6" s="1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J7" i="5"/>
  <c r="F7" i="5"/>
  <c r="J6" i="5"/>
  <c r="F6" i="5"/>
  <c r="J5" i="5"/>
  <c r="F5" i="5"/>
  <c r="J4" i="5"/>
  <c r="F4" i="5"/>
  <c r="B43" i="4"/>
  <c r="B42" i="4"/>
  <c r="B41" i="4"/>
  <c r="B38" i="4"/>
  <c r="B37" i="4"/>
  <c r="B36" i="4"/>
  <c r="B33" i="4"/>
  <c r="F18" i="4"/>
  <c r="D18" i="4"/>
  <c r="G17" i="4"/>
  <c r="F17" i="4"/>
  <c r="F16" i="4"/>
  <c r="F19" i="4" s="1"/>
  <c r="F11" i="4"/>
  <c r="D11" i="4"/>
  <c r="F10" i="4"/>
  <c r="G9" i="4"/>
  <c r="F9" i="4"/>
  <c r="F12" i="4" s="1"/>
  <c r="D9" i="4"/>
  <c r="F6" i="4"/>
  <c r="F7" i="4" s="1"/>
  <c r="D6" i="4"/>
  <c r="D7" i="4" s="1"/>
  <c r="G5" i="4"/>
  <c r="G6" i="4" s="1"/>
  <c r="G7" i="4" s="1"/>
  <c r="F5" i="4"/>
  <c r="E5" i="4"/>
  <c r="E10" i="4" s="1"/>
  <c r="D5" i="4"/>
  <c r="D16" i="4" s="1"/>
  <c r="C5" i="4"/>
  <c r="C17" i="4" s="1"/>
  <c r="D3" i="4"/>
  <c r="E3" i="4" s="1"/>
  <c r="F3" i="4" s="1"/>
  <c r="G3" i="4" s="1"/>
  <c r="B43" i="3"/>
  <c r="B42" i="3"/>
  <c r="B41" i="3"/>
  <c r="B38" i="3"/>
  <c r="B37" i="3"/>
  <c r="B36" i="3"/>
  <c r="B33" i="3"/>
  <c r="G5" i="3"/>
  <c r="F5" i="3"/>
  <c r="F18" i="3" s="1"/>
  <c r="E5" i="3"/>
  <c r="E11" i="3" s="1"/>
  <c r="D5" i="3"/>
  <c r="D17" i="3" s="1"/>
  <c r="C5" i="3"/>
  <c r="C9" i="3" s="1"/>
  <c r="D3" i="3"/>
  <c r="E3" i="3" s="1"/>
  <c r="F3" i="3" s="1"/>
  <c r="G3" i="3" s="1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C10" i="4" l="1"/>
  <c r="C18" i="4"/>
  <c r="F11" i="3"/>
  <c r="C18" i="3"/>
  <c r="E16" i="3"/>
  <c r="F16" i="3"/>
  <c r="E6" i="3"/>
  <c r="E7" i="3" s="1"/>
  <c r="G16" i="3"/>
  <c r="G6" i="3"/>
  <c r="G7" i="3" s="1"/>
  <c r="E17" i="3"/>
  <c r="G9" i="3"/>
  <c r="F10" i="3"/>
  <c r="E18" i="3"/>
  <c r="G10" i="3"/>
  <c r="G18" i="3"/>
  <c r="D19" i="4"/>
  <c r="F9" i="6"/>
  <c r="K9" i="6"/>
  <c r="D13" i="4"/>
  <c r="G12" i="4"/>
  <c r="G13" i="4"/>
  <c r="F13" i="4"/>
  <c r="D9" i="3"/>
  <c r="G18" i="4"/>
  <c r="C6" i="3"/>
  <c r="C7" i="3" s="1"/>
  <c r="E9" i="3"/>
  <c r="F17" i="3"/>
  <c r="G10" i="4"/>
  <c r="C11" i="3"/>
  <c r="E16" i="4"/>
  <c r="E19" i="4" s="1"/>
  <c r="G11" i="3"/>
  <c r="E3" i="6"/>
  <c r="G5" i="6"/>
  <c r="D6" i="3"/>
  <c r="D7" i="3" s="1"/>
  <c r="F9" i="3"/>
  <c r="G17" i="3"/>
  <c r="C11" i="4"/>
  <c r="G16" i="4"/>
  <c r="G19" i="4" s="1"/>
  <c r="F6" i="3"/>
  <c r="F7" i="3" s="1"/>
  <c r="C10" i="3"/>
  <c r="D18" i="3"/>
  <c r="C9" i="4"/>
  <c r="C12" i="4" s="1"/>
  <c r="E11" i="4"/>
  <c r="D17" i="4"/>
  <c r="D10" i="3"/>
  <c r="C16" i="3"/>
  <c r="E17" i="4"/>
  <c r="E10" i="3"/>
  <c r="D16" i="3"/>
  <c r="C6" i="4"/>
  <c r="C7" i="4" s="1"/>
  <c r="C13" i="4" s="1"/>
  <c r="E9" i="4"/>
  <c r="G11" i="4"/>
  <c r="E10" i="6"/>
  <c r="E6" i="4"/>
  <c r="E7" i="4" s="1"/>
  <c r="D11" i="3"/>
  <c r="C17" i="3"/>
  <c r="D10" i="4"/>
  <c r="D12" i="4" s="1"/>
  <c r="C16" i="4"/>
  <c r="E18" i="4"/>
  <c r="C19" i="4" l="1"/>
  <c r="C20" i="4" s="1"/>
  <c r="C22" i="4" s="1"/>
  <c r="C24" i="4" s="1"/>
  <c r="E12" i="3"/>
  <c r="E13" i="3" s="1"/>
  <c r="E14" i="3" s="1"/>
  <c r="F12" i="3"/>
  <c r="F13" i="3" s="1"/>
  <c r="F14" i="3" s="1"/>
  <c r="C12" i="3"/>
  <c r="C13" i="3" s="1"/>
  <c r="D12" i="3"/>
  <c r="D13" i="3" s="1"/>
  <c r="F19" i="3"/>
  <c r="C19" i="3"/>
  <c r="G12" i="3"/>
  <c r="G13" i="3" s="1"/>
  <c r="G14" i="3" s="1"/>
  <c r="G19" i="3"/>
  <c r="E19" i="3"/>
  <c r="C14" i="4"/>
  <c r="G20" i="4"/>
  <c r="G22" i="4" s="1"/>
  <c r="G24" i="4" s="1"/>
  <c r="G14" i="4"/>
  <c r="D20" i="4"/>
  <c r="D22" i="4" s="1"/>
  <c r="D24" i="4" s="1"/>
  <c r="D14" i="4"/>
  <c r="G9" i="6"/>
  <c r="L9" i="6"/>
  <c r="F10" i="6"/>
  <c r="K10" i="6"/>
  <c r="E12" i="4"/>
  <c r="E13" i="4" s="1"/>
  <c r="L5" i="6"/>
  <c r="H5" i="6"/>
  <c r="M5" i="6" s="1"/>
  <c r="F20" i="4"/>
  <c r="F22" i="4" s="1"/>
  <c r="F24" i="4" s="1"/>
  <c r="F14" i="4"/>
  <c r="D19" i="3"/>
  <c r="E12" i="6"/>
  <c r="F3" i="6"/>
  <c r="E20" i="3" l="1"/>
  <c r="E22" i="3" s="1"/>
  <c r="E24" i="3" s="1"/>
  <c r="E25" i="3" s="1"/>
  <c r="E26" i="3" s="1"/>
  <c r="F20" i="3"/>
  <c r="F22" i="3" s="1"/>
  <c r="F24" i="3" s="1"/>
  <c r="F25" i="3" s="1"/>
  <c r="G20" i="3"/>
  <c r="G22" i="3" s="1"/>
  <c r="G24" i="3" s="1"/>
  <c r="G25" i="3" s="1"/>
  <c r="E14" i="4"/>
  <c r="E20" i="4"/>
  <c r="E22" i="4" s="1"/>
  <c r="E24" i="4" s="1"/>
  <c r="H9" i="6"/>
  <c r="N9" i="6" s="1"/>
  <c r="M9" i="6"/>
  <c r="F25" i="4"/>
  <c r="F26" i="4" s="1"/>
  <c r="G25" i="4"/>
  <c r="G26" i="4" s="1"/>
  <c r="G10" i="6"/>
  <c r="L10" i="6"/>
  <c r="C25" i="4"/>
  <c r="C26" i="4" s="1"/>
  <c r="D25" i="4"/>
  <c r="D26" i="4"/>
  <c r="C20" i="3"/>
  <c r="C22" i="3" s="1"/>
  <c r="C24" i="3" s="1"/>
  <c r="C14" i="3"/>
  <c r="F12" i="6"/>
  <c r="G3" i="6"/>
  <c r="D20" i="3"/>
  <c r="D22" i="3" s="1"/>
  <c r="D24" i="3" s="1"/>
  <c r="D14" i="3"/>
  <c r="F26" i="3" l="1"/>
  <c r="G26" i="3"/>
  <c r="D25" i="3"/>
  <c r="D26" i="3" s="1"/>
  <c r="H10" i="6"/>
  <c r="N10" i="6" s="1"/>
  <c r="M10" i="6"/>
  <c r="C25" i="3"/>
  <c r="C26" i="3" s="1"/>
  <c r="E25" i="4"/>
  <c r="E26" i="4"/>
  <c r="G12" i="6"/>
  <c r="H3" i="6"/>
  <c r="H12" i="6" l="1"/>
  <c r="I3" i="6"/>
  <c r="I12" i="6" l="1"/>
  <c r="J3" i="6"/>
  <c r="J12" i="6" l="1"/>
  <c r="K3" i="6"/>
  <c r="K12" i="6" l="1"/>
  <c r="L3" i="6"/>
  <c r="M3" i="6" l="1"/>
  <c r="L12" i="6"/>
  <c r="N3" i="6" l="1"/>
  <c r="N12" i="6" s="1"/>
  <c r="M12" i="6"/>
</calcChain>
</file>

<file path=xl/sharedStrings.xml><?xml version="1.0" encoding="utf-8"?>
<sst xmlns="http://schemas.openxmlformats.org/spreadsheetml/2006/main" count="1129" uniqueCount="279">
  <si>
    <t>Retailer ID</t>
  </si>
  <si>
    <t>Invoice Date</t>
  </si>
  <si>
    <t>State</t>
  </si>
  <si>
    <t>City</t>
  </si>
  <si>
    <t>Beverage Brand</t>
  </si>
  <si>
    <t>Price per Unit</t>
  </si>
  <si>
    <t>Units Sold</t>
  </si>
  <si>
    <t>Total Sales</t>
  </si>
  <si>
    <t>New York</t>
  </si>
  <si>
    <t>Coca-Cola</t>
  </si>
  <si>
    <t>Diet Coke</t>
  </si>
  <si>
    <t>Sprite</t>
  </si>
  <si>
    <t>Fanta</t>
  </si>
  <si>
    <t>Powerade</t>
  </si>
  <si>
    <t>Dasani Water</t>
  </si>
  <si>
    <t>Texas</t>
  </si>
  <si>
    <t>Houston</t>
  </si>
  <si>
    <t>California</t>
  </si>
  <si>
    <t>San Francisco</t>
  </si>
  <si>
    <t>Los Angeles</t>
  </si>
  <si>
    <t>Income Statement</t>
  </si>
  <si>
    <t>$ in actual figures</t>
  </si>
  <si>
    <t>Revenue</t>
  </si>
  <si>
    <t>Gross Revenue</t>
  </si>
  <si>
    <t>Discounts</t>
  </si>
  <si>
    <t>Net Revenue</t>
  </si>
  <si>
    <t>Cost of Goods Sold (COGS)</t>
  </si>
  <si>
    <t>Raw Materials</t>
  </si>
  <si>
    <t>Fulfillment</t>
  </si>
  <si>
    <t>Transaction Fees</t>
  </si>
  <si>
    <t>Total COGS</t>
  </si>
  <si>
    <t>Gross Profit</t>
  </si>
  <si>
    <t>Gross Profit Margin %</t>
  </si>
  <si>
    <t>Operating Expenses</t>
  </si>
  <si>
    <t>Labor</t>
  </si>
  <si>
    <t>Marketing</t>
  </si>
  <si>
    <t>SGA &amp; Other</t>
  </si>
  <si>
    <t>Total OpEx</t>
  </si>
  <si>
    <t>EBITDA</t>
  </si>
  <si>
    <t>Depreciation &amp; Amortization</t>
  </si>
  <si>
    <t>EBIT</t>
  </si>
  <si>
    <t>Interest Expense</t>
  </si>
  <si>
    <t>EBT</t>
  </si>
  <si>
    <t>Taxes</t>
  </si>
  <si>
    <t>Net Income</t>
  </si>
  <si>
    <t>Assumptions:</t>
  </si>
  <si>
    <t>Cups Sold</t>
  </si>
  <si>
    <t>Average Price per Cup</t>
  </si>
  <si>
    <t>Corporate Tax Rate</t>
  </si>
  <si>
    <t>Car Sales 2022</t>
  </si>
  <si>
    <t>Payouts</t>
  </si>
  <si>
    <t>Sale ID</t>
  </si>
  <si>
    <t>Item</t>
  </si>
  <si>
    <t>Price</t>
  </si>
  <si>
    <t>Commission %</t>
  </si>
  <si>
    <t>Commission Amount</t>
  </si>
  <si>
    <t>Salesperson</t>
  </si>
  <si>
    <t>Total Commission</t>
  </si>
  <si>
    <t>00126493</t>
  </si>
  <si>
    <t>Toyota</t>
  </si>
  <si>
    <t>Sam Smith</t>
  </si>
  <si>
    <t>00132670</t>
  </si>
  <si>
    <t>Honda</t>
  </si>
  <si>
    <t>Jane Luik</t>
  </si>
  <si>
    <t>Joe Warton</t>
  </si>
  <si>
    <t>00135566</t>
  </si>
  <si>
    <t>Suzuki</t>
  </si>
  <si>
    <t>00132679</t>
  </si>
  <si>
    <t>Mitsubishi</t>
  </si>
  <si>
    <t>Ana Marquez</t>
  </si>
  <si>
    <t>00149986</t>
  </si>
  <si>
    <t>Lexus</t>
  </si>
  <si>
    <t>00137784</t>
  </si>
  <si>
    <t>00340294</t>
  </si>
  <si>
    <t>00143928</t>
  </si>
  <si>
    <t>00323358</t>
  </si>
  <si>
    <t>00132546</t>
  </si>
  <si>
    <t>00135743</t>
  </si>
  <si>
    <t>00329582</t>
  </si>
  <si>
    <t>00492542</t>
  </si>
  <si>
    <t>004923872</t>
  </si>
  <si>
    <t>00103824</t>
  </si>
  <si>
    <t>001238174</t>
  </si>
  <si>
    <t>00445938</t>
  </si>
  <si>
    <t>002214582</t>
  </si>
  <si>
    <t>Regional Sales</t>
  </si>
  <si>
    <t>Spain</t>
  </si>
  <si>
    <t>Italy</t>
  </si>
  <si>
    <t>France</t>
  </si>
  <si>
    <t>Portugal</t>
  </si>
  <si>
    <t>Belgium</t>
  </si>
  <si>
    <t>Holland</t>
  </si>
  <si>
    <t>Switzerland</t>
  </si>
  <si>
    <t>Austria</t>
  </si>
  <si>
    <t>Germany</t>
  </si>
  <si>
    <t>Total</t>
  </si>
  <si>
    <t xml:space="preserve"> Revenue</t>
  </si>
  <si>
    <t>Cost</t>
  </si>
  <si>
    <t>Profit</t>
  </si>
  <si>
    <t>Stock</t>
  </si>
  <si>
    <t>Ticker Symbol</t>
  </si>
  <si>
    <t>52 Week High</t>
  </si>
  <si>
    <t>52 Week Low</t>
  </si>
  <si>
    <t>Apple</t>
  </si>
  <si>
    <t>Amazon</t>
  </si>
  <si>
    <t>Microsoft</t>
  </si>
  <si>
    <t>Nike</t>
  </si>
  <si>
    <t>Walmart</t>
  </si>
  <si>
    <t>Name</t>
  </si>
  <si>
    <t>First</t>
  </si>
  <si>
    <t>Last</t>
  </si>
  <si>
    <t>Initials</t>
  </si>
  <si>
    <t>Email</t>
  </si>
  <si>
    <t>Bill Smith</t>
  </si>
  <si>
    <t>Kennedi Singh</t>
  </si>
  <si>
    <t>Harley Fritz</t>
  </si>
  <si>
    <t>Nyla Novak</t>
  </si>
  <si>
    <t>David Rasmussen</t>
  </si>
  <si>
    <t>Ivan Hines</t>
  </si>
  <si>
    <t>Jonah Higgins</t>
  </si>
  <si>
    <t>Jordan Boone</t>
  </si>
  <si>
    <t>Kylee Townsend</t>
  </si>
  <si>
    <t>Nora Rollins</t>
  </si>
  <si>
    <t>Brendan Walls</t>
  </si>
  <si>
    <t>Conor Wise</t>
  </si>
  <si>
    <t>Steven Michael</t>
  </si>
  <si>
    <t>Lucia Mckay</t>
  </si>
  <si>
    <t>Josue Roach</t>
  </si>
  <si>
    <t>Franklin Wright</t>
  </si>
  <si>
    <t>Alia Thornton</t>
  </si>
  <si>
    <t>Denzel Flores</t>
  </si>
  <si>
    <t>Bruno Cordova</t>
  </si>
  <si>
    <t>Jaylynn Knapp</t>
  </si>
  <si>
    <t>Bruce Rich</t>
  </si>
  <si>
    <t>Arturo Moore</t>
  </si>
  <si>
    <t>Bryce Carpenter</t>
  </si>
  <si>
    <t>Jaidyn Andersen</t>
  </si>
  <si>
    <t>Raw Data</t>
  </si>
  <si>
    <t>ID Number</t>
  </si>
  <si>
    <t>Product</t>
  </si>
  <si>
    <t>00126493_Theresa_Mayer_ipad_995.95</t>
  </si>
  <si>
    <t>00132670_Josh_Jack_iphone_1110.95</t>
  </si>
  <si>
    <t>00135566_Sammy_Lee_macbook_1499.95</t>
  </si>
  <si>
    <t>00132679_John_Lee_iwatch_295.95</t>
  </si>
  <si>
    <t>00149986_Mark_Andersen_iwatch_295.95</t>
  </si>
  <si>
    <t>00137784_Sarah_Von_iphone_1110.95</t>
  </si>
  <si>
    <t>00340294_Hanna_Hoover_macbook_1499.95</t>
  </si>
  <si>
    <t>00143928_Irina_Adams_airpods_99.95</t>
  </si>
  <si>
    <t>00323358_Sam_Smith_airpods_99.95</t>
  </si>
  <si>
    <t>00132546_Adam_Johnson_iphone_1110.95</t>
  </si>
  <si>
    <t xml:space="preserve">Week 21 Regional Sales </t>
  </si>
  <si>
    <t>Figures in USD</t>
  </si>
  <si>
    <t>Monday</t>
  </si>
  <si>
    <t>Tuesday</t>
  </si>
  <si>
    <t>Wednesday</t>
  </si>
  <si>
    <t>Thursday</t>
  </si>
  <si>
    <t>Friday</t>
  </si>
  <si>
    <t>Saturday</t>
  </si>
  <si>
    <t>Sunday</t>
  </si>
  <si>
    <t>Slovenia</t>
  </si>
  <si>
    <t>Bill</t>
  </si>
  <si>
    <t>Kennedi</t>
  </si>
  <si>
    <t>Harley</t>
  </si>
  <si>
    <t>Nyla</t>
  </si>
  <si>
    <t>David</t>
  </si>
  <si>
    <t>Ivan</t>
  </si>
  <si>
    <t>Jonah</t>
  </si>
  <si>
    <t>Jordan</t>
  </si>
  <si>
    <t>Kylee</t>
  </si>
  <si>
    <t>Nora</t>
  </si>
  <si>
    <t>Brendan</t>
  </si>
  <si>
    <t>Conor</t>
  </si>
  <si>
    <t>Steven</t>
  </si>
  <si>
    <t>Lucia</t>
  </si>
  <si>
    <t>Josue</t>
  </si>
  <si>
    <t>Franklin</t>
  </si>
  <si>
    <t>Alia</t>
  </si>
  <si>
    <t>Denzel</t>
  </si>
  <si>
    <t>Bruno</t>
  </si>
  <si>
    <t>Jaylynn</t>
  </si>
  <si>
    <t>Bruce</t>
  </si>
  <si>
    <t>Arturo</t>
  </si>
  <si>
    <t>Bryce</t>
  </si>
  <si>
    <t>Jaidyn</t>
  </si>
  <si>
    <t>Smith</t>
  </si>
  <si>
    <t>Singh</t>
  </si>
  <si>
    <t>Fritz</t>
  </si>
  <si>
    <t>Novak</t>
  </si>
  <si>
    <t>Rasmussen</t>
  </si>
  <si>
    <t>Hines</t>
  </si>
  <si>
    <t>Higgins</t>
  </si>
  <si>
    <t>Boone</t>
  </si>
  <si>
    <t>Townsend</t>
  </si>
  <si>
    <t>Rollins</t>
  </si>
  <si>
    <t>Walls</t>
  </si>
  <si>
    <t>Wise</t>
  </si>
  <si>
    <t>Michael</t>
  </si>
  <si>
    <t>Mckay</t>
  </si>
  <si>
    <t>Roach</t>
  </si>
  <si>
    <t>Wright</t>
  </si>
  <si>
    <t>Thornton</t>
  </si>
  <si>
    <t>Flores</t>
  </si>
  <si>
    <t>Cordova</t>
  </si>
  <si>
    <t>Knapp</t>
  </si>
  <si>
    <t>Rich</t>
  </si>
  <si>
    <t>Moore</t>
  </si>
  <si>
    <t>Carpenter</t>
  </si>
  <si>
    <t>Andersen</t>
  </si>
  <si>
    <t>BS</t>
  </si>
  <si>
    <t>KS</t>
  </si>
  <si>
    <t>HF</t>
  </si>
  <si>
    <t>NN</t>
  </si>
  <si>
    <t>DR</t>
  </si>
  <si>
    <t>IH</t>
  </si>
  <si>
    <t>JH</t>
  </si>
  <si>
    <t>JB</t>
  </si>
  <si>
    <t>KT</t>
  </si>
  <si>
    <t>NR</t>
  </si>
  <si>
    <t>BW</t>
  </si>
  <si>
    <t>CW</t>
  </si>
  <si>
    <t>SM</t>
  </si>
  <si>
    <t>LM</t>
  </si>
  <si>
    <t>JR</t>
  </si>
  <si>
    <t>FW</t>
  </si>
  <si>
    <t>AT</t>
  </si>
  <si>
    <t>DF</t>
  </si>
  <si>
    <t>BC</t>
  </si>
  <si>
    <t>JK</t>
  </si>
  <si>
    <t>BR</t>
  </si>
  <si>
    <t>AM</t>
  </si>
  <si>
    <t>JA</t>
  </si>
  <si>
    <t>bill.smith@apple.com</t>
  </si>
  <si>
    <t>kennedi.singh@apple.com</t>
  </si>
  <si>
    <t>harley.fritz@apple.com</t>
  </si>
  <si>
    <t>nyla.novak@apple.com</t>
  </si>
  <si>
    <t>david.rasmussen@apple.com</t>
  </si>
  <si>
    <t>ivan.hines@apple.com</t>
  </si>
  <si>
    <t>jonah.higgins@apple.com</t>
  </si>
  <si>
    <t>jordan.boone@apple.com</t>
  </si>
  <si>
    <t>kylee.townsend@apple.com</t>
  </si>
  <si>
    <t>nora.rollins@apple.com</t>
  </si>
  <si>
    <t>brendan.walls@apple.com</t>
  </si>
  <si>
    <t>conor.wise@apple.com</t>
  </si>
  <si>
    <t>steven.michael@apple.com</t>
  </si>
  <si>
    <t>lucia.mckay@apple.com</t>
  </si>
  <si>
    <t>josue.roach@apple.com</t>
  </si>
  <si>
    <t>franklin.wright@apple.com</t>
  </si>
  <si>
    <t>alia.thornton@apple.com</t>
  </si>
  <si>
    <t>denzel.flores@apple.com</t>
  </si>
  <si>
    <t>bruno.cordova@apple.com</t>
  </si>
  <si>
    <t>jaylynn.knapp@apple.com</t>
  </si>
  <si>
    <t>bruce.rich@apple.com</t>
  </si>
  <si>
    <t>arturo.moore@apple.com</t>
  </si>
  <si>
    <t>bryce.carpenter@apple.com</t>
  </si>
  <si>
    <t>jaidyn.andersen@apple.com</t>
  </si>
  <si>
    <t>Theresa</t>
  </si>
  <si>
    <t>Mayer</t>
  </si>
  <si>
    <t>ipad</t>
  </si>
  <si>
    <t>Josh</t>
  </si>
  <si>
    <t>Jack</t>
  </si>
  <si>
    <t>iphone</t>
  </si>
  <si>
    <t>Sammy</t>
  </si>
  <si>
    <t>Lee</t>
  </si>
  <si>
    <t>macbook</t>
  </si>
  <si>
    <t>John</t>
  </si>
  <si>
    <t>iwatch</t>
  </si>
  <si>
    <t>Mark</t>
  </si>
  <si>
    <t>Sarah</t>
  </si>
  <si>
    <t>Von</t>
  </si>
  <si>
    <t>Hanna</t>
  </si>
  <si>
    <t>Hoover</t>
  </si>
  <si>
    <t>Irina</t>
  </si>
  <si>
    <t>Adams</t>
  </si>
  <si>
    <t>airpods</t>
  </si>
  <si>
    <t>Sam</t>
  </si>
  <si>
    <t>Adam</t>
  </si>
  <si>
    <t>Johnson</t>
  </si>
  <si>
    <t>Weekly Average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</si>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</sst>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164" formatCode="yyyy\E"/>
    <numFmt numFmtId="165" formatCode="_(* #,##0_);_(* \(#,##0\);_(* &quot;-&quot;??_);_(@_)"/>
    <numFmt numFmtId="166" formatCode="_-* #,##0_-;\-* #,##0_-;_-* &quot;-&quot;??_-;_-@"/>
  </numFmts>
  <fonts count="21" x14ac:knownFonts="1">
    <font>
      <sz val="12"/>
      <color theme="1"/>
      <name val="Calibri"/>
      <scheme val="minor"/>
    </font>
    <font>
      <sz val="12"/>
      <color theme="1"/>
      <name val="Calibri"/>
    </font>
    <font>
      <b/>
      <sz val="11"/>
      <color theme="1"/>
      <name val="Calibri"/>
    </font>
    <font>
      <sz val="12"/>
      <color theme="1"/>
      <name val="Calibri"/>
      <scheme val="minor"/>
    </font>
    <font>
      <sz val="11"/>
      <color theme="0"/>
      <name val="Calibri"/>
    </font>
    <font>
      <b/>
      <sz val="11"/>
      <color theme="0"/>
      <name val="Calibri"/>
    </font>
    <font>
      <i/>
      <sz val="11"/>
      <color theme="0"/>
      <name val="Calibri"/>
    </font>
    <font>
      <sz val="11"/>
      <color theme="1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11"/>
      <color rgb="FF000000"/>
      <name val="Calibri"/>
    </font>
    <font>
      <sz val="11"/>
      <color rgb="FF2741EE"/>
      <name val="Calibri"/>
    </font>
    <font>
      <b/>
      <sz val="12"/>
      <color theme="0"/>
      <name val="Calibri"/>
    </font>
    <font>
      <sz val="12"/>
      <name val="Calibri"/>
    </font>
    <font>
      <b/>
      <sz val="12"/>
      <color theme="1"/>
      <name val="Calibri"/>
    </font>
    <font>
      <u/>
      <sz val="12"/>
      <color theme="10"/>
      <name val="Calibri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2"/>
      <name val="Calibri"/>
      <family val="2"/>
    </font>
    <font>
      <i/>
      <sz val="12"/>
      <color theme="2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A3E68"/>
        <bgColor rgb="FF2A3E68"/>
      </patternFill>
    </fill>
    <fill>
      <patternFill patternType="solid">
        <fgColor rgb="FFE7E6E6"/>
        <bgColor rgb="FFE7E6E6"/>
      </patternFill>
    </fill>
    <fill>
      <patternFill patternType="solid">
        <fgColor rgb="FF293D68"/>
        <bgColor rgb="FF293D68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0" fontId="5" fillId="2" borderId="1" xfId="0" applyFont="1" applyFill="1" applyBorder="1"/>
    <xf numFmtId="0" fontId="6" fillId="2" borderId="2" xfId="0" applyFont="1" applyFill="1" applyBorder="1"/>
    <xf numFmtId="164" fontId="5" fillId="2" borderId="2" xfId="0" applyNumberFormat="1" applyFont="1" applyFill="1" applyBorder="1"/>
    <xf numFmtId="0" fontId="7" fillId="0" borderId="0" xfId="0" applyFont="1"/>
    <xf numFmtId="0" fontId="7" fillId="0" borderId="0" xfId="0" applyFont="1" applyAlignment="1">
      <alignment horizontal="left"/>
    </xf>
    <xf numFmtId="165" fontId="7" fillId="0" borderId="0" xfId="0" applyNumberFormat="1" applyFont="1"/>
    <xf numFmtId="0" fontId="7" fillId="0" borderId="3" xfId="0" applyFont="1" applyBorder="1" applyAlignment="1">
      <alignment horizontal="left"/>
    </xf>
    <xf numFmtId="165" fontId="7" fillId="0" borderId="3" xfId="0" applyNumberFormat="1" applyFont="1" applyBorder="1"/>
    <xf numFmtId="0" fontId="8" fillId="0" borderId="0" xfId="0" applyFont="1"/>
    <xf numFmtId="165" fontId="8" fillId="0" borderId="0" xfId="0" applyNumberFormat="1" applyFont="1"/>
    <xf numFmtId="0" fontId="7" fillId="0" borderId="3" xfId="0" applyFont="1" applyBorder="1"/>
    <xf numFmtId="0" fontId="9" fillId="0" borderId="0" xfId="0" applyFont="1" applyAlignment="1">
      <alignment horizontal="left"/>
    </xf>
    <xf numFmtId="9" fontId="9" fillId="0" borderId="0" xfId="0" applyNumberFormat="1" applyFont="1"/>
    <xf numFmtId="165" fontId="10" fillId="0" borderId="0" xfId="0" applyNumberFormat="1" applyFont="1"/>
    <xf numFmtId="0" fontId="8" fillId="0" borderId="0" xfId="0" applyFont="1" applyAlignment="1">
      <alignment horizontal="left"/>
    </xf>
    <xf numFmtId="0" fontId="8" fillId="0" borderId="4" xfId="0" applyFont="1" applyBorder="1" applyAlignment="1">
      <alignment horizontal="left"/>
    </xf>
    <xf numFmtId="165" fontId="8" fillId="0" borderId="4" xfId="0" applyNumberFormat="1" applyFont="1" applyBorder="1"/>
    <xf numFmtId="0" fontId="8" fillId="3" borderId="1" xfId="0" applyFont="1" applyFill="1" applyBorder="1"/>
    <xf numFmtId="0" fontId="7" fillId="3" borderId="1" xfId="0" applyFont="1" applyFill="1" applyBorder="1"/>
    <xf numFmtId="0" fontId="7" fillId="3" borderId="1" xfId="0" applyFont="1" applyFill="1" applyBorder="1" applyAlignment="1">
      <alignment horizontal="left"/>
    </xf>
    <xf numFmtId="165" fontId="11" fillId="3" borderId="1" xfId="0" applyNumberFormat="1" applyFont="1" applyFill="1" applyBorder="1"/>
    <xf numFmtId="6" fontId="11" fillId="3" borderId="1" xfId="0" applyNumberFormat="1" applyFont="1" applyFill="1" applyBorder="1"/>
    <xf numFmtId="9" fontId="11" fillId="3" borderId="1" xfId="0" applyNumberFormat="1" applyFont="1" applyFill="1" applyBorder="1"/>
    <xf numFmtId="0" fontId="11" fillId="3" borderId="1" xfId="0" applyFont="1" applyFill="1" applyBorder="1"/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/>
    <xf numFmtId="166" fontId="1" fillId="0" borderId="0" xfId="0" applyNumberFormat="1" applyFont="1"/>
    <xf numFmtId="9" fontId="1" fillId="0" borderId="0" xfId="0" applyNumberFormat="1" applyFont="1"/>
    <xf numFmtId="1" fontId="1" fillId="0" borderId="0" xfId="0" quotePrefix="1" applyNumberFormat="1" applyFont="1"/>
    <xf numFmtId="0" fontId="5" fillId="2" borderId="1" xfId="0" applyFont="1" applyFill="1" applyBorder="1" applyAlignment="1">
      <alignment vertical="center"/>
    </xf>
    <xf numFmtId="17" fontId="5" fillId="2" borderId="1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165" fontId="7" fillId="0" borderId="0" xfId="0" applyNumberFormat="1" applyFont="1" applyAlignment="1">
      <alignment vertical="center"/>
    </xf>
    <xf numFmtId="0" fontId="2" fillId="0" borderId="4" xfId="0" applyFont="1" applyBorder="1" applyAlignment="1">
      <alignment vertical="center"/>
    </xf>
    <xf numFmtId="165" fontId="2" fillId="0" borderId="4" xfId="0" applyNumberFormat="1" applyFont="1" applyBorder="1" applyAlignment="1">
      <alignment vertical="center"/>
    </xf>
    <xf numFmtId="6" fontId="1" fillId="0" borderId="0" xfId="0" applyNumberFormat="1" applyFont="1"/>
    <xf numFmtId="10" fontId="1" fillId="0" borderId="0" xfId="0" applyNumberFormat="1" applyFont="1"/>
    <xf numFmtId="0" fontId="12" fillId="4" borderId="1" xfId="0" applyFont="1" applyFill="1" applyBorder="1"/>
    <xf numFmtId="165" fontId="14" fillId="0" borderId="0" xfId="0" applyNumberFormat="1" applyFont="1"/>
    <xf numFmtId="0" fontId="12" fillId="2" borderId="5" xfId="0" applyFont="1" applyFill="1" applyBorder="1" applyAlignment="1">
      <alignment horizontal="center"/>
    </xf>
    <xf numFmtId="0" fontId="13" fillId="0" borderId="6" xfId="0" applyFont="1" applyBorder="1"/>
    <xf numFmtId="0" fontId="13" fillId="0" borderId="7" xfId="0" applyFont="1" applyBorder="1"/>
    <xf numFmtId="0" fontId="0" fillId="0" borderId="0" xfId="0" applyFont="1"/>
    <xf numFmtId="0" fontId="15" fillId="0" borderId="0" xfId="1"/>
    <xf numFmtId="0" fontId="16" fillId="0" borderId="0" xfId="0" applyFont="1"/>
    <xf numFmtId="165" fontId="17" fillId="0" borderId="0" xfId="0" applyNumberFormat="1" applyFont="1"/>
    <xf numFmtId="0" fontId="18" fillId="5" borderId="0" xfId="0" applyFont="1" applyFill="1"/>
    <xf numFmtId="0" fontId="19" fillId="5" borderId="0" xfId="0" applyFont="1" applyFill="1" applyAlignment="1">
      <alignment horizontal="left"/>
    </xf>
    <xf numFmtId="17" fontId="18" fillId="5" borderId="0" xfId="0" applyNumberFormat="1" applyFont="1" applyFill="1" applyAlignment="1">
      <alignment horizontal="center"/>
    </xf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jordan.boone@apple.com" TargetMode="External"/><Relationship Id="rId13" Type="http://schemas.openxmlformats.org/officeDocument/2006/relationships/hyperlink" Target="mailto:steven.michael@apple.com" TargetMode="External"/><Relationship Id="rId18" Type="http://schemas.openxmlformats.org/officeDocument/2006/relationships/hyperlink" Target="mailto:denzel.flores@apple.com" TargetMode="External"/><Relationship Id="rId3" Type="http://schemas.openxmlformats.org/officeDocument/2006/relationships/hyperlink" Target="mailto:harley.fritz@apple.com" TargetMode="External"/><Relationship Id="rId21" Type="http://schemas.openxmlformats.org/officeDocument/2006/relationships/hyperlink" Target="mailto:bruce.rich@apple.com" TargetMode="External"/><Relationship Id="rId7" Type="http://schemas.openxmlformats.org/officeDocument/2006/relationships/hyperlink" Target="mailto:jonah.higgins@apple.com" TargetMode="External"/><Relationship Id="rId12" Type="http://schemas.openxmlformats.org/officeDocument/2006/relationships/hyperlink" Target="mailto:conor.wise@apple.com" TargetMode="External"/><Relationship Id="rId17" Type="http://schemas.openxmlformats.org/officeDocument/2006/relationships/hyperlink" Target="mailto:alia.thornton@apple.com" TargetMode="External"/><Relationship Id="rId2" Type="http://schemas.openxmlformats.org/officeDocument/2006/relationships/hyperlink" Target="mailto:kennedi.singh@apple.com" TargetMode="External"/><Relationship Id="rId16" Type="http://schemas.openxmlformats.org/officeDocument/2006/relationships/hyperlink" Target="mailto:franklin.wright@apple.com" TargetMode="External"/><Relationship Id="rId20" Type="http://schemas.openxmlformats.org/officeDocument/2006/relationships/hyperlink" Target="mailto:jaylynn.knapp@apple.com" TargetMode="External"/><Relationship Id="rId1" Type="http://schemas.openxmlformats.org/officeDocument/2006/relationships/hyperlink" Target="mailto:bill.smith@apple.com" TargetMode="External"/><Relationship Id="rId6" Type="http://schemas.openxmlformats.org/officeDocument/2006/relationships/hyperlink" Target="mailto:ivan.hines@apple.com" TargetMode="External"/><Relationship Id="rId11" Type="http://schemas.openxmlformats.org/officeDocument/2006/relationships/hyperlink" Target="mailto:brendan.walls@apple.com" TargetMode="External"/><Relationship Id="rId24" Type="http://schemas.openxmlformats.org/officeDocument/2006/relationships/hyperlink" Target="mailto:jaidyn.andersen@apple.com" TargetMode="External"/><Relationship Id="rId5" Type="http://schemas.openxmlformats.org/officeDocument/2006/relationships/hyperlink" Target="mailto:david.rasmussen@apple.com" TargetMode="External"/><Relationship Id="rId15" Type="http://schemas.openxmlformats.org/officeDocument/2006/relationships/hyperlink" Target="mailto:josue.roach@apple.com" TargetMode="External"/><Relationship Id="rId23" Type="http://schemas.openxmlformats.org/officeDocument/2006/relationships/hyperlink" Target="mailto:bryce.carpenter@apple.com" TargetMode="External"/><Relationship Id="rId10" Type="http://schemas.openxmlformats.org/officeDocument/2006/relationships/hyperlink" Target="mailto:nora.rollins@apple.com" TargetMode="External"/><Relationship Id="rId19" Type="http://schemas.openxmlformats.org/officeDocument/2006/relationships/hyperlink" Target="mailto:bruno.cordova@apple.com" TargetMode="External"/><Relationship Id="rId4" Type="http://schemas.openxmlformats.org/officeDocument/2006/relationships/hyperlink" Target="mailto:nyla.novak@apple.com" TargetMode="External"/><Relationship Id="rId9" Type="http://schemas.openxmlformats.org/officeDocument/2006/relationships/hyperlink" Target="mailto:kylee.townsend@apple.com" TargetMode="External"/><Relationship Id="rId14" Type="http://schemas.openxmlformats.org/officeDocument/2006/relationships/hyperlink" Target="mailto:lucia.mckay@apple.com" TargetMode="External"/><Relationship Id="rId22" Type="http://schemas.openxmlformats.org/officeDocument/2006/relationships/hyperlink" Target="mailto:arturo.moore@apple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251"/>
  <sheetViews>
    <sheetView showGridLines="0" tabSelected="1"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J8" sqref="J8"/>
    </sheetView>
  </sheetViews>
  <sheetFormatPr defaultColWidth="11.25" defaultRowHeight="15" customHeight="1" x14ac:dyDescent="0.6"/>
  <cols>
    <col min="1" max="1" width="10.75" customWidth="1"/>
    <col min="2" max="5" width="10.59765625" customWidth="1"/>
    <col min="6" max="6" width="12.59765625" customWidth="1"/>
    <col min="7" max="26" width="10.59765625" customWidth="1"/>
  </cols>
  <sheetData>
    <row r="2" spans="2:9" ht="15" customHeight="1" x14ac:dyDescent="0.6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ht="15" customHeight="1" x14ac:dyDescent="0.6">
      <c r="B3" s="4">
        <v>1185732</v>
      </c>
      <c r="C3" s="5">
        <v>44210</v>
      </c>
      <c r="D3" s="4" t="s">
        <v>8</v>
      </c>
      <c r="E3" s="4" t="s">
        <v>8</v>
      </c>
      <c r="F3" s="6" t="s">
        <v>9</v>
      </c>
      <c r="G3" s="7">
        <v>0.5</v>
      </c>
      <c r="H3" s="8">
        <v>12000</v>
      </c>
      <c r="I3" s="9">
        <f t="shared" ref="I3:I251" si="0">G3*H3</f>
        <v>6000</v>
      </c>
    </row>
    <row r="4" spans="2:9" ht="15" customHeight="1" x14ac:dyDescent="0.6">
      <c r="B4" s="4">
        <v>1185732</v>
      </c>
      <c r="C4" s="5">
        <v>44210</v>
      </c>
      <c r="D4" s="4" t="s">
        <v>8</v>
      </c>
      <c r="E4" s="4" t="s">
        <v>8</v>
      </c>
      <c r="F4" s="6" t="s">
        <v>10</v>
      </c>
      <c r="G4" s="7">
        <v>0.5</v>
      </c>
      <c r="H4" s="8">
        <v>10000</v>
      </c>
      <c r="I4" s="9">
        <f t="shared" si="0"/>
        <v>5000</v>
      </c>
    </row>
    <row r="5" spans="2:9" ht="15" customHeight="1" x14ac:dyDescent="0.6">
      <c r="B5" s="4">
        <v>1185732</v>
      </c>
      <c r="C5" s="5">
        <v>44210</v>
      </c>
      <c r="D5" s="4" t="s">
        <v>8</v>
      </c>
      <c r="E5" s="4" t="s">
        <v>8</v>
      </c>
      <c r="F5" s="6" t="s">
        <v>11</v>
      </c>
      <c r="G5" s="7">
        <v>0.4</v>
      </c>
      <c r="H5" s="8">
        <v>10000</v>
      </c>
      <c r="I5" s="9">
        <f t="shared" si="0"/>
        <v>4000</v>
      </c>
    </row>
    <row r="6" spans="2:9" ht="15" customHeight="1" x14ac:dyDescent="0.6">
      <c r="B6" s="4">
        <v>1185732</v>
      </c>
      <c r="C6" s="5">
        <v>44210</v>
      </c>
      <c r="D6" s="4" t="s">
        <v>8</v>
      </c>
      <c r="E6" s="4" t="s">
        <v>8</v>
      </c>
      <c r="F6" s="6" t="s">
        <v>12</v>
      </c>
      <c r="G6" s="7">
        <v>0.45</v>
      </c>
      <c r="H6" s="8">
        <v>8500</v>
      </c>
      <c r="I6" s="9">
        <f t="shared" si="0"/>
        <v>3825</v>
      </c>
    </row>
    <row r="7" spans="2:9" ht="15" customHeight="1" x14ac:dyDescent="0.6">
      <c r="B7" s="4">
        <v>1185732</v>
      </c>
      <c r="C7" s="5">
        <v>44210</v>
      </c>
      <c r="D7" s="4" t="s">
        <v>8</v>
      </c>
      <c r="E7" s="4" t="s">
        <v>8</v>
      </c>
      <c r="F7" s="6" t="s">
        <v>13</v>
      </c>
      <c r="G7" s="7">
        <v>0.6</v>
      </c>
      <c r="H7" s="8">
        <v>9000</v>
      </c>
      <c r="I7" s="9">
        <f t="shared" si="0"/>
        <v>5400</v>
      </c>
    </row>
    <row r="8" spans="2:9" ht="15" customHeight="1" x14ac:dyDescent="0.6">
      <c r="B8" s="4">
        <v>1185732</v>
      </c>
      <c r="C8" s="5">
        <v>44210</v>
      </c>
      <c r="D8" s="4" t="s">
        <v>8</v>
      </c>
      <c r="E8" s="4" t="s">
        <v>8</v>
      </c>
      <c r="F8" s="6" t="s">
        <v>14</v>
      </c>
      <c r="G8" s="7">
        <v>0.5</v>
      </c>
      <c r="H8" s="8">
        <v>10000</v>
      </c>
      <c r="I8" s="9">
        <f t="shared" si="0"/>
        <v>5000</v>
      </c>
    </row>
    <row r="9" spans="2:9" ht="15" customHeight="1" x14ac:dyDescent="0.6">
      <c r="B9" s="4">
        <v>1185732</v>
      </c>
      <c r="C9" s="5">
        <v>44239</v>
      </c>
      <c r="D9" s="4" t="s">
        <v>8</v>
      </c>
      <c r="E9" s="4" t="s">
        <v>8</v>
      </c>
      <c r="F9" s="6" t="s">
        <v>9</v>
      </c>
      <c r="G9" s="7">
        <v>0.5</v>
      </c>
      <c r="H9" s="8">
        <v>12500</v>
      </c>
      <c r="I9" s="9">
        <f t="shared" si="0"/>
        <v>6250</v>
      </c>
    </row>
    <row r="10" spans="2:9" ht="15" customHeight="1" x14ac:dyDescent="0.6">
      <c r="B10" s="4">
        <v>1185732</v>
      </c>
      <c r="C10" s="5">
        <v>44239</v>
      </c>
      <c r="D10" s="4" t="s">
        <v>8</v>
      </c>
      <c r="E10" s="4" t="s">
        <v>8</v>
      </c>
      <c r="F10" s="6" t="s">
        <v>10</v>
      </c>
      <c r="G10" s="7">
        <v>0.5</v>
      </c>
      <c r="H10" s="8">
        <v>9000</v>
      </c>
      <c r="I10" s="9">
        <f t="shared" si="0"/>
        <v>4500</v>
      </c>
    </row>
    <row r="11" spans="2:9" ht="15" customHeight="1" x14ac:dyDescent="0.6">
      <c r="B11" s="4">
        <v>1185732</v>
      </c>
      <c r="C11" s="5">
        <v>44239</v>
      </c>
      <c r="D11" s="4" t="s">
        <v>8</v>
      </c>
      <c r="E11" s="4" t="s">
        <v>8</v>
      </c>
      <c r="F11" s="6" t="s">
        <v>11</v>
      </c>
      <c r="G11" s="7">
        <v>0.4</v>
      </c>
      <c r="H11" s="8">
        <v>9500</v>
      </c>
      <c r="I11" s="9">
        <f t="shared" si="0"/>
        <v>3800</v>
      </c>
    </row>
    <row r="12" spans="2:9" ht="15" customHeight="1" x14ac:dyDescent="0.6">
      <c r="B12" s="4">
        <v>1185732</v>
      </c>
      <c r="C12" s="5">
        <v>44239</v>
      </c>
      <c r="D12" s="4" t="s">
        <v>8</v>
      </c>
      <c r="E12" s="4" t="s">
        <v>8</v>
      </c>
      <c r="F12" s="6" t="s">
        <v>12</v>
      </c>
      <c r="G12" s="7">
        <v>0.45</v>
      </c>
      <c r="H12" s="8">
        <v>8250</v>
      </c>
      <c r="I12" s="9">
        <f t="shared" si="0"/>
        <v>3712.5</v>
      </c>
    </row>
    <row r="13" spans="2:9" ht="15" customHeight="1" x14ac:dyDescent="0.6">
      <c r="B13" s="4">
        <v>1185732</v>
      </c>
      <c r="C13" s="5">
        <v>44239</v>
      </c>
      <c r="D13" s="4" t="s">
        <v>8</v>
      </c>
      <c r="E13" s="4" t="s">
        <v>8</v>
      </c>
      <c r="F13" s="6" t="s">
        <v>13</v>
      </c>
      <c r="G13" s="7">
        <v>0.6</v>
      </c>
      <c r="H13" s="8">
        <v>9000</v>
      </c>
      <c r="I13" s="9">
        <f t="shared" si="0"/>
        <v>5400</v>
      </c>
    </row>
    <row r="14" spans="2:9" ht="15" customHeight="1" x14ac:dyDescent="0.6">
      <c r="B14" s="4">
        <v>1185732</v>
      </c>
      <c r="C14" s="5">
        <v>44239</v>
      </c>
      <c r="D14" s="4" t="s">
        <v>8</v>
      </c>
      <c r="E14" s="4" t="s">
        <v>8</v>
      </c>
      <c r="F14" s="6" t="s">
        <v>14</v>
      </c>
      <c r="G14" s="7">
        <v>0.5</v>
      </c>
      <c r="H14" s="8">
        <v>10000</v>
      </c>
      <c r="I14" s="9">
        <f t="shared" si="0"/>
        <v>5000</v>
      </c>
    </row>
    <row r="15" spans="2:9" ht="15" customHeight="1" x14ac:dyDescent="0.6">
      <c r="B15" s="4">
        <v>1185732</v>
      </c>
      <c r="C15" s="5">
        <v>44265</v>
      </c>
      <c r="D15" s="4" t="s">
        <v>8</v>
      </c>
      <c r="E15" s="4" t="s">
        <v>8</v>
      </c>
      <c r="F15" s="6" t="s">
        <v>9</v>
      </c>
      <c r="G15" s="7">
        <v>0.5</v>
      </c>
      <c r="H15" s="8">
        <v>12200</v>
      </c>
      <c r="I15" s="9">
        <f t="shared" si="0"/>
        <v>6100</v>
      </c>
    </row>
    <row r="16" spans="2:9" ht="15" customHeight="1" x14ac:dyDescent="0.6">
      <c r="B16" s="4">
        <v>1185732</v>
      </c>
      <c r="C16" s="5">
        <v>44265</v>
      </c>
      <c r="D16" s="4" t="s">
        <v>8</v>
      </c>
      <c r="E16" s="4" t="s">
        <v>8</v>
      </c>
      <c r="F16" s="6" t="s">
        <v>10</v>
      </c>
      <c r="G16" s="7">
        <v>0.5</v>
      </c>
      <c r="H16" s="8">
        <v>9250</v>
      </c>
      <c r="I16" s="9">
        <f t="shared" si="0"/>
        <v>4625</v>
      </c>
    </row>
    <row r="17" spans="2:9" ht="15" customHeight="1" x14ac:dyDescent="0.6">
      <c r="B17" s="4">
        <v>1185732</v>
      </c>
      <c r="C17" s="5">
        <v>44265</v>
      </c>
      <c r="D17" s="4" t="s">
        <v>8</v>
      </c>
      <c r="E17" s="4" t="s">
        <v>8</v>
      </c>
      <c r="F17" s="6" t="s">
        <v>11</v>
      </c>
      <c r="G17" s="7">
        <v>0.4</v>
      </c>
      <c r="H17" s="8">
        <v>9500</v>
      </c>
      <c r="I17" s="9">
        <f t="shared" si="0"/>
        <v>3800</v>
      </c>
    </row>
    <row r="18" spans="2:9" ht="15.6" x14ac:dyDescent="0.6">
      <c r="B18" s="4">
        <v>1185732</v>
      </c>
      <c r="C18" s="5">
        <v>44265</v>
      </c>
      <c r="D18" s="4" t="s">
        <v>8</v>
      </c>
      <c r="E18" s="4" t="s">
        <v>8</v>
      </c>
      <c r="F18" s="6" t="s">
        <v>12</v>
      </c>
      <c r="G18" s="7">
        <v>0.45</v>
      </c>
      <c r="H18" s="8">
        <v>8000</v>
      </c>
      <c r="I18" s="9">
        <f t="shared" si="0"/>
        <v>3600</v>
      </c>
    </row>
    <row r="19" spans="2:9" ht="15.6" x14ac:dyDescent="0.6">
      <c r="B19" s="4">
        <v>1185732</v>
      </c>
      <c r="C19" s="5">
        <v>44265</v>
      </c>
      <c r="D19" s="4" t="s">
        <v>8</v>
      </c>
      <c r="E19" s="4" t="s">
        <v>8</v>
      </c>
      <c r="F19" s="6" t="s">
        <v>13</v>
      </c>
      <c r="G19" s="7">
        <v>0.6</v>
      </c>
      <c r="H19" s="8">
        <v>8500</v>
      </c>
      <c r="I19" s="9">
        <f t="shared" si="0"/>
        <v>5100</v>
      </c>
    </row>
    <row r="20" spans="2:9" ht="15.6" x14ac:dyDescent="0.6">
      <c r="B20" s="4">
        <v>1185732</v>
      </c>
      <c r="C20" s="5">
        <v>44265</v>
      </c>
      <c r="D20" s="4" t="s">
        <v>8</v>
      </c>
      <c r="E20" s="4" t="s">
        <v>8</v>
      </c>
      <c r="F20" s="6" t="s">
        <v>14</v>
      </c>
      <c r="G20" s="7">
        <v>0.5</v>
      </c>
      <c r="H20" s="8">
        <v>9500</v>
      </c>
      <c r="I20" s="9">
        <f t="shared" si="0"/>
        <v>4750</v>
      </c>
    </row>
    <row r="21" spans="2:9" ht="15.6" x14ac:dyDescent="0.6">
      <c r="B21" s="4">
        <v>1185732</v>
      </c>
      <c r="C21" s="5">
        <v>44297</v>
      </c>
      <c r="D21" s="4" t="s">
        <v>8</v>
      </c>
      <c r="E21" s="4" t="s">
        <v>8</v>
      </c>
      <c r="F21" s="6" t="s">
        <v>9</v>
      </c>
      <c r="G21" s="7">
        <v>0.5</v>
      </c>
      <c r="H21" s="8">
        <v>12000</v>
      </c>
      <c r="I21" s="9">
        <f t="shared" si="0"/>
        <v>6000</v>
      </c>
    </row>
    <row r="22" spans="2:9" ht="15.6" x14ac:dyDescent="0.6">
      <c r="B22" s="4">
        <v>1185732</v>
      </c>
      <c r="C22" s="5">
        <v>44297</v>
      </c>
      <c r="D22" s="4" t="s">
        <v>8</v>
      </c>
      <c r="E22" s="4" t="s">
        <v>8</v>
      </c>
      <c r="F22" s="6" t="s">
        <v>10</v>
      </c>
      <c r="G22" s="7">
        <v>0.5</v>
      </c>
      <c r="H22" s="8">
        <v>9000</v>
      </c>
      <c r="I22" s="9">
        <f t="shared" si="0"/>
        <v>4500</v>
      </c>
    </row>
    <row r="23" spans="2:9" ht="15.6" x14ac:dyDescent="0.6">
      <c r="B23" s="4">
        <v>1185732</v>
      </c>
      <c r="C23" s="5">
        <v>44297</v>
      </c>
      <c r="D23" s="4" t="s">
        <v>8</v>
      </c>
      <c r="E23" s="4" t="s">
        <v>8</v>
      </c>
      <c r="F23" s="6" t="s">
        <v>11</v>
      </c>
      <c r="G23" s="7">
        <v>0.4</v>
      </c>
      <c r="H23" s="8">
        <v>9000</v>
      </c>
      <c r="I23" s="9">
        <f t="shared" si="0"/>
        <v>3600</v>
      </c>
    </row>
    <row r="24" spans="2:9" ht="15.6" x14ac:dyDescent="0.6">
      <c r="B24" s="4">
        <v>1185732</v>
      </c>
      <c r="C24" s="5">
        <v>44297</v>
      </c>
      <c r="D24" s="4" t="s">
        <v>8</v>
      </c>
      <c r="E24" s="4" t="s">
        <v>8</v>
      </c>
      <c r="F24" s="6" t="s">
        <v>12</v>
      </c>
      <c r="G24" s="7">
        <v>0.45</v>
      </c>
      <c r="H24" s="8">
        <v>8250</v>
      </c>
      <c r="I24" s="9">
        <f t="shared" si="0"/>
        <v>3712.5</v>
      </c>
    </row>
    <row r="25" spans="2:9" ht="15.6" x14ac:dyDescent="0.6">
      <c r="B25" s="4">
        <v>1185732</v>
      </c>
      <c r="C25" s="5">
        <v>44297</v>
      </c>
      <c r="D25" s="4" t="s">
        <v>8</v>
      </c>
      <c r="E25" s="4" t="s">
        <v>8</v>
      </c>
      <c r="F25" s="6" t="s">
        <v>13</v>
      </c>
      <c r="G25" s="7">
        <v>0.6</v>
      </c>
      <c r="H25" s="8">
        <v>8250</v>
      </c>
      <c r="I25" s="9">
        <f t="shared" si="0"/>
        <v>4950</v>
      </c>
    </row>
    <row r="26" spans="2:9" ht="15.6" x14ac:dyDescent="0.6">
      <c r="B26" s="4">
        <v>1185732</v>
      </c>
      <c r="C26" s="5">
        <v>44297</v>
      </c>
      <c r="D26" s="4" t="s">
        <v>8</v>
      </c>
      <c r="E26" s="4" t="s">
        <v>8</v>
      </c>
      <c r="F26" s="6" t="s">
        <v>14</v>
      </c>
      <c r="G26" s="7">
        <v>0.5</v>
      </c>
      <c r="H26" s="8">
        <v>9500</v>
      </c>
      <c r="I26" s="9">
        <f t="shared" si="0"/>
        <v>4750</v>
      </c>
    </row>
    <row r="27" spans="2:9" ht="15.6" x14ac:dyDescent="0.6">
      <c r="B27" s="4">
        <v>1185732</v>
      </c>
      <c r="C27" s="5">
        <v>44326</v>
      </c>
      <c r="D27" s="4" t="s">
        <v>8</v>
      </c>
      <c r="E27" s="4" t="s">
        <v>8</v>
      </c>
      <c r="F27" s="6" t="s">
        <v>9</v>
      </c>
      <c r="G27" s="7">
        <v>0.6</v>
      </c>
      <c r="H27" s="8">
        <v>12200</v>
      </c>
      <c r="I27" s="9">
        <f t="shared" si="0"/>
        <v>7320</v>
      </c>
    </row>
    <row r="28" spans="2:9" ht="15.6" x14ac:dyDescent="0.6">
      <c r="B28" s="4">
        <v>1185732</v>
      </c>
      <c r="C28" s="5">
        <v>44326</v>
      </c>
      <c r="D28" s="4" t="s">
        <v>8</v>
      </c>
      <c r="E28" s="4" t="s">
        <v>8</v>
      </c>
      <c r="F28" s="6" t="s">
        <v>10</v>
      </c>
      <c r="G28" s="7">
        <v>0.55000000000000004</v>
      </c>
      <c r="H28" s="8">
        <v>9250</v>
      </c>
      <c r="I28" s="9">
        <f t="shared" si="0"/>
        <v>5087.5</v>
      </c>
    </row>
    <row r="29" spans="2:9" ht="15.6" x14ac:dyDescent="0.6">
      <c r="B29" s="4">
        <v>1185732</v>
      </c>
      <c r="C29" s="5">
        <v>44326</v>
      </c>
      <c r="D29" s="4" t="s">
        <v>8</v>
      </c>
      <c r="E29" s="4" t="s">
        <v>8</v>
      </c>
      <c r="F29" s="6" t="s">
        <v>11</v>
      </c>
      <c r="G29" s="7">
        <v>0.5</v>
      </c>
      <c r="H29" s="8">
        <v>9000</v>
      </c>
      <c r="I29" s="9">
        <f t="shared" si="0"/>
        <v>4500</v>
      </c>
    </row>
    <row r="30" spans="2:9" ht="15.6" x14ac:dyDescent="0.6">
      <c r="B30" s="4">
        <v>1185732</v>
      </c>
      <c r="C30" s="5">
        <v>44326</v>
      </c>
      <c r="D30" s="4" t="s">
        <v>8</v>
      </c>
      <c r="E30" s="4" t="s">
        <v>8</v>
      </c>
      <c r="F30" s="6" t="s">
        <v>12</v>
      </c>
      <c r="G30" s="7">
        <v>0.5</v>
      </c>
      <c r="H30" s="8">
        <v>8500</v>
      </c>
      <c r="I30" s="9">
        <f t="shared" si="0"/>
        <v>4250</v>
      </c>
    </row>
    <row r="31" spans="2:9" ht="15.6" x14ac:dyDescent="0.6">
      <c r="B31" s="4">
        <v>1185732</v>
      </c>
      <c r="C31" s="5">
        <v>44326</v>
      </c>
      <c r="D31" s="4" t="s">
        <v>8</v>
      </c>
      <c r="E31" s="4" t="s">
        <v>8</v>
      </c>
      <c r="F31" s="6" t="s">
        <v>13</v>
      </c>
      <c r="G31" s="7">
        <v>0.6</v>
      </c>
      <c r="H31" s="8">
        <v>8750</v>
      </c>
      <c r="I31" s="9">
        <f t="shared" si="0"/>
        <v>5250</v>
      </c>
    </row>
    <row r="32" spans="2:9" ht="15.6" x14ac:dyDescent="0.6">
      <c r="B32" s="4">
        <v>1185732</v>
      </c>
      <c r="C32" s="5">
        <v>44326</v>
      </c>
      <c r="D32" s="4" t="s">
        <v>8</v>
      </c>
      <c r="E32" s="4" t="s">
        <v>8</v>
      </c>
      <c r="F32" s="6" t="s">
        <v>14</v>
      </c>
      <c r="G32" s="7">
        <v>0.65</v>
      </c>
      <c r="H32" s="8">
        <v>10000</v>
      </c>
      <c r="I32" s="9">
        <f t="shared" si="0"/>
        <v>6500</v>
      </c>
    </row>
    <row r="33" spans="2:9" ht="15.6" x14ac:dyDescent="0.6">
      <c r="B33" s="4">
        <v>1185732</v>
      </c>
      <c r="C33" s="5">
        <v>44359</v>
      </c>
      <c r="D33" s="4" t="s">
        <v>8</v>
      </c>
      <c r="E33" s="4" t="s">
        <v>8</v>
      </c>
      <c r="F33" s="6" t="s">
        <v>9</v>
      </c>
      <c r="G33" s="7">
        <v>0.6</v>
      </c>
      <c r="H33" s="8">
        <v>12500</v>
      </c>
      <c r="I33" s="9">
        <f t="shared" si="0"/>
        <v>7500</v>
      </c>
    </row>
    <row r="34" spans="2:9" ht="15.6" x14ac:dyDescent="0.6">
      <c r="B34" s="4">
        <v>1185732</v>
      </c>
      <c r="C34" s="5">
        <v>44359</v>
      </c>
      <c r="D34" s="4" t="s">
        <v>8</v>
      </c>
      <c r="E34" s="4" t="s">
        <v>8</v>
      </c>
      <c r="F34" s="6" t="s">
        <v>10</v>
      </c>
      <c r="G34" s="7">
        <v>0.55000000000000004</v>
      </c>
      <c r="H34" s="8">
        <v>10000</v>
      </c>
      <c r="I34" s="9">
        <f t="shared" si="0"/>
        <v>5500</v>
      </c>
    </row>
    <row r="35" spans="2:9" ht="15.6" x14ac:dyDescent="0.6">
      <c r="B35" s="4">
        <v>1185732</v>
      </c>
      <c r="C35" s="5">
        <v>44359</v>
      </c>
      <c r="D35" s="4" t="s">
        <v>8</v>
      </c>
      <c r="E35" s="4" t="s">
        <v>8</v>
      </c>
      <c r="F35" s="6" t="s">
        <v>11</v>
      </c>
      <c r="G35" s="7">
        <v>0.5</v>
      </c>
      <c r="H35" s="8">
        <v>9250</v>
      </c>
      <c r="I35" s="9">
        <f t="shared" si="0"/>
        <v>4625</v>
      </c>
    </row>
    <row r="36" spans="2:9" ht="15.6" x14ac:dyDescent="0.6">
      <c r="B36" s="4">
        <v>1185732</v>
      </c>
      <c r="C36" s="5">
        <v>44359</v>
      </c>
      <c r="D36" s="4" t="s">
        <v>8</v>
      </c>
      <c r="E36" s="4" t="s">
        <v>8</v>
      </c>
      <c r="F36" s="6" t="s">
        <v>12</v>
      </c>
      <c r="G36" s="7">
        <v>0.5</v>
      </c>
      <c r="H36" s="8">
        <v>9000</v>
      </c>
      <c r="I36" s="9">
        <f t="shared" si="0"/>
        <v>4500</v>
      </c>
    </row>
    <row r="37" spans="2:9" ht="15.6" x14ac:dyDescent="0.6">
      <c r="B37" s="4">
        <v>1185732</v>
      </c>
      <c r="C37" s="5">
        <v>44359</v>
      </c>
      <c r="D37" s="4" t="s">
        <v>8</v>
      </c>
      <c r="E37" s="4" t="s">
        <v>8</v>
      </c>
      <c r="F37" s="6" t="s">
        <v>13</v>
      </c>
      <c r="G37" s="7">
        <v>0.6</v>
      </c>
      <c r="H37" s="8">
        <v>9000</v>
      </c>
      <c r="I37" s="9">
        <f t="shared" si="0"/>
        <v>5400</v>
      </c>
    </row>
    <row r="38" spans="2:9" ht="15.6" x14ac:dyDescent="0.6">
      <c r="B38" s="4">
        <v>1185732</v>
      </c>
      <c r="C38" s="5">
        <v>44359</v>
      </c>
      <c r="D38" s="4" t="s">
        <v>8</v>
      </c>
      <c r="E38" s="4" t="s">
        <v>8</v>
      </c>
      <c r="F38" s="6" t="s">
        <v>14</v>
      </c>
      <c r="G38" s="7">
        <v>0.65</v>
      </c>
      <c r="H38" s="8">
        <v>10500</v>
      </c>
      <c r="I38" s="9">
        <f t="shared" si="0"/>
        <v>6825</v>
      </c>
    </row>
    <row r="39" spans="2:9" ht="15.6" x14ac:dyDescent="0.6">
      <c r="B39" s="4">
        <v>1185732</v>
      </c>
      <c r="C39" s="5">
        <v>44387</v>
      </c>
      <c r="D39" s="4" t="s">
        <v>8</v>
      </c>
      <c r="E39" s="4" t="s">
        <v>8</v>
      </c>
      <c r="F39" s="6" t="s">
        <v>9</v>
      </c>
      <c r="G39" s="7">
        <v>0.6</v>
      </c>
      <c r="H39" s="8">
        <v>12750</v>
      </c>
      <c r="I39" s="9">
        <f t="shared" si="0"/>
        <v>7650</v>
      </c>
    </row>
    <row r="40" spans="2:9" ht="15.6" x14ac:dyDescent="0.6">
      <c r="B40" s="4">
        <v>1185732</v>
      </c>
      <c r="C40" s="5">
        <v>44387</v>
      </c>
      <c r="D40" s="4" t="s">
        <v>8</v>
      </c>
      <c r="E40" s="4" t="s">
        <v>8</v>
      </c>
      <c r="F40" s="6" t="s">
        <v>10</v>
      </c>
      <c r="G40" s="7">
        <v>0.55000000000000004</v>
      </c>
      <c r="H40" s="8">
        <v>10250</v>
      </c>
      <c r="I40" s="9">
        <f t="shared" si="0"/>
        <v>5637.5000000000009</v>
      </c>
    </row>
    <row r="41" spans="2:9" ht="15.6" x14ac:dyDescent="0.6">
      <c r="B41" s="4">
        <v>1185732</v>
      </c>
      <c r="C41" s="5">
        <v>44387</v>
      </c>
      <c r="D41" s="4" t="s">
        <v>8</v>
      </c>
      <c r="E41" s="4" t="s">
        <v>8</v>
      </c>
      <c r="F41" s="6" t="s">
        <v>11</v>
      </c>
      <c r="G41" s="7">
        <v>0.5</v>
      </c>
      <c r="H41" s="8">
        <v>9500</v>
      </c>
      <c r="I41" s="9">
        <f t="shared" si="0"/>
        <v>4750</v>
      </c>
    </row>
    <row r="42" spans="2:9" ht="15.6" x14ac:dyDescent="0.6">
      <c r="B42" s="4">
        <v>1185732</v>
      </c>
      <c r="C42" s="5">
        <v>44387</v>
      </c>
      <c r="D42" s="4" t="s">
        <v>8</v>
      </c>
      <c r="E42" s="4" t="s">
        <v>8</v>
      </c>
      <c r="F42" s="6" t="s">
        <v>12</v>
      </c>
      <c r="G42" s="7">
        <v>0.5</v>
      </c>
      <c r="H42" s="8">
        <v>9000</v>
      </c>
      <c r="I42" s="9">
        <f t="shared" si="0"/>
        <v>4500</v>
      </c>
    </row>
    <row r="43" spans="2:9" ht="15.6" x14ac:dyDescent="0.6">
      <c r="B43" s="4">
        <v>1185732</v>
      </c>
      <c r="C43" s="5">
        <v>44387</v>
      </c>
      <c r="D43" s="4" t="s">
        <v>8</v>
      </c>
      <c r="E43" s="4" t="s">
        <v>8</v>
      </c>
      <c r="F43" s="6" t="s">
        <v>13</v>
      </c>
      <c r="G43" s="7">
        <v>0.6</v>
      </c>
      <c r="H43" s="8">
        <v>9250</v>
      </c>
      <c r="I43" s="9">
        <f t="shared" si="0"/>
        <v>5550</v>
      </c>
    </row>
    <row r="44" spans="2:9" ht="15.6" x14ac:dyDescent="0.6">
      <c r="B44" s="4">
        <v>1185732</v>
      </c>
      <c r="C44" s="5">
        <v>44387</v>
      </c>
      <c r="D44" s="4" t="s">
        <v>8</v>
      </c>
      <c r="E44" s="4" t="s">
        <v>8</v>
      </c>
      <c r="F44" s="6" t="s">
        <v>14</v>
      </c>
      <c r="G44" s="7">
        <v>0.65</v>
      </c>
      <c r="H44" s="8">
        <v>11000</v>
      </c>
      <c r="I44" s="9">
        <f t="shared" si="0"/>
        <v>7150</v>
      </c>
    </row>
    <row r="45" spans="2:9" ht="15.6" x14ac:dyDescent="0.6">
      <c r="B45" s="4">
        <v>1185732</v>
      </c>
      <c r="C45" s="5">
        <v>44419</v>
      </c>
      <c r="D45" s="4" t="s">
        <v>8</v>
      </c>
      <c r="E45" s="4" t="s">
        <v>8</v>
      </c>
      <c r="F45" s="6" t="s">
        <v>9</v>
      </c>
      <c r="G45" s="7">
        <v>0.6</v>
      </c>
      <c r="H45" s="8">
        <v>12500</v>
      </c>
      <c r="I45" s="9">
        <f t="shared" si="0"/>
        <v>7500</v>
      </c>
    </row>
    <row r="46" spans="2:9" ht="15.6" x14ac:dyDescent="0.6">
      <c r="B46" s="4">
        <v>1185732</v>
      </c>
      <c r="C46" s="5">
        <v>44419</v>
      </c>
      <c r="D46" s="4" t="s">
        <v>8</v>
      </c>
      <c r="E46" s="4" t="s">
        <v>8</v>
      </c>
      <c r="F46" s="6" t="s">
        <v>10</v>
      </c>
      <c r="G46" s="7">
        <v>0.55000000000000004</v>
      </c>
      <c r="H46" s="8">
        <v>10250</v>
      </c>
      <c r="I46" s="9">
        <f t="shared" si="0"/>
        <v>5637.5000000000009</v>
      </c>
    </row>
    <row r="47" spans="2:9" ht="15.6" x14ac:dyDescent="0.6">
      <c r="B47" s="4">
        <v>1185732</v>
      </c>
      <c r="C47" s="5">
        <v>44419</v>
      </c>
      <c r="D47" s="4" t="s">
        <v>8</v>
      </c>
      <c r="E47" s="4" t="s">
        <v>8</v>
      </c>
      <c r="F47" s="6" t="s">
        <v>11</v>
      </c>
      <c r="G47" s="7">
        <v>0.5</v>
      </c>
      <c r="H47" s="8">
        <v>9500</v>
      </c>
      <c r="I47" s="9">
        <f t="shared" si="0"/>
        <v>4750</v>
      </c>
    </row>
    <row r="48" spans="2:9" ht="15.6" x14ac:dyDescent="0.6">
      <c r="B48" s="4">
        <v>1185732</v>
      </c>
      <c r="C48" s="5">
        <v>44419</v>
      </c>
      <c r="D48" s="4" t="s">
        <v>8</v>
      </c>
      <c r="E48" s="4" t="s">
        <v>8</v>
      </c>
      <c r="F48" s="6" t="s">
        <v>12</v>
      </c>
      <c r="G48" s="7">
        <v>0.5</v>
      </c>
      <c r="H48" s="8">
        <v>9250</v>
      </c>
      <c r="I48" s="9">
        <f t="shared" si="0"/>
        <v>4625</v>
      </c>
    </row>
    <row r="49" spans="2:9" ht="15.6" x14ac:dyDescent="0.6">
      <c r="B49" s="4">
        <v>1185732</v>
      </c>
      <c r="C49" s="5">
        <v>44419</v>
      </c>
      <c r="D49" s="4" t="s">
        <v>8</v>
      </c>
      <c r="E49" s="4" t="s">
        <v>8</v>
      </c>
      <c r="F49" s="6" t="s">
        <v>13</v>
      </c>
      <c r="G49" s="7">
        <v>0.6</v>
      </c>
      <c r="H49" s="8">
        <v>9000</v>
      </c>
      <c r="I49" s="9">
        <f t="shared" si="0"/>
        <v>5400</v>
      </c>
    </row>
    <row r="50" spans="2:9" ht="15.6" x14ac:dyDescent="0.6">
      <c r="B50" s="4">
        <v>1185732</v>
      </c>
      <c r="C50" s="5">
        <v>44419</v>
      </c>
      <c r="D50" s="4" t="s">
        <v>8</v>
      </c>
      <c r="E50" s="4" t="s">
        <v>8</v>
      </c>
      <c r="F50" s="6" t="s">
        <v>14</v>
      </c>
      <c r="G50" s="7">
        <v>0.65</v>
      </c>
      <c r="H50" s="8">
        <v>10750</v>
      </c>
      <c r="I50" s="9">
        <f t="shared" si="0"/>
        <v>6987.5</v>
      </c>
    </row>
    <row r="51" spans="2:9" ht="15.6" x14ac:dyDescent="0.6">
      <c r="B51" s="4">
        <v>1185732</v>
      </c>
      <c r="C51" s="5">
        <v>44449</v>
      </c>
      <c r="D51" s="4" t="s">
        <v>8</v>
      </c>
      <c r="E51" s="4" t="s">
        <v>8</v>
      </c>
      <c r="F51" s="6" t="s">
        <v>9</v>
      </c>
      <c r="G51" s="7">
        <v>0.6</v>
      </c>
      <c r="H51" s="8">
        <v>12000</v>
      </c>
      <c r="I51" s="9">
        <f t="shared" si="0"/>
        <v>7200</v>
      </c>
    </row>
    <row r="52" spans="2:9" ht="15.6" x14ac:dyDescent="0.6">
      <c r="B52" s="4">
        <v>1185732</v>
      </c>
      <c r="C52" s="5">
        <v>44449</v>
      </c>
      <c r="D52" s="4" t="s">
        <v>8</v>
      </c>
      <c r="E52" s="4" t="s">
        <v>8</v>
      </c>
      <c r="F52" s="6" t="s">
        <v>10</v>
      </c>
      <c r="G52" s="7">
        <v>0.55000000000000004</v>
      </c>
      <c r="H52" s="8">
        <v>10000</v>
      </c>
      <c r="I52" s="9">
        <f t="shared" si="0"/>
        <v>5500</v>
      </c>
    </row>
    <row r="53" spans="2:9" ht="15.6" x14ac:dyDescent="0.6">
      <c r="B53" s="4">
        <v>1185732</v>
      </c>
      <c r="C53" s="5">
        <v>44449</v>
      </c>
      <c r="D53" s="4" t="s">
        <v>8</v>
      </c>
      <c r="E53" s="4" t="s">
        <v>8</v>
      </c>
      <c r="F53" s="6" t="s">
        <v>11</v>
      </c>
      <c r="G53" s="7">
        <v>0.5</v>
      </c>
      <c r="H53" s="8">
        <v>9250</v>
      </c>
      <c r="I53" s="9">
        <f t="shared" si="0"/>
        <v>4625</v>
      </c>
    </row>
    <row r="54" spans="2:9" ht="15.6" x14ac:dyDescent="0.6">
      <c r="B54" s="4">
        <v>1185732</v>
      </c>
      <c r="C54" s="5">
        <v>44449</v>
      </c>
      <c r="D54" s="4" t="s">
        <v>8</v>
      </c>
      <c r="E54" s="4" t="s">
        <v>8</v>
      </c>
      <c r="F54" s="6" t="s">
        <v>12</v>
      </c>
      <c r="G54" s="7">
        <v>0.5</v>
      </c>
      <c r="H54" s="8">
        <v>9000</v>
      </c>
      <c r="I54" s="9">
        <f t="shared" si="0"/>
        <v>4500</v>
      </c>
    </row>
    <row r="55" spans="2:9" ht="15.6" x14ac:dyDescent="0.6">
      <c r="B55" s="4">
        <v>1185732</v>
      </c>
      <c r="C55" s="5">
        <v>44449</v>
      </c>
      <c r="D55" s="4" t="s">
        <v>8</v>
      </c>
      <c r="E55" s="4" t="s">
        <v>8</v>
      </c>
      <c r="F55" s="6" t="s">
        <v>13</v>
      </c>
      <c r="G55" s="7">
        <v>0.6</v>
      </c>
      <c r="H55" s="8">
        <v>9000</v>
      </c>
      <c r="I55" s="9">
        <f t="shared" si="0"/>
        <v>5400</v>
      </c>
    </row>
    <row r="56" spans="2:9" ht="15.6" x14ac:dyDescent="0.6">
      <c r="B56" s="4">
        <v>1185732</v>
      </c>
      <c r="C56" s="5">
        <v>44449</v>
      </c>
      <c r="D56" s="4" t="s">
        <v>8</v>
      </c>
      <c r="E56" s="4" t="s">
        <v>8</v>
      </c>
      <c r="F56" s="6" t="s">
        <v>14</v>
      </c>
      <c r="G56" s="7">
        <v>0.65</v>
      </c>
      <c r="H56" s="8">
        <v>10000</v>
      </c>
      <c r="I56" s="9">
        <f t="shared" si="0"/>
        <v>6500</v>
      </c>
    </row>
    <row r="57" spans="2:9" ht="15.6" x14ac:dyDescent="0.6">
      <c r="B57" s="4">
        <v>1185732</v>
      </c>
      <c r="C57" s="5">
        <v>44481</v>
      </c>
      <c r="D57" s="4" t="s">
        <v>8</v>
      </c>
      <c r="E57" s="4" t="s">
        <v>8</v>
      </c>
      <c r="F57" s="6" t="s">
        <v>9</v>
      </c>
      <c r="G57" s="7">
        <v>0.65</v>
      </c>
      <c r="H57" s="8">
        <v>11750</v>
      </c>
      <c r="I57" s="9">
        <f t="shared" si="0"/>
        <v>7637.5</v>
      </c>
    </row>
    <row r="58" spans="2:9" ht="15.6" x14ac:dyDescent="0.6">
      <c r="B58" s="4">
        <v>1185732</v>
      </c>
      <c r="C58" s="5">
        <v>44481</v>
      </c>
      <c r="D58" s="4" t="s">
        <v>8</v>
      </c>
      <c r="E58" s="4" t="s">
        <v>8</v>
      </c>
      <c r="F58" s="6" t="s">
        <v>10</v>
      </c>
      <c r="G58" s="7">
        <v>0.55000000000000004</v>
      </c>
      <c r="H58" s="8">
        <v>10000</v>
      </c>
      <c r="I58" s="9">
        <f t="shared" si="0"/>
        <v>5500</v>
      </c>
    </row>
    <row r="59" spans="2:9" ht="15.6" x14ac:dyDescent="0.6">
      <c r="B59" s="4">
        <v>1185732</v>
      </c>
      <c r="C59" s="5">
        <v>44481</v>
      </c>
      <c r="D59" s="4" t="s">
        <v>8</v>
      </c>
      <c r="E59" s="4" t="s">
        <v>8</v>
      </c>
      <c r="F59" s="6" t="s">
        <v>11</v>
      </c>
      <c r="G59" s="7">
        <v>0.55000000000000004</v>
      </c>
      <c r="H59" s="8">
        <v>9000</v>
      </c>
      <c r="I59" s="9">
        <f t="shared" si="0"/>
        <v>4950</v>
      </c>
    </row>
    <row r="60" spans="2:9" ht="15.6" x14ac:dyDescent="0.6">
      <c r="B60" s="4">
        <v>1185732</v>
      </c>
      <c r="C60" s="5">
        <v>44481</v>
      </c>
      <c r="D60" s="4" t="s">
        <v>8</v>
      </c>
      <c r="E60" s="4" t="s">
        <v>8</v>
      </c>
      <c r="F60" s="6" t="s">
        <v>12</v>
      </c>
      <c r="G60" s="7">
        <v>0.55000000000000004</v>
      </c>
      <c r="H60" s="8">
        <v>8750</v>
      </c>
      <c r="I60" s="9">
        <f t="shared" si="0"/>
        <v>4812.5</v>
      </c>
    </row>
    <row r="61" spans="2:9" ht="15.6" x14ac:dyDescent="0.6">
      <c r="B61" s="4">
        <v>1185732</v>
      </c>
      <c r="C61" s="5">
        <v>44481</v>
      </c>
      <c r="D61" s="4" t="s">
        <v>8</v>
      </c>
      <c r="E61" s="4" t="s">
        <v>8</v>
      </c>
      <c r="F61" s="6" t="s">
        <v>13</v>
      </c>
      <c r="G61" s="7">
        <v>0.65</v>
      </c>
      <c r="H61" s="8">
        <v>8750</v>
      </c>
      <c r="I61" s="9">
        <f t="shared" si="0"/>
        <v>5687.5</v>
      </c>
    </row>
    <row r="62" spans="2:9" ht="15.6" x14ac:dyDescent="0.6">
      <c r="B62" s="4">
        <v>1185732</v>
      </c>
      <c r="C62" s="5">
        <v>44481</v>
      </c>
      <c r="D62" s="4" t="s">
        <v>8</v>
      </c>
      <c r="E62" s="4" t="s">
        <v>8</v>
      </c>
      <c r="F62" s="6" t="s">
        <v>14</v>
      </c>
      <c r="G62" s="7">
        <v>0.7</v>
      </c>
      <c r="H62" s="8">
        <v>10000</v>
      </c>
      <c r="I62" s="9">
        <f t="shared" si="0"/>
        <v>7000</v>
      </c>
    </row>
    <row r="63" spans="2:9" ht="15.6" x14ac:dyDescent="0.6">
      <c r="B63" s="4">
        <v>1185732</v>
      </c>
      <c r="C63" s="5">
        <v>44511</v>
      </c>
      <c r="D63" s="4" t="s">
        <v>8</v>
      </c>
      <c r="E63" s="4" t="s">
        <v>8</v>
      </c>
      <c r="F63" s="6" t="s">
        <v>9</v>
      </c>
      <c r="G63" s="7">
        <v>0.65</v>
      </c>
      <c r="H63" s="8">
        <v>11500</v>
      </c>
      <c r="I63" s="9">
        <f t="shared" si="0"/>
        <v>7475</v>
      </c>
    </row>
    <row r="64" spans="2:9" ht="15.6" x14ac:dyDescent="0.6">
      <c r="B64" s="4">
        <v>1185732</v>
      </c>
      <c r="C64" s="5">
        <v>44511</v>
      </c>
      <c r="D64" s="4" t="s">
        <v>8</v>
      </c>
      <c r="E64" s="4" t="s">
        <v>8</v>
      </c>
      <c r="F64" s="6" t="s">
        <v>10</v>
      </c>
      <c r="G64" s="7">
        <v>0.55000000000000004</v>
      </c>
      <c r="H64" s="8">
        <v>9750</v>
      </c>
      <c r="I64" s="9">
        <f t="shared" si="0"/>
        <v>5362.5</v>
      </c>
    </row>
    <row r="65" spans="2:9" ht="15.6" x14ac:dyDescent="0.6">
      <c r="B65" s="4">
        <v>1185732</v>
      </c>
      <c r="C65" s="5">
        <v>44511</v>
      </c>
      <c r="D65" s="4" t="s">
        <v>8</v>
      </c>
      <c r="E65" s="4" t="s">
        <v>8</v>
      </c>
      <c r="F65" s="6" t="s">
        <v>11</v>
      </c>
      <c r="G65" s="7">
        <v>0.55000000000000004</v>
      </c>
      <c r="H65" s="8">
        <v>9200</v>
      </c>
      <c r="I65" s="9">
        <f t="shared" si="0"/>
        <v>5060</v>
      </c>
    </row>
    <row r="66" spans="2:9" ht="15.6" x14ac:dyDescent="0.6">
      <c r="B66" s="4">
        <v>1185732</v>
      </c>
      <c r="C66" s="5">
        <v>44511</v>
      </c>
      <c r="D66" s="4" t="s">
        <v>8</v>
      </c>
      <c r="E66" s="4" t="s">
        <v>8</v>
      </c>
      <c r="F66" s="6" t="s">
        <v>12</v>
      </c>
      <c r="G66" s="7">
        <v>0.55000000000000004</v>
      </c>
      <c r="H66" s="8">
        <v>9000</v>
      </c>
      <c r="I66" s="9">
        <f t="shared" si="0"/>
        <v>4950</v>
      </c>
    </row>
    <row r="67" spans="2:9" ht="15.6" x14ac:dyDescent="0.6">
      <c r="B67" s="4">
        <v>1185732</v>
      </c>
      <c r="C67" s="5">
        <v>44511</v>
      </c>
      <c r="D67" s="4" t="s">
        <v>8</v>
      </c>
      <c r="E67" s="4" t="s">
        <v>8</v>
      </c>
      <c r="F67" s="6" t="s">
        <v>13</v>
      </c>
      <c r="G67" s="7">
        <v>0.65</v>
      </c>
      <c r="H67" s="8">
        <v>8750</v>
      </c>
      <c r="I67" s="9">
        <f t="shared" si="0"/>
        <v>5687.5</v>
      </c>
    </row>
    <row r="68" spans="2:9" ht="15.6" x14ac:dyDescent="0.6">
      <c r="B68" s="4">
        <v>1185732</v>
      </c>
      <c r="C68" s="5">
        <v>44511</v>
      </c>
      <c r="D68" s="4" t="s">
        <v>8</v>
      </c>
      <c r="E68" s="4" t="s">
        <v>8</v>
      </c>
      <c r="F68" s="6" t="s">
        <v>14</v>
      </c>
      <c r="G68" s="7">
        <v>0.7</v>
      </c>
      <c r="H68" s="8">
        <v>9750</v>
      </c>
      <c r="I68" s="9">
        <f t="shared" si="0"/>
        <v>6825</v>
      </c>
    </row>
    <row r="69" spans="2:9" ht="15.6" x14ac:dyDescent="0.6">
      <c r="B69" s="4">
        <v>1185732</v>
      </c>
      <c r="C69" s="5">
        <v>44540</v>
      </c>
      <c r="D69" s="4" t="s">
        <v>8</v>
      </c>
      <c r="E69" s="4" t="s">
        <v>8</v>
      </c>
      <c r="F69" s="6" t="s">
        <v>9</v>
      </c>
      <c r="G69" s="7">
        <v>0.65</v>
      </c>
      <c r="H69" s="8">
        <v>12000</v>
      </c>
      <c r="I69" s="9">
        <f t="shared" si="0"/>
        <v>7800</v>
      </c>
    </row>
    <row r="70" spans="2:9" ht="15.6" x14ac:dyDescent="0.6">
      <c r="B70" s="4">
        <v>1185732</v>
      </c>
      <c r="C70" s="5">
        <v>44540</v>
      </c>
      <c r="D70" s="4" t="s">
        <v>8</v>
      </c>
      <c r="E70" s="4" t="s">
        <v>8</v>
      </c>
      <c r="F70" s="6" t="s">
        <v>10</v>
      </c>
      <c r="G70" s="7">
        <v>0.55000000000000004</v>
      </c>
      <c r="H70" s="8">
        <v>10000</v>
      </c>
      <c r="I70" s="9">
        <f t="shared" si="0"/>
        <v>5500</v>
      </c>
    </row>
    <row r="71" spans="2:9" ht="15.6" x14ac:dyDescent="0.6">
      <c r="B71" s="4">
        <v>1185732</v>
      </c>
      <c r="C71" s="5">
        <v>44540</v>
      </c>
      <c r="D71" s="4" t="s">
        <v>8</v>
      </c>
      <c r="E71" s="4" t="s">
        <v>8</v>
      </c>
      <c r="F71" s="6" t="s">
        <v>11</v>
      </c>
      <c r="G71" s="7">
        <v>0.55000000000000004</v>
      </c>
      <c r="H71" s="8">
        <v>9500</v>
      </c>
      <c r="I71" s="9">
        <f t="shared" si="0"/>
        <v>5225</v>
      </c>
    </row>
    <row r="72" spans="2:9" ht="15.6" x14ac:dyDescent="0.6">
      <c r="B72" s="4">
        <v>1185732</v>
      </c>
      <c r="C72" s="5">
        <v>44540</v>
      </c>
      <c r="D72" s="4" t="s">
        <v>8</v>
      </c>
      <c r="E72" s="4" t="s">
        <v>8</v>
      </c>
      <c r="F72" s="6" t="s">
        <v>12</v>
      </c>
      <c r="G72" s="7">
        <v>0.55000000000000004</v>
      </c>
      <c r="H72" s="8">
        <v>9000</v>
      </c>
      <c r="I72" s="9">
        <f t="shared" si="0"/>
        <v>4950</v>
      </c>
    </row>
    <row r="73" spans="2:9" ht="15.6" x14ac:dyDescent="0.6">
      <c r="B73" s="4">
        <v>1185732</v>
      </c>
      <c r="C73" s="5">
        <v>44540</v>
      </c>
      <c r="D73" s="4" t="s">
        <v>8</v>
      </c>
      <c r="E73" s="4" t="s">
        <v>8</v>
      </c>
      <c r="F73" s="6" t="s">
        <v>13</v>
      </c>
      <c r="G73" s="7">
        <v>0.65</v>
      </c>
      <c r="H73" s="8">
        <v>9000</v>
      </c>
      <c r="I73" s="9">
        <f t="shared" si="0"/>
        <v>5850</v>
      </c>
    </row>
    <row r="74" spans="2:9" ht="15.6" x14ac:dyDescent="0.6">
      <c r="B74" s="4">
        <v>1185732</v>
      </c>
      <c r="C74" s="5">
        <v>44540</v>
      </c>
      <c r="D74" s="4" t="s">
        <v>8</v>
      </c>
      <c r="E74" s="4" t="s">
        <v>8</v>
      </c>
      <c r="F74" s="6" t="s">
        <v>14</v>
      </c>
      <c r="G74" s="7">
        <v>0.7</v>
      </c>
      <c r="H74" s="8">
        <v>10000</v>
      </c>
      <c r="I74" s="9">
        <f t="shared" si="0"/>
        <v>7000</v>
      </c>
    </row>
    <row r="75" spans="2:9" ht="15.6" x14ac:dyDescent="0.6">
      <c r="B75" s="4">
        <v>1197831</v>
      </c>
      <c r="C75" s="5">
        <v>44198</v>
      </c>
      <c r="D75" s="4" t="s">
        <v>15</v>
      </c>
      <c r="E75" s="4" t="s">
        <v>16</v>
      </c>
      <c r="F75" s="6" t="s">
        <v>9</v>
      </c>
      <c r="G75" s="7">
        <v>0.25</v>
      </c>
      <c r="H75" s="8">
        <v>9000</v>
      </c>
      <c r="I75" s="9">
        <f t="shared" si="0"/>
        <v>2250</v>
      </c>
    </row>
    <row r="76" spans="2:9" ht="15.6" x14ac:dyDescent="0.6">
      <c r="B76" s="4">
        <v>1197831</v>
      </c>
      <c r="C76" s="5">
        <v>44198</v>
      </c>
      <c r="D76" s="4" t="s">
        <v>15</v>
      </c>
      <c r="E76" s="4" t="s">
        <v>16</v>
      </c>
      <c r="F76" s="6" t="s">
        <v>10</v>
      </c>
      <c r="G76" s="7">
        <v>0.35</v>
      </c>
      <c r="H76" s="8">
        <v>9000</v>
      </c>
      <c r="I76" s="9">
        <f t="shared" si="0"/>
        <v>3150</v>
      </c>
    </row>
    <row r="77" spans="2:9" ht="15.6" x14ac:dyDescent="0.6">
      <c r="B77" s="4">
        <v>1197831</v>
      </c>
      <c r="C77" s="5">
        <v>44198</v>
      </c>
      <c r="D77" s="4" t="s">
        <v>15</v>
      </c>
      <c r="E77" s="4" t="s">
        <v>16</v>
      </c>
      <c r="F77" s="6" t="s">
        <v>11</v>
      </c>
      <c r="G77" s="7">
        <v>0.35</v>
      </c>
      <c r="H77" s="8">
        <v>7000</v>
      </c>
      <c r="I77" s="9">
        <f t="shared" si="0"/>
        <v>2450</v>
      </c>
    </row>
    <row r="78" spans="2:9" ht="15.6" x14ac:dyDescent="0.6">
      <c r="B78" s="4">
        <v>1197831</v>
      </c>
      <c r="C78" s="5">
        <v>44198</v>
      </c>
      <c r="D78" s="4" t="s">
        <v>15</v>
      </c>
      <c r="E78" s="4" t="s">
        <v>16</v>
      </c>
      <c r="F78" s="6" t="s">
        <v>12</v>
      </c>
      <c r="G78" s="7">
        <v>0.35</v>
      </c>
      <c r="H78" s="8">
        <v>7000</v>
      </c>
      <c r="I78" s="9">
        <f t="shared" si="0"/>
        <v>2450</v>
      </c>
    </row>
    <row r="79" spans="2:9" ht="15.6" x14ac:dyDescent="0.6">
      <c r="B79" s="4">
        <v>1197831</v>
      </c>
      <c r="C79" s="5">
        <v>44198</v>
      </c>
      <c r="D79" s="4" t="s">
        <v>15</v>
      </c>
      <c r="E79" s="4" t="s">
        <v>16</v>
      </c>
      <c r="F79" s="6" t="s">
        <v>13</v>
      </c>
      <c r="G79" s="7">
        <v>0.4</v>
      </c>
      <c r="H79" s="8">
        <v>5500</v>
      </c>
      <c r="I79" s="9">
        <f t="shared" si="0"/>
        <v>2200</v>
      </c>
    </row>
    <row r="80" spans="2:9" ht="15.6" x14ac:dyDescent="0.6">
      <c r="B80" s="4">
        <v>1197831</v>
      </c>
      <c r="C80" s="5">
        <v>44198</v>
      </c>
      <c r="D80" s="4" t="s">
        <v>15</v>
      </c>
      <c r="E80" s="4" t="s">
        <v>16</v>
      </c>
      <c r="F80" s="6" t="s">
        <v>14</v>
      </c>
      <c r="G80" s="7">
        <v>0.35</v>
      </c>
      <c r="H80" s="8">
        <v>7000</v>
      </c>
      <c r="I80" s="9">
        <f t="shared" si="0"/>
        <v>2450</v>
      </c>
    </row>
    <row r="81" spans="2:9" ht="15.6" x14ac:dyDescent="0.6">
      <c r="B81" s="4">
        <v>1197831</v>
      </c>
      <c r="C81" s="5">
        <v>44228</v>
      </c>
      <c r="D81" s="4" t="s">
        <v>15</v>
      </c>
      <c r="E81" s="4" t="s">
        <v>16</v>
      </c>
      <c r="F81" s="6" t="s">
        <v>9</v>
      </c>
      <c r="G81" s="7">
        <v>0.25</v>
      </c>
      <c r="H81" s="8">
        <v>8500</v>
      </c>
      <c r="I81" s="9">
        <f t="shared" si="0"/>
        <v>2125</v>
      </c>
    </row>
    <row r="82" spans="2:9" ht="15.6" x14ac:dyDescent="0.6">
      <c r="B82" s="4">
        <v>1197831</v>
      </c>
      <c r="C82" s="5">
        <v>44228</v>
      </c>
      <c r="D82" s="4" t="s">
        <v>15</v>
      </c>
      <c r="E82" s="4" t="s">
        <v>16</v>
      </c>
      <c r="F82" s="6" t="s">
        <v>10</v>
      </c>
      <c r="G82" s="7">
        <v>0.35</v>
      </c>
      <c r="H82" s="8">
        <v>8500</v>
      </c>
      <c r="I82" s="9">
        <f t="shared" si="0"/>
        <v>2975</v>
      </c>
    </row>
    <row r="83" spans="2:9" ht="15.6" x14ac:dyDescent="0.6">
      <c r="B83" s="4">
        <v>1197831</v>
      </c>
      <c r="C83" s="5">
        <v>44228</v>
      </c>
      <c r="D83" s="4" t="s">
        <v>15</v>
      </c>
      <c r="E83" s="4" t="s">
        <v>16</v>
      </c>
      <c r="F83" s="6" t="s">
        <v>11</v>
      </c>
      <c r="G83" s="7">
        <v>0.35</v>
      </c>
      <c r="H83" s="8">
        <v>6750</v>
      </c>
      <c r="I83" s="9">
        <f t="shared" si="0"/>
        <v>2362.5</v>
      </c>
    </row>
    <row r="84" spans="2:9" ht="15.6" x14ac:dyDescent="0.6">
      <c r="B84" s="4">
        <v>1197831</v>
      </c>
      <c r="C84" s="5">
        <v>44228</v>
      </c>
      <c r="D84" s="4" t="s">
        <v>15</v>
      </c>
      <c r="E84" s="4" t="s">
        <v>16</v>
      </c>
      <c r="F84" s="6" t="s">
        <v>12</v>
      </c>
      <c r="G84" s="7">
        <v>0.35</v>
      </c>
      <c r="H84" s="8">
        <v>6250</v>
      </c>
      <c r="I84" s="9">
        <f t="shared" si="0"/>
        <v>2187.5</v>
      </c>
    </row>
    <row r="85" spans="2:9" ht="15.6" x14ac:dyDescent="0.6">
      <c r="B85" s="4">
        <v>1197831</v>
      </c>
      <c r="C85" s="5">
        <v>44228</v>
      </c>
      <c r="D85" s="4" t="s">
        <v>15</v>
      </c>
      <c r="E85" s="4" t="s">
        <v>16</v>
      </c>
      <c r="F85" s="6" t="s">
        <v>13</v>
      </c>
      <c r="G85" s="7">
        <v>0.4</v>
      </c>
      <c r="H85" s="8">
        <v>5000</v>
      </c>
      <c r="I85" s="9">
        <f t="shared" si="0"/>
        <v>2000</v>
      </c>
    </row>
    <row r="86" spans="2:9" ht="15.6" x14ac:dyDescent="0.6">
      <c r="B86" s="4">
        <v>1197831</v>
      </c>
      <c r="C86" s="5">
        <v>44228</v>
      </c>
      <c r="D86" s="4" t="s">
        <v>15</v>
      </c>
      <c r="E86" s="4" t="s">
        <v>16</v>
      </c>
      <c r="F86" s="6" t="s">
        <v>14</v>
      </c>
      <c r="G86" s="7">
        <v>0.35</v>
      </c>
      <c r="H86" s="8">
        <v>7000</v>
      </c>
      <c r="I86" s="9">
        <f t="shared" si="0"/>
        <v>2450</v>
      </c>
    </row>
    <row r="87" spans="2:9" ht="15.6" x14ac:dyDescent="0.6">
      <c r="B87" s="4">
        <v>1197831</v>
      </c>
      <c r="C87" s="5">
        <v>44258</v>
      </c>
      <c r="D87" s="4" t="s">
        <v>15</v>
      </c>
      <c r="E87" s="4" t="s">
        <v>16</v>
      </c>
      <c r="F87" s="6" t="s">
        <v>9</v>
      </c>
      <c r="G87" s="7">
        <v>0.3</v>
      </c>
      <c r="H87" s="8">
        <v>8750</v>
      </c>
      <c r="I87" s="9">
        <f t="shared" si="0"/>
        <v>2625</v>
      </c>
    </row>
    <row r="88" spans="2:9" ht="15.6" x14ac:dyDescent="0.6">
      <c r="B88" s="4">
        <v>1197831</v>
      </c>
      <c r="C88" s="5">
        <v>44258</v>
      </c>
      <c r="D88" s="4" t="s">
        <v>15</v>
      </c>
      <c r="E88" s="4" t="s">
        <v>16</v>
      </c>
      <c r="F88" s="6" t="s">
        <v>10</v>
      </c>
      <c r="G88" s="7">
        <v>0.4</v>
      </c>
      <c r="H88" s="8">
        <v>8750</v>
      </c>
      <c r="I88" s="9">
        <f t="shared" si="0"/>
        <v>3500</v>
      </c>
    </row>
    <row r="89" spans="2:9" ht="15.6" x14ac:dyDescent="0.6">
      <c r="B89" s="4">
        <v>1197831</v>
      </c>
      <c r="C89" s="5">
        <v>44258</v>
      </c>
      <c r="D89" s="4" t="s">
        <v>15</v>
      </c>
      <c r="E89" s="4" t="s">
        <v>16</v>
      </c>
      <c r="F89" s="6" t="s">
        <v>11</v>
      </c>
      <c r="G89" s="7">
        <v>0.35</v>
      </c>
      <c r="H89" s="8">
        <v>7000</v>
      </c>
      <c r="I89" s="9">
        <f t="shared" si="0"/>
        <v>2450</v>
      </c>
    </row>
    <row r="90" spans="2:9" ht="15.6" x14ac:dyDescent="0.6">
      <c r="B90" s="4">
        <v>1197831</v>
      </c>
      <c r="C90" s="5">
        <v>44258</v>
      </c>
      <c r="D90" s="4" t="s">
        <v>15</v>
      </c>
      <c r="E90" s="4" t="s">
        <v>16</v>
      </c>
      <c r="F90" s="6" t="s">
        <v>12</v>
      </c>
      <c r="G90" s="7">
        <v>0.4</v>
      </c>
      <c r="H90" s="8">
        <v>6000</v>
      </c>
      <c r="I90" s="9">
        <f t="shared" si="0"/>
        <v>2400</v>
      </c>
    </row>
    <row r="91" spans="2:9" ht="15.6" x14ac:dyDescent="0.6">
      <c r="B91" s="4">
        <v>1197831</v>
      </c>
      <c r="C91" s="5">
        <v>44258</v>
      </c>
      <c r="D91" s="4" t="s">
        <v>15</v>
      </c>
      <c r="E91" s="4" t="s">
        <v>16</v>
      </c>
      <c r="F91" s="6" t="s">
        <v>13</v>
      </c>
      <c r="G91" s="7">
        <v>0.45</v>
      </c>
      <c r="H91" s="8">
        <v>5000</v>
      </c>
      <c r="I91" s="9">
        <f t="shared" si="0"/>
        <v>2250</v>
      </c>
    </row>
    <row r="92" spans="2:9" ht="15.6" x14ac:dyDescent="0.6">
      <c r="B92" s="4">
        <v>1197831</v>
      </c>
      <c r="C92" s="5">
        <v>44258</v>
      </c>
      <c r="D92" s="4" t="s">
        <v>15</v>
      </c>
      <c r="E92" s="4" t="s">
        <v>16</v>
      </c>
      <c r="F92" s="6" t="s">
        <v>14</v>
      </c>
      <c r="G92" s="7">
        <v>0.4</v>
      </c>
      <c r="H92" s="8">
        <v>6500</v>
      </c>
      <c r="I92" s="9">
        <f t="shared" si="0"/>
        <v>2600</v>
      </c>
    </row>
    <row r="93" spans="2:9" ht="15.6" x14ac:dyDescent="0.6">
      <c r="B93" s="4">
        <v>1197831</v>
      </c>
      <c r="C93" s="5">
        <v>44288</v>
      </c>
      <c r="D93" s="4" t="s">
        <v>15</v>
      </c>
      <c r="E93" s="4" t="s">
        <v>16</v>
      </c>
      <c r="F93" s="6" t="s">
        <v>9</v>
      </c>
      <c r="G93" s="7">
        <v>0.3</v>
      </c>
      <c r="H93" s="8">
        <v>9000</v>
      </c>
      <c r="I93" s="9">
        <f t="shared" si="0"/>
        <v>2700</v>
      </c>
    </row>
    <row r="94" spans="2:9" ht="15.6" x14ac:dyDescent="0.6">
      <c r="B94" s="4">
        <v>1197831</v>
      </c>
      <c r="C94" s="5">
        <v>44288</v>
      </c>
      <c r="D94" s="4" t="s">
        <v>15</v>
      </c>
      <c r="E94" s="4" t="s">
        <v>16</v>
      </c>
      <c r="F94" s="6" t="s">
        <v>10</v>
      </c>
      <c r="G94" s="7">
        <v>0.4</v>
      </c>
      <c r="H94" s="8">
        <v>9000</v>
      </c>
      <c r="I94" s="9">
        <f t="shared" si="0"/>
        <v>3600</v>
      </c>
    </row>
    <row r="95" spans="2:9" ht="15.6" x14ac:dyDescent="0.6">
      <c r="B95" s="4">
        <v>1197831</v>
      </c>
      <c r="C95" s="5">
        <v>44288</v>
      </c>
      <c r="D95" s="4" t="s">
        <v>15</v>
      </c>
      <c r="E95" s="4" t="s">
        <v>16</v>
      </c>
      <c r="F95" s="6" t="s">
        <v>11</v>
      </c>
      <c r="G95" s="7">
        <v>0.35</v>
      </c>
      <c r="H95" s="8">
        <v>7250</v>
      </c>
      <c r="I95" s="9">
        <f t="shared" si="0"/>
        <v>2537.5</v>
      </c>
    </row>
    <row r="96" spans="2:9" ht="15.6" x14ac:dyDescent="0.6">
      <c r="B96" s="4">
        <v>1197831</v>
      </c>
      <c r="C96" s="5">
        <v>44288</v>
      </c>
      <c r="D96" s="4" t="s">
        <v>15</v>
      </c>
      <c r="E96" s="4" t="s">
        <v>16</v>
      </c>
      <c r="F96" s="6" t="s">
        <v>12</v>
      </c>
      <c r="G96" s="7">
        <v>0.4</v>
      </c>
      <c r="H96" s="8">
        <v>6250</v>
      </c>
      <c r="I96" s="9">
        <f t="shared" si="0"/>
        <v>2500</v>
      </c>
    </row>
    <row r="97" spans="2:9" ht="15.6" x14ac:dyDescent="0.6">
      <c r="B97" s="4">
        <v>1197831</v>
      </c>
      <c r="C97" s="5">
        <v>44288</v>
      </c>
      <c r="D97" s="4" t="s">
        <v>15</v>
      </c>
      <c r="E97" s="4" t="s">
        <v>16</v>
      </c>
      <c r="F97" s="6" t="s">
        <v>13</v>
      </c>
      <c r="G97" s="7">
        <v>0.45</v>
      </c>
      <c r="H97" s="8">
        <v>5250</v>
      </c>
      <c r="I97" s="9">
        <f t="shared" si="0"/>
        <v>2362.5</v>
      </c>
    </row>
    <row r="98" spans="2:9" ht="15.6" x14ac:dyDescent="0.6">
      <c r="B98" s="4">
        <v>1197831</v>
      </c>
      <c r="C98" s="5">
        <v>44288</v>
      </c>
      <c r="D98" s="4" t="s">
        <v>15</v>
      </c>
      <c r="E98" s="4" t="s">
        <v>16</v>
      </c>
      <c r="F98" s="6" t="s">
        <v>14</v>
      </c>
      <c r="G98" s="7">
        <v>0.4</v>
      </c>
      <c r="H98" s="8">
        <v>8000</v>
      </c>
      <c r="I98" s="9">
        <f t="shared" si="0"/>
        <v>3200</v>
      </c>
    </row>
    <row r="99" spans="2:9" ht="15.6" x14ac:dyDescent="0.6">
      <c r="B99" s="4">
        <v>1197831</v>
      </c>
      <c r="C99" s="5">
        <v>44318</v>
      </c>
      <c r="D99" s="4" t="s">
        <v>15</v>
      </c>
      <c r="E99" s="4" t="s">
        <v>16</v>
      </c>
      <c r="F99" s="6" t="s">
        <v>9</v>
      </c>
      <c r="G99" s="7">
        <v>0.3</v>
      </c>
      <c r="H99" s="8">
        <v>9250</v>
      </c>
      <c r="I99" s="9">
        <f t="shared" si="0"/>
        <v>2775</v>
      </c>
    </row>
    <row r="100" spans="2:9" ht="15.6" x14ac:dyDescent="0.6">
      <c r="B100" s="4">
        <v>1197831</v>
      </c>
      <c r="C100" s="5">
        <v>44318</v>
      </c>
      <c r="D100" s="4" t="s">
        <v>15</v>
      </c>
      <c r="E100" s="4" t="s">
        <v>16</v>
      </c>
      <c r="F100" s="6" t="s">
        <v>10</v>
      </c>
      <c r="G100" s="7">
        <v>0.4</v>
      </c>
      <c r="H100" s="8">
        <v>9250</v>
      </c>
      <c r="I100" s="9">
        <f t="shared" si="0"/>
        <v>3700</v>
      </c>
    </row>
    <row r="101" spans="2:9" ht="15.6" x14ac:dyDescent="0.6">
      <c r="B101" s="4">
        <v>1197831</v>
      </c>
      <c r="C101" s="5">
        <v>44318</v>
      </c>
      <c r="D101" s="4" t="s">
        <v>15</v>
      </c>
      <c r="E101" s="4" t="s">
        <v>16</v>
      </c>
      <c r="F101" s="6" t="s">
        <v>11</v>
      </c>
      <c r="G101" s="7">
        <v>0.35</v>
      </c>
      <c r="H101" s="8">
        <v>7750</v>
      </c>
      <c r="I101" s="9">
        <f t="shared" si="0"/>
        <v>2712.5</v>
      </c>
    </row>
    <row r="102" spans="2:9" ht="15.6" x14ac:dyDescent="0.6">
      <c r="B102" s="4">
        <v>1197831</v>
      </c>
      <c r="C102" s="5">
        <v>44318</v>
      </c>
      <c r="D102" s="4" t="s">
        <v>15</v>
      </c>
      <c r="E102" s="4" t="s">
        <v>16</v>
      </c>
      <c r="F102" s="6" t="s">
        <v>12</v>
      </c>
      <c r="G102" s="7">
        <v>0.4</v>
      </c>
      <c r="H102" s="8">
        <v>7000</v>
      </c>
      <c r="I102" s="9">
        <f t="shared" si="0"/>
        <v>2800</v>
      </c>
    </row>
    <row r="103" spans="2:9" ht="15.6" x14ac:dyDescent="0.6">
      <c r="B103" s="4">
        <v>1197831</v>
      </c>
      <c r="C103" s="5">
        <v>44318</v>
      </c>
      <c r="D103" s="4" t="s">
        <v>15</v>
      </c>
      <c r="E103" s="4" t="s">
        <v>16</v>
      </c>
      <c r="F103" s="6" t="s">
        <v>13</v>
      </c>
      <c r="G103" s="7">
        <v>0.45</v>
      </c>
      <c r="H103" s="8">
        <v>6000</v>
      </c>
      <c r="I103" s="9">
        <f t="shared" si="0"/>
        <v>2700</v>
      </c>
    </row>
    <row r="104" spans="2:9" ht="15.6" x14ac:dyDescent="0.6">
      <c r="B104" s="4">
        <v>1197831</v>
      </c>
      <c r="C104" s="5">
        <v>44318</v>
      </c>
      <c r="D104" s="4" t="s">
        <v>15</v>
      </c>
      <c r="E104" s="4" t="s">
        <v>16</v>
      </c>
      <c r="F104" s="6" t="s">
        <v>14</v>
      </c>
      <c r="G104" s="7">
        <v>0.4</v>
      </c>
      <c r="H104" s="8">
        <v>9500</v>
      </c>
      <c r="I104" s="9">
        <f t="shared" si="0"/>
        <v>3800</v>
      </c>
    </row>
    <row r="105" spans="2:9" ht="15.6" x14ac:dyDescent="0.6">
      <c r="B105" s="4">
        <v>1197831</v>
      </c>
      <c r="C105" s="5">
        <v>44348</v>
      </c>
      <c r="D105" s="4" t="s">
        <v>15</v>
      </c>
      <c r="E105" s="4" t="s">
        <v>16</v>
      </c>
      <c r="F105" s="6" t="s">
        <v>9</v>
      </c>
      <c r="G105" s="7">
        <v>0.4</v>
      </c>
      <c r="H105" s="8">
        <v>9500</v>
      </c>
      <c r="I105" s="9">
        <f t="shared" si="0"/>
        <v>3800</v>
      </c>
    </row>
    <row r="106" spans="2:9" ht="15.6" x14ac:dyDescent="0.6">
      <c r="B106" s="4">
        <v>1197831</v>
      </c>
      <c r="C106" s="5">
        <v>44348</v>
      </c>
      <c r="D106" s="4" t="s">
        <v>15</v>
      </c>
      <c r="E106" s="4" t="s">
        <v>16</v>
      </c>
      <c r="F106" s="6" t="s">
        <v>10</v>
      </c>
      <c r="G106" s="7">
        <v>0.45</v>
      </c>
      <c r="H106" s="8">
        <v>9500</v>
      </c>
      <c r="I106" s="9">
        <f t="shared" si="0"/>
        <v>4275</v>
      </c>
    </row>
    <row r="107" spans="2:9" ht="15.6" x14ac:dyDescent="0.6">
      <c r="B107" s="4">
        <v>1197831</v>
      </c>
      <c r="C107" s="5">
        <v>44348</v>
      </c>
      <c r="D107" s="4" t="s">
        <v>15</v>
      </c>
      <c r="E107" s="4" t="s">
        <v>16</v>
      </c>
      <c r="F107" s="6" t="s">
        <v>11</v>
      </c>
      <c r="G107" s="7">
        <v>0.4</v>
      </c>
      <c r="H107" s="8">
        <v>8000</v>
      </c>
      <c r="I107" s="9">
        <f t="shared" si="0"/>
        <v>3200</v>
      </c>
    </row>
    <row r="108" spans="2:9" ht="15.6" x14ac:dyDescent="0.6">
      <c r="B108" s="4">
        <v>1197831</v>
      </c>
      <c r="C108" s="5">
        <v>44348</v>
      </c>
      <c r="D108" s="4" t="s">
        <v>15</v>
      </c>
      <c r="E108" s="4" t="s">
        <v>16</v>
      </c>
      <c r="F108" s="6" t="s">
        <v>12</v>
      </c>
      <c r="G108" s="7">
        <v>0.4</v>
      </c>
      <c r="H108" s="8">
        <v>7500</v>
      </c>
      <c r="I108" s="9">
        <f t="shared" si="0"/>
        <v>3000</v>
      </c>
    </row>
    <row r="109" spans="2:9" ht="15.6" x14ac:dyDescent="0.6">
      <c r="B109" s="4">
        <v>1197831</v>
      </c>
      <c r="C109" s="5">
        <v>44348</v>
      </c>
      <c r="D109" s="4" t="s">
        <v>15</v>
      </c>
      <c r="E109" s="4" t="s">
        <v>16</v>
      </c>
      <c r="F109" s="6" t="s">
        <v>13</v>
      </c>
      <c r="G109" s="7">
        <v>0.45</v>
      </c>
      <c r="H109" s="8">
        <v>6500</v>
      </c>
      <c r="I109" s="9">
        <f t="shared" si="0"/>
        <v>2925</v>
      </c>
    </row>
    <row r="110" spans="2:9" ht="15.6" x14ac:dyDescent="0.6">
      <c r="B110" s="4">
        <v>1197831</v>
      </c>
      <c r="C110" s="5">
        <v>44348</v>
      </c>
      <c r="D110" s="4" t="s">
        <v>15</v>
      </c>
      <c r="E110" s="4" t="s">
        <v>16</v>
      </c>
      <c r="F110" s="6" t="s">
        <v>14</v>
      </c>
      <c r="G110" s="7">
        <v>0.5</v>
      </c>
      <c r="H110" s="8">
        <v>10000</v>
      </c>
      <c r="I110" s="9">
        <f t="shared" si="0"/>
        <v>5000</v>
      </c>
    </row>
    <row r="111" spans="2:9" ht="15.6" x14ac:dyDescent="0.6">
      <c r="B111" s="4">
        <v>1197831</v>
      </c>
      <c r="C111" s="5">
        <v>44380</v>
      </c>
      <c r="D111" s="4" t="s">
        <v>15</v>
      </c>
      <c r="E111" s="4" t="s">
        <v>16</v>
      </c>
      <c r="F111" s="6" t="s">
        <v>9</v>
      </c>
      <c r="G111" s="7">
        <v>0.4</v>
      </c>
      <c r="H111" s="8">
        <v>9500</v>
      </c>
      <c r="I111" s="9">
        <f t="shared" si="0"/>
        <v>3800</v>
      </c>
    </row>
    <row r="112" spans="2:9" ht="15.6" x14ac:dyDescent="0.6">
      <c r="B112" s="4">
        <v>1197831</v>
      </c>
      <c r="C112" s="5">
        <v>44380</v>
      </c>
      <c r="D112" s="4" t="s">
        <v>15</v>
      </c>
      <c r="E112" s="4" t="s">
        <v>16</v>
      </c>
      <c r="F112" s="6" t="s">
        <v>10</v>
      </c>
      <c r="G112" s="7">
        <v>0.45</v>
      </c>
      <c r="H112" s="8">
        <v>9500</v>
      </c>
      <c r="I112" s="9">
        <f t="shared" si="0"/>
        <v>4275</v>
      </c>
    </row>
    <row r="113" spans="2:9" ht="15.6" x14ac:dyDescent="0.6">
      <c r="B113" s="4">
        <v>1197831</v>
      </c>
      <c r="C113" s="5">
        <v>44380</v>
      </c>
      <c r="D113" s="4" t="s">
        <v>15</v>
      </c>
      <c r="E113" s="4" t="s">
        <v>16</v>
      </c>
      <c r="F113" s="6" t="s">
        <v>11</v>
      </c>
      <c r="G113" s="7">
        <v>0.4</v>
      </c>
      <c r="H113" s="8">
        <v>11000</v>
      </c>
      <c r="I113" s="9">
        <f t="shared" si="0"/>
        <v>4400</v>
      </c>
    </row>
    <row r="114" spans="2:9" ht="15.6" x14ac:dyDescent="0.6">
      <c r="B114" s="4">
        <v>1197831</v>
      </c>
      <c r="C114" s="5">
        <v>44380</v>
      </c>
      <c r="D114" s="4" t="s">
        <v>15</v>
      </c>
      <c r="E114" s="4" t="s">
        <v>16</v>
      </c>
      <c r="F114" s="6" t="s">
        <v>12</v>
      </c>
      <c r="G114" s="7">
        <v>0.4</v>
      </c>
      <c r="H114" s="8">
        <v>7000</v>
      </c>
      <c r="I114" s="9">
        <f t="shared" si="0"/>
        <v>2800</v>
      </c>
    </row>
    <row r="115" spans="2:9" ht="15.6" x14ac:dyDescent="0.6">
      <c r="B115" s="4">
        <v>1197831</v>
      </c>
      <c r="C115" s="5">
        <v>44380</v>
      </c>
      <c r="D115" s="4" t="s">
        <v>15</v>
      </c>
      <c r="E115" s="4" t="s">
        <v>16</v>
      </c>
      <c r="F115" s="6" t="s">
        <v>13</v>
      </c>
      <c r="G115" s="7">
        <v>0.45</v>
      </c>
      <c r="H115" s="8">
        <v>7000</v>
      </c>
      <c r="I115" s="9">
        <f t="shared" si="0"/>
        <v>3150</v>
      </c>
    </row>
    <row r="116" spans="2:9" ht="15.6" x14ac:dyDescent="0.6">
      <c r="B116" s="4">
        <v>1197831</v>
      </c>
      <c r="C116" s="5">
        <v>44380</v>
      </c>
      <c r="D116" s="4" t="s">
        <v>15</v>
      </c>
      <c r="E116" s="4" t="s">
        <v>16</v>
      </c>
      <c r="F116" s="6" t="s">
        <v>14</v>
      </c>
      <c r="G116" s="7">
        <v>0.5</v>
      </c>
      <c r="H116" s="8">
        <v>9750</v>
      </c>
      <c r="I116" s="9">
        <f t="shared" si="0"/>
        <v>4875</v>
      </c>
    </row>
    <row r="117" spans="2:9" ht="15.6" x14ac:dyDescent="0.6">
      <c r="B117" s="4">
        <v>1197831</v>
      </c>
      <c r="C117" s="5">
        <v>44413</v>
      </c>
      <c r="D117" s="4" t="s">
        <v>15</v>
      </c>
      <c r="E117" s="4" t="s">
        <v>16</v>
      </c>
      <c r="F117" s="6" t="s">
        <v>9</v>
      </c>
      <c r="G117" s="7">
        <v>0.4</v>
      </c>
      <c r="H117" s="8">
        <v>9250</v>
      </c>
      <c r="I117" s="9">
        <f t="shared" si="0"/>
        <v>3700</v>
      </c>
    </row>
    <row r="118" spans="2:9" ht="15.6" x14ac:dyDescent="0.6">
      <c r="B118" s="4">
        <v>1197831</v>
      </c>
      <c r="C118" s="5">
        <v>44413</v>
      </c>
      <c r="D118" s="4" t="s">
        <v>15</v>
      </c>
      <c r="E118" s="4" t="s">
        <v>16</v>
      </c>
      <c r="F118" s="6" t="s">
        <v>10</v>
      </c>
      <c r="G118" s="7">
        <v>0.45</v>
      </c>
      <c r="H118" s="8">
        <v>9250</v>
      </c>
      <c r="I118" s="9">
        <f t="shared" si="0"/>
        <v>4162.5</v>
      </c>
    </row>
    <row r="119" spans="2:9" ht="15.6" x14ac:dyDescent="0.6">
      <c r="B119" s="4">
        <v>1197831</v>
      </c>
      <c r="C119" s="5">
        <v>44413</v>
      </c>
      <c r="D119" s="4" t="s">
        <v>15</v>
      </c>
      <c r="E119" s="4" t="s">
        <v>16</v>
      </c>
      <c r="F119" s="6" t="s">
        <v>11</v>
      </c>
      <c r="G119" s="7">
        <v>0.4</v>
      </c>
      <c r="H119" s="8">
        <v>11000</v>
      </c>
      <c r="I119" s="9">
        <f t="shared" si="0"/>
        <v>4400</v>
      </c>
    </row>
    <row r="120" spans="2:9" ht="15.6" x14ac:dyDescent="0.6">
      <c r="B120" s="4">
        <v>1197831</v>
      </c>
      <c r="C120" s="5">
        <v>44413</v>
      </c>
      <c r="D120" s="4" t="s">
        <v>15</v>
      </c>
      <c r="E120" s="4" t="s">
        <v>16</v>
      </c>
      <c r="F120" s="6" t="s">
        <v>12</v>
      </c>
      <c r="G120" s="7">
        <v>0.4</v>
      </c>
      <c r="H120" s="8">
        <v>6500</v>
      </c>
      <c r="I120" s="9">
        <f t="shared" si="0"/>
        <v>2600</v>
      </c>
    </row>
    <row r="121" spans="2:9" ht="15.6" x14ac:dyDescent="0.6">
      <c r="B121" s="4">
        <v>1197831</v>
      </c>
      <c r="C121" s="5">
        <v>44413</v>
      </c>
      <c r="D121" s="4" t="s">
        <v>15</v>
      </c>
      <c r="E121" s="4" t="s">
        <v>16</v>
      </c>
      <c r="F121" s="6" t="s">
        <v>13</v>
      </c>
      <c r="G121" s="7">
        <v>0.45</v>
      </c>
      <c r="H121" s="8">
        <v>6500</v>
      </c>
      <c r="I121" s="9">
        <f t="shared" si="0"/>
        <v>2925</v>
      </c>
    </row>
    <row r="122" spans="2:9" ht="15.6" x14ac:dyDescent="0.6">
      <c r="B122" s="4">
        <v>1197831</v>
      </c>
      <c r="C122" s="5">
        <v>44413</v>
      </c>
      <c r="D122" s="4" t="s">
        <v>15</v>
      </c>
      <c r="E122" s="4" t="s">
        <v>16</v>
      </c>
      <c r="F122" s="6" t="s">
        <v>14</v>
      </c>
      <c r="G122" s="7">
        <v>0.5</v>
      </c>
      <c r="H122" s="8">
        <v>9000</v>
      </c>
      <c r="I122" s="9">
        <f t="shared" si="0"/>
        <v>4500</v>
      </c>
    </row>
    <row r="123" spans="2:9" ht="15.6" x14ac:dyDescent="0.6">
      <c r="B123" s="4">
        <v>1197831</v>
      </c>
      <c r="C123" s="5">
        <v>44441</v>
      </c>
      <c r="D123" s="4" t="s">
        <v>15</v>
      </c>
      <c r="E123" s="4" t="s">
        <v>16</v>
      </c>
      <c r="F123" s="6" t="s">
        <v>9</v>
      </c>
      <c r="G123" s="7">
        <v>0.45</v>
      </c>
      <c r="H123" s="8">
        <v>8500</v>
      </c>
      <c r="I123" s="9">
        <f t="shared" si="0"/>
        <v>3825</v>
      </c>
    </row>
    <row r="124" spans="2:9" ht="15.6" x14ac:dyDescent="0.6">
      <c r="B124" s="4">
        <v>1197831</v>
      </c>
      <c r="C124" s="5">
        <v>44441</v>
      </c>
      <c r="D124" s="4" t="s">
        <v>15</v>
      </c>
      <c r="E124" s="4" t="s">
        <v>16</v>
      </c>
      <c r="F124" s="6" t="s">
        <v>10</v>
      </c>
      <c r="G124" s="7">
        <v>0.45</v>
      </c>
      <c r="H124" s="8">
        <v>8500</v>
      </c>
      <c r="I124" s="9">
        <f t="shared" si="0"/>
        <v>3825</v>
      </c>
    </row>
    <row r="125" spans="2:9" ht="15.6" x14ac:dyDescent="0.6">
      <c r="B125" s="4">
        <v>1197831</v>
      </c>
      <c r="C125" s="5">
        <v>44441</v>
      </c>
      <c r="D125" s="4" t="s">
        <v>15</v>
      </c>
      <c r="E125" s="4" t="s">
        <v>16</v>
      </c>
      <c r="F125" s="6" t="s">
        <v>11</v>
      </c>
      <c r="G125" s="7">
        <v>0.5</v>
      </c>
      <c r="H125" s="8">
        <v>9000</v>
      </c>
      <c r="I125" s="9">
        <f t="shared" si="0"/>
        <v>4500</v>
      </c>
    </row>
    <row r="126" spans="2:9" ht="15.6" x14ac:dyDescent="0.6">
      <c r="B126" s="4">
        <v>1197831</v>
      </c>
      <c r="C126" s="5">
        <v>44441</v>
      </c>
      <c r="D126" s="4" t="s">
        <v>15</v>
      </c>
      <c r="E126" s="4" t="s">
        <v>16</v>
      </c>
      <c r="F126" s="6" t="s">
        <v>12</v>
      </c>
      <c r="G126" s="7">
        <v>0.5</v>
      </c>
      <c r="H126" s="8">
        <v>6250</v>
      </c>
      <c r="I126" s="9">
        <f t="shared" si="0"/>
        <v>3125</v>
      </c>
    </row>
    <row r="127" spans="2:9" ht="15.6" x14ac:dyDescent="0.6">
      <c r="B127" s="4">
        <v>1197831</v>
      </c>
      <c r="C127" s="5">
        <v>44441</v>
      </c>
      <c r="D127" s="4" t="s">
        <v>15</v>
      </c>
      <c r="E127" s="4" t="s">
        <v>16</v>
      </c>
      <c r="F127" s="6" t="s">
        <v>13</v>
      </c>
      <c r="G127" s="7">
        <v>0.45</v>
      </c>
      <c r="H127" s="8">
        <v>6250</v>
      </c>
      <c r="I127" s="9">
        <f t="shared" si="0"/>
        <v>2812.5</v>
      </c>
    </row>
    <row r="128" spans="2:9" ht="15.6" x14ac:dyDescent="0.6">
      <c r="B128" s="4">
        <v>1197831</v>
      </c>
      <c r="C128" s="5">
        <v>44441</v>
      </c>
      <c r="D128" s="4" t="s">
        <v>15</v>
      </c>
      <c r="E128" s="4" t="s">
        <v>16</v>
      </c>
      <c r="F128" s="6" t="s">
        <v>14</v>
      </c>
      <c r="G128" s="7">
        <v>0.55000000000000004</v>
      </c>
      <c r="H128" s="8">
        <v>8500</v>
      </c>
      <c r="I128" s="9">
        <f t="shared" si="0"/>
        <v>4675</v>
      </c>
    </row>
    <row r="129" spans="2:9" ht="15.6" x14ac:dyDescent="0.6">
      <c r="B129" s="4">
        <v>1197831</v>
      </c>
      <c r="C129" s="5">
        <v>44470</v>
      </c>
      <c r="D129" s="4" t="s">
        <v>15</v>
      </c>
      <c r="E129" s="4" t="s">
        <v>16</v>
      </c>
      <c r="F129" s="6" t="s">
        <v>9</v>
      </c>
      <c r="G129" s="7">
        <v>0.45</v>
      </c>
      <c r="H129" s="8">
        <v>8000</v>
      </c>
      <c r="I129" s="9">
        <f t="shared" si="0"/>
        <v>3600</v>
      </c>
    </row>
    <row r="130" spans="2:9" ht="15.6" x14ac:dyDescent="0.6">
      <c r="B130" s="4">
        <v>1197831</v>
      </c>
      <c r="C130" s="5">
        <v>44470</v>
      </c>
      <c r="D130" s="4" t="s">
        <v>15</v>
      </c>
      <c r="E130" s="4" t="s">
        <v>16</v>
      </c>
      <c r="F130" s="6" t="s">
        <v>10</v>
      </c>
      <c r="G130" s="7">
        <v>0.45</v>
      </c>
      <c r="H130" s="8">
        <v>8000</v>
      </c>
      <c r="I130" s="9">
        <f t="shared" si="0"/>
        <v>3600</v>
      </c>
    </row>
    <row r="131" spans="2:9" ht="15.6" x14ac:dyDescent="0.6">
      <c r="B131" s="4">
        <v>1197831</v>
      </c>
      <c r="C131" s="5">
        <v>44470</v>
      </c>
      <c r="D131" s="4" t="s">
        <v>15</v>
      </c>
      <c r="E131" s="4" t="s">
        <v>16</v>
      </c>
      <c r="F131" s="6" t="s">
        <v>11</v>
      </c>
      <c r="G131" s="7">
        <v>0.5</v>
      </c>
      <c r="H131" s="8">
        <v>7500</v>
      </c>
      <c r="I131" s="9">
        <f t="shared" si="0"/>
        <v>3750</v>
      </c>
    </row>
    <row r="132" spans="2:9" ht="15.6" x14ac:dyDescent="0.6">
      <c r="B132" s="4">
        <v>1197831</v>
      </c>
      <c r="C132" s="5">
        <v>44470</v>
      </c>
      <c r="D132" s="4" t="s">
        <v>15</v>
      </c>
      <c r="E132" s="4" t="s">
        <v>16</v>
      </c>
      <c r="F132" s="6" t="s">
        <v>12</v>
      </c>
      <c r="G132" s="7">
        <v>0.5</v>
      </c>
      <c r="H132" s="8">
        <v>6000</v>
      </c>
      <c r="I132" s="9">
        <f t="shared" si="0"/>
        <v>3000</v>
      </c>
    </row>
    <row r="133" spans="2:9" ht="15.6" x14ac:dyDescent="0.6">
      <c r="B133" s="4">
        <v>1197831</v>
      </c>
      <c r="C133" s="5">
        <v>44470</v>
      </c>
      <c r="D133" s="4" t="s">
        <v>15</v>
      </c>
      <c r="E133" s="4" t="s">
        <v>16</v>
      </c>
      <c r="F133" s="6" t="s">
        <v>13</v>
      </c>
      <c r="G133" s="7">
        <v>0.45</v>
      </c>
      <c r="H133" s="8">
        <v>5750</v>
      </c>
      <c r="I133" s="9">
        <f t="shared" si="0"/>
        <v>2587.5</v>
      </c>
    </row>
    <row r="134" spans="2:9" ht="15.6" x14ac:dyDescent="0.6">
      <c r="B134" s="4">
        <v>1197831</v>
      </c>
      <c r="C134" s="5">
        <v>44470</v>
      </c>
      <c r="D134" s="4" t="s">
        <v>15</v>
      </c>
      <c r="E134" s="4" t="s">
        <v>16</v>
      </c>
      <c r="F134" s="6" t="s">
        <v>14</v>
      </c>
      <c r="G134" s="7">
        <v>0.55000000000000004</v>
      </c>
      <c r="H134" s="8">
        <v>7500</v>
      </c>
      <c r="I134" s="9">
        <f t="shared" si="0"/>
        <v>4125</v>
      </c>
    </row>
    <row r="135" spans="2:9" ht="15.6" x14ac:dyDescent="0.6">
      <c r="B135" s="4">
        <v>1197831</v>
      </c>
      <c r="C135" s="5">
        <v>44502</v>
      </c>
      <c r="D135" s="4" t="s">
        <v>15</v>
      </c>
      <c r="E135" s="4" t="s">
        <v>16</v>
      </c>
      <c r="F135" s="6" t="s">
        <v>9</v>
      </c>
      <c r="G135" s="7">
        <v>0.45</v>
      </c>
      <c r="H135" s="8">
        <v>9000</v>
      </c>
      <c r="I135" s="9">
        <f t="shared" si="0"/>
        <v>4050</v>
      </c>
    </row>
    <row r="136" spans="2:9" ht="15.6" x14ac:dyDescent="0.6">
      <c r="B136" s="4">
        <v>1197831</v>
      </c>
      <c r="C136" s="5">
        <v>44502</v>
      </c>
      <c r="D136" s="4" t="s">
        <v>15</v>
      </c>
      <c r="E136" s="4" t="s">
        <v>16</v>
      </c>
      <c r="F136" s="6" t="s">
        <v>10</v>
      </c>
      <c r="G136" s="7">
        <v>0.45</v>
      </c>
      <c r="H136" s="8">
        <v>9000</v>
      </c>
      <c r="I136" s="9">
        <f t="shared" si="0"/>
        <v>4050</v>
      </c>
    </row>
    <row r="137" spans="2:9" ht="15.6" x14ac:dyDescent="0.6">
      <c r="B137" s="4">
        <v>1197831</v>
      </c>
      <c r="C137" s="5">
        <v>44502</v>
      </c>
      <c r="D137" s="4" t="s">
        <v>15</v>
      </c>
      <c r="E137" s="4" t="s">
        <v>16</v>
      </c>
      <c r="F137" s="6" t="s">
        <v>11</v>
      </c>
      <c r="G137" s="7">
        <v>0.5</v>
      </c>
      <c r="H137" s="8">
        <v>8250</v>
      </c>
      <c r="I137" s="9">
        <f t="shared" si="0"/>
        <v>4125</v>
      </c>
    </row>
    <row r="138" spans="2:9" ht="15.6" x14ac:dyDescent="0.6">
      <c r="B138" s="4">
        <v>1197831</v>
      </c>
      <c r="C138" s="5">
        <v>44502</v>
      </c>
      <c r="D138" s="4" t="s">
        <v>15</v>
      </c>
      <c r="E138" s="4" t="s">
        <v>16</v>
      </c>
      <c r="F138" s="6" t="s">
        <v>12</v>
      </c>
      <c r="G138" s="7">
        <v>0.5</v>
      </c>
      <c r="H138" s="8">
        <v>6750</v>
      </c>
      <c r="I138" s="9">
        <f t="shared" si="0"/>
        <v>3375</v>
      </c>
    </row>
    <row r="139" spans="2:9" ht="15.6" x14ac:dyDescent="0.6">
      <c r="B139" s="4">
        <v>1197831</v>
      </c>
      <c r="C139" s="5">
        <v>44502</v>
      </c>
      <c r="D139" s="4" t="s">
        <v>15</v>
      </c>
      <c r="E139" s="4" t="s">
        <v>16</v>
      </c>
      <c r="F139" s="6" t="s">
        <v>13</v>
      </c>
      <c r="G139" s="7">
        <v>0.45</v>
      </c>
      <c r="H139" s="8">
        <v>6500</v>
      </c>
      <c r="I139" s="9">
        <f t="shared" si="0"/>
        <v>2925</v>
      </c>
    </row>
    <row r="140" spans="2:9" ht="15.6" x14ac:dyDescent="0.6">
      <c r="B140" s="4">
        <v>1197831</v>
      </c>
      <c r="C140" s="5">
        <v>44502</v>
      </c>
      <c r="D140" s="4" t="s">
        <v>15</v>
      </c>
      <c r="E140" s="4" t="s">
        <v>16</v>
      </c>
      <c r="F140" s="6" t="s">
        <v>14</v>
      </c>
      <c r="G140" s="7">
        <v>0.55000000000000004</v>
      </c>
      <c r="H140" s="8">
        <v>8500</v>
      </c>
      <c r="I140" s="9">
        <f t="shared" si="0"/>
        <v>4675</v>
      </c>
    </row>
    <row r="141" spans="2:9" ht="15.6" x14ac:dyDescent="0.6">
      <c r="B141" s="4">
        <v>1197831</v>
      </c>
      <c r="C141" s="5">
        <v>44531</v>
      </c>
      <c r="D141" s="4" t="s">
        <v>15</v>
      </c>
      <c r="E141" s="4" t="s">
        <v>16</v>
      </c>
      <c r="F141" s="6" t="s">
        <v>9</v>
      </c>
      <c r="G141" s="7">
        <v>0.45</v>
      </c>
      <c r="H141" s="8">
        <v>9500</v>
      </c>
      <c r="I141" s="9">
        <f t="shared" si="0"/>
        <v>4275</v>
      </c>
    </row>
    <row r="142" spans="2:9" ht="15.6" x14ac:dyDescent="0.6">
      <c r="B142" s="4">
        <v>1197831</v>
      </c>
      <c r="C142" s="5">
        <v>44531</v>
      </c>
      <c r="D142" s="4" t="s">
        <v>15</v>
      </c>
      <c r="E142" s="4" t="s">
        <v>16</v>
      </c>
      <c r="F142" s="6" t="s">
        <v>10</v>
      </c>
      <c r="G142" s="7">
        <v>0.45</v>
      </c>
      <c r="H142" s="8">
        <v>9500</v>
      </c>
      <c r="I142" s="9">
        <f t="shared" si="0"/>
        <v>4275</v>
      </c>
    </row>
    <row r="143" spans="2:9" ht="15.6" x14ac:dyDescent="0.6">
      <c r="B143" s="4">
        <v>1197831</v>
      </c>
      <c r="C143" s="5">
        <v>44531</v>
      </c>
      <c r="D143" s="4" t="s">
        <v>15</v>
      </c>
      <c r="E143" s="4" t="s">
        <v>16</v>
      </c>
      <c r="F143" s="6" t="s">
        <v>11</v>
      </c>
      <c r="G143" s="7">
        <v>0.5</v>
      </c>
      <c r="H143" s="8">
        <v>8500</v>
      </c>
      <c r="I143" s="9">
        <f t="shared" si="0"/>
        <v>4250</v>
      </c>
    </row>
    <row r="144" spans="2:9" ht="15.6" x14ac:dyDescent="0.6">
      <c r="B144" s="4">
        <v>1197831</v>
      </c>
      <c r="C144" s="5">
        <v>44531</v>
      </c>
      <c r="D144" s="4" t="s">
        <v>15</v>
      </c>
      <c r="E144" s="4" t="s">
        <v>16</v>
      </c>
      <c r="F144" s="6" t="s">
        <v>12</v>
      </c>
      <c r="G144" s="7">
        <v>0.5</v>
      </c>
      <c r="H144" s="8">
        <v>7000</v>
      </c>
      <c r="I144" s="9">
        <f t="shared" si="0"/>
        <v>3500</v>
      </c>
    </row>
    <row r="145" spans="2:9" ht="15.6" x14ac:dyDescent="0.6">
      <c r="B145" s="4">
        <v>1197831</v>
      </c>
      <c r="C145" s="5">
        <v>44531</v>
      </c>
      <c r="D145" s="4" t="s">
        <v>15</v>
      </c>
      <c r="E145" s="4" t="s">
        <v>16</v>
      </c>
      <c r="F145" s="6" t="s">
        <v>13</v>
      </c>
      <c r="G145" s="7">
        <v>0.45</v>
      </c>
      <c r="H145" s="8">
        <v>6500</v>
      </c>
      <c r="I145" s="9">
        <f t="shared" si="0"/>
        <v>2925</v>
      </c>
    </row>
    <row r="146" spans="2:9" ht="15.6" x14ac:dyDescent="0.6">
      <c r="B146" s="4">
        <v>1197831</v>
      </c>
      <c r="C146" s="5">
        <v>44531</v>
      </c>
      <c r="D146" s="4" t="s">
        <v>15</v>
      </c>
      <c r="E146" s="4" t="s">
        <v>16</v>
      </c>
      <c r="F146" s="6" t="s">
        <v>14</v>
      </c>
      <c r="G146" s="7">
        <v>0.55000000000000004</v>
      </c>
      <c r="H146" s="8">
        <v>9000</v>
      </c>
      <c r="I146" s="9">
        <f t="shared" si="0"/>
        <v>4950</v>
      </c>
    </row>
    <row r="147" spans="2:9" ht="15.6" x14ac:dyDescent="0.6">
      <c r="B147" s="4">
        <v>1128299</v>
      </c>
      <c r="C147" s="5">
        <v>44216</v>
      </c>
      <c r="D147" s="4" t="s">
        <v>17</v>
      </c>
      <c r="E147" s="4" t="s">
        <v>18</v>
      </c>
      <c r="F147" s="6" t="s">
        <v>9</v>
      </c>
      <c r="G147" s="7">
        <v>0.39999999999999997</v>
      </c>
      <c r="H147" s="8">
        <v>7750</v>
      </c>
      <c r="I147" s="9">
        <f t="shared" si="0"/>
        <v>3099.9999999999995</v>
      </c>
    </row>
    <row r="148" spans="2:9" ht="15.6" x14ac:dyDescent="0.6">
      <c r="B148" s="4">
        <v>1128299</v>
      </c>
      <c r="C148" s="5">
        <v>44216</v>
      </c>
      <c r="D148" s="4" t="s">
        <v>17</v>
      </c>
      <c r="E148" s="4" t="s">
        <v>18</v>
      </c>
      <c r="F148" s="6" t="s">
        <v>10</v>
      </c>
      <c r="G148" s="7">
        <v>0.5</v>
      </c>
      <c r="H148" s="8">
        <v>7750</v>
      </c>
      <c r="I148" s="9">
        <f t="shared" si="0"/>
        <v>3875</v>
      </c>
    </row>
    <row r="149" spans="2:9" ht="15.6" x14ac:dyDescent="0.6">
      <c r="B149" s="4">
        <v>1128299</v>
      </c>
      <c r="C149" s="5">
        <v>44216</v>
      </c>
      <c r="D149" s="4" t="s">
        <v>17</v>
      </c>
      <c r="E149" s="4" t="s">
        <v>18</v>
      </c>
      <c r="F149" s="6" t="s">
        <v>11</v>
      </c>
      <c r="G149" s="7">
        <v>0.5</v>
      </c>
      <c r="H149" s="8">
        <v>7750</v>
      </c>
      <c r="I149" s="9">
        <f t="shared" si="0"/>
        <v>3875</v>
      </c>
    </row>
    <row r="150" spans="2:9" ht="15.6" x14ac:dyDescent="0.6">
      <c r="B150" s="4">
        <v>1128299</v>
      </c>
      <c r="C150" s="5">
        <v>44216</v>
      </c>
      <c r="D150" s="4" t="s">
        <v>17</v>
      </c>
      <c r="E150" s="4" t="s">
        <v>18</v>
      </c>
      <c r="F150" s="6" t="s">
        <v>12</v>
      </c>
      <c r="G150" s="7">
        <v>0.5</v>
      </c>
      <c r="H150" s="8">
        <v>6250</v>
      </c>
      <c r="I150" s="9">
        <f t="shared" si="0"/>
        <v>3125</v>
      </c>
    </row>
    <row r="151" spans="2:9" ht="15.6" x14ac:dyDescent="0.6">
      <c r="B151" s="4">
        <v>1128299</v>
      </c>
      <c r="C151" s="5">
        <v>44216</v>
      </c>
      <c r="D151" s="4" t="s">
        <v>17</v>
      </c>
      <c r="E151" s="4" t="s">
        <v>18</v>
      </c>
      <c r="F151" s="6" t="s">
        <v>13</v>
      </c>
      <c r="G151" s="7">
        <v>0.55000000000000004</v>
      </c>
      <c r="H151" s="8">
        <v>5750</v>
      </c>
      <c r="I151" s="9">
        <f t="shared" si="0"/>
        <v>3162.5000000000005</v>
      </c>
    </row>
    <row r="152" spans="2:9" ht="15.6" x14ac:dyDescent="0.6">
      <c r="B152" s="4">
        <v>1128299</v>
      </c>
      <c r="C152" s="5">
        <v>44216</v>
      </c>
      <c r="D152" s="4" t="s">
        <v>17</v>
      </c>
      <c r="E152" s="4" t="s">
        <v>18</v>
      </c>
      <c r="F152" s="6" t="s">
        <v>14</v>
      </c>
      <c r="G152" s="7">
        <v>0.5</v>
      </c>
      <c r="H152" s="8">
        <v>7750</v>
      </c>
      <c r="I152" s="9">
        <f t="shared" si="0"/>
        <v>3875</v>
      </c>
    </row>
    <row r="153" spans="2:9" ht="15.6" x14ac:dyDescent="0.6">
      <c r="B153" s="4">
        <v>1128299</v>
      </c>
      <c r="C153" s="5">
        <v>44247</v>
      </c>
      <c r="D153" s="4" t="s">
        <v>17</v>
      </c>
      <c r="E153" s="4" t="s">
        <v>18</v>
      </c>
      <c r="F153" s="6" t="s">
        <v>9</v>
      </c>
      <c r="G153" s="7">
        <v>0.39999999999999997</v>
      </c>
      <c r="H153" s="8">
        <v>8250</v>
      </c>
      <c r="I153" s="9">
        <f t="shared" si="0"/>
        <v>3299.9999999999995</v>
      </c>
    </row>
    <row r="154" spans="2:9" ht="15.6" x14ac:dyDescent="0.6">
      <c r="B154" s="4">
        <v>1128299</v>
      </c>
      <c r="C154" s="5">
        <v>44247</v>
      </c>
      <c r="D154" s="4" t="s">
        <v>17</v>
      </c>
      <c r="E154" s="4" t="s">
        <v>18</v>
      </c>
      <c r="F154" s="6" t="s">
        <v>10</v>
      </c>
      <c r="G154" s="7">
        <v>0.5</v>
      </c>
      <c r="H154" s="8">
        <v>7250</v>
      </c>
      <c r="I154" s="9">
        <f t="shared" si="0"/>
        <v>3625</v>
      </c>
    </row>
    <row r="155" spans="2:9" ht="15.6" x14ac:dyDescent="0.6">
      <c r="B155" s="4">
        <v>1128299</v>
      </c>
      <c r="C155" s="5">
        <v>44247</v>
      </c>
      <c r="D155" s="4" t="s">
        <v>17</v>
      </c>
      <c r="E155" s="4" t="s">
        <v>18</v>
      </c>
      <c r="F155" s="6" t="s">
        <v>11</v>
      </c>
      <c r="G155" s="7">
        <v>0.5</v>
      </c>
      <c r="H155" s="8">
        <v>7250</v>
      </c>
      <c r="I155" s="9">
        <f t="shared" si="0"/>
        <v>3625</v>
      </c>
    </row>
    <row r="156" spans="2:9" ht="15.6" x14ac:dyDescent="0.6">
      <c r="B156" s="4">
        <v>1128299</v>
      </c>
      <c r="C156" s="5">
        <v>44247</v>
      </c>
      <c r="D156" s="4" t="s">
        <v>17</v>
      </c>
      <c r="E156" s="4" t="s">
        <v>18</v>
      </c>
      <c r="F156" s="6" t="s">
        <v>12</v>
      </c>
      <c r="G156" s="7">
        <v>0.5</v>
      </c>
      <c r="H156" s="8">
        <v>5750</v>
      </c>
      <c r="I156" s="9">
        <f t="shared" si="0"/>
        <v>2875</v>
      </c>
    </row>
    <row r="157" spans="2:9" ht="15.6" x14ac:dyDescent="0.6">
      <c r="B157" s="4">
        <v>1128299</v>
      </c>
      <c r="C157" s="5">
        <v>44247</v>
      </c>
      <c r="D157" s="4" t="s">
        <v>17</v>
      </c>
      <c r="E157" s="4" t="s">
        <v>18</v>
      </c>
      <c r="F157" s="6" t="s">
        <v>13</v>
      </c>
      <c r="G157" s="7">
        <v>0.55000000000000004</v>
      </c>
      <c r="H157" s="8">
        <v>5000</v>
      </c>
      <c r="I157" s="9">
        <f t="shared" si="0"/>
        <v>2750</v>
      </c>
    </row>
    <row r="158" spans="2:9" ht="15.6" x14ac:dyDescent="0.6">
      <c r="B158" s="4">
        <v>1128299</v>
      </c>
      <c r="C158" s="5">
        <v>44247</v>
      </c>
      <c r="D158" s="4" t="s">
        <v>17</v>
      </c>
      <c r="E158" s="4" t="s">
        <v>18</v>
      </c>
      <c r="F158" s="6" t="s">
        <v>14</v>
      </c>
      <c r="G158" s="7">
        <v>0.5</v>
      </c>
      <c r="H158" s="8">
        <v>7000</v>
      </c>
      <c r="I158" s="9">
        <f t="shared" si="0"/>
        <v>3500</v>
      </c>
    </row>
    <row r="159" spans="2:9" ht="15.6" x14ac:dyDescent="0.6">
      <c r="B159" s="4">
        <v>1128299</v>
      </c>
      <c r="C159" s="5">
        <v>44274</v>
      </c>
      <c r="D159" s="4" t="s">
        <v>17</v>
      </c>
      <c r="E159" s="4" t="s">
        <v>18</v>
      </c>
      <c r="F159" s="6" t="s">
        <v>9</v>
      </c>
      <c r="G159" s="7">
        <v>0.5</v>
      </c>
      <c r="H159" s="8">
        <v>8500</v>
      </c>
      <c r="I159" s="9">
        <f t="shared" si="0"/>
        <v>4250</v>
      </c>
    </row>
    <row r="160" spans="2:9" ht="15.6" x14ac:dyDescent="0.6">
      <c r="B160" s="4">
        <v>1128299</v>
      </c>
      <c r="C160" s="5">
        <v>44274</v>
      </c>
      <c r="D160" s="4" t="s">
        <v>17</v>
      </c>
      <c r="E160" s="4" t="s">
        <v>18</v>
      </c>
      <c r="F160" s="6" t="s">
        <v>10</v>
      </c>
      <c r="G160" s="7">
        <v>0.6</v>
      </c>
      <c r="H160" s="8">
        <v>7000</v>
      </c>
      <c r="I160" s="9">
        <f t="shared" si="0"/>
        <v>4200</v>
      </c>
    </row>
    <row r="161" spans="2:9" ht="15.6" x14ac:dyDescent="0.6">
      <c r="B161" s="4">
        <v>1128299</v>
      </c>
      <c r="C161" s="5">
        <v>44274</v>
      </c>
      <c r="D161" s="4" t="s">
        <v>17</v>
      </c>
      <c r="E161" s="4" t="s">
        <v>18</v>
      </c>
      <c r="F161" s="6" t="s">
        <v>11</v>
      </c>
      <c r="G161" s="7">
        <v>0.6</v>
      </c>
      <c r="H161" s="8">
        <v>7000</v>
      </c>
      <c r="I161" s="9">
        <f t="shared" si="0"/>
        <v>4200</v>
      </c>
    </row>
    <row r="162" spans="2:9" ht="15.6" x14ac:dyDescent="0.6">
      <c r="B162" s="4">
        <v>1128299</v>
      </c>
      <c r="C162" s="5">
        <v>44274</v>
      </c>
      <c r="D162" s="4" t="s">
        <v>17</v>
      </c>
      <c r="E162" s="4" t="s">
        <v>18</v>
      </c>
      <c r="F162" s="6" t="s">
        <v>12</v>
      </c>
      <c r="G162" s="7">
        <v>0.6</v>
      </c>
      <c r="H162" s="8">
        <v>6000</v>
      </c>
      <c r="I162" s="9">
        <f t="shared" si="0"/>
        <v>3600</v>
      </c>
    </row>
    <row r="163" spans="2:9" ht="15.6" x14ac:dyDescent="0.6">
      <c r="B163" s="4">
        <v>1128299</v>
      </c>
      <c r="C163" s="5">
        <v>44274</v>
      </c>
      <c r="D163" s="4" t="s">
        <v>17</v>
      </c>
      <c r="E163" s="4" t="s">
        <v>18</v>
      </c>
      <c r="F163" s="6" t="s">
        <v>13</v>
      </c>
      <c r="G163" s="7">
        <v>0.65</v>
      </c>
      <c r="H163" s="8">
        <v>5000</v>
      </c>
      <c r="I163" s="9">
        <f t="shared" si="0"/>
        <v>3250</v>
      </c>
    </row>
    <row r="164" spans="2:9" ht="15.6" x14ac:dyDescent="0.6">
      <c r="B164" s="4">
        <v>1128299</v>
      </c>
      <c r="C164" s="5">
        <v>44274</v>
      </c>
      <c r="D164" s="4" t="s">
        <v>17</v>
      </c>
      <c r="E164" s="4" t="s">
        <v>18</v>
      </c>
      <c r="F164" s="6" t="s">
        <v>14</v>
      </c>
      <c r="G164" s="7">
        <v>0.6</v>
      </c>
      <c r="H164" s="8">
        <v>7000</v>
      </c>
      <c r="I164" s="9">
        <f t="shared" si="0"/>
        <v>4200</v>
      </c>
    </row>
    <row r="165" spans="2:9" ht="15.6" x14ac:dyDescent="0.6">
      <c r="B165" s="4">
        <v>1128299</v>
      </c>
      <c r="C165" s="5">
        <v>44306</v>
      </c>
      <c r="D165" s="4" t="s">
        <v>17</v>
      </c>
      <c r="E165" s="4" t="s">
        <v>18</v>
      </c>
      <c r="F165" s="6" t="s">
        <v>9</v>
      </c>
      <c r="G165" s="7">
        <v>0.6</v>
      </c>
      <c r="H165" s="8">
        <v>8750</v>
      </c>
      <c r="I165" s="9">
        <f t="shared" si="0"/>
        <v>5250</v>
      </c>
    </row>
    <row r="166" spans="2:9" ht="15.6" x14ac:dyDescent="0.6">
      <c r="B166" s="4">
        <v>1128299</v>
      </c>
      <c r="C166" s="5">
        <v>44306</v>
      </c>
      <c r="D166" s="4" t="s">
        <v>17</v>
      </c>
      <c r="E166" s="4" t="s">
        <v>18</v>
      </c>
      <c r="F166" s="6" t="s">
        <v>10</v>
      </c>
      <c r="G166" s="7">
        <v>0.65</v>
      </c>
      <c r="H166" s="8">
        <v>6750</v>
      </c>
      <c r="I166" s="9">
        <f t="shared" si="0"/>
        <v>4387.5</v>
      </c>
    </row>
    <row r="167" spans="2:9" ht="15.6" x14ac:dyDescent="0.6">
      <c r="B167" s="4">
        <v>1128299</v>
      </c>
      <c r="C167" s="5">
        <v>44306</v>
      </c>
      <c r="D167" s="4" t="s">
        <v>17</v>
      </c>
      <c r="E167" s="4" t="s">
        <v>18</v>
      </c>
      <c r="F167" s="6" t="s">
        <v>11</v>
      </c>
      <c r="G167" s="7">
        <v>0.65</v>
      </c>
      <c r="H167" s="8">
        <v>7250</v>
      </c>
      <c r="I167" s="9">
        <f t="shared" si="0"/>
        <v>4712.5</v>
      </c>
    </row>
    <row r="168" spans="2:9" ht="15.6" x14ac:dyDescent="0.6">
      <c r="B168" s="4">
        <v>1128299</v>
      </c>
      <c r="C168" s="5">
        <v>44306</v>
      </c>
      <c r="D168" s="4" t="s">
        <v>17</v>
      </c>
      <c r="E168" s="4" t="s">
        <v>18</v>
      </c>
      <c r="F168" s="6" t="s">
        <v>12</v>
      </c>
      <c r="G168" s="7">
        <v>0.6</v>
      </c>
      <c r="H168" s="8">
        <v>6250</v>
      </c>
      <c r="I168" s="9">
        <f t="shared" si="0"/>
        <v>3750</v>
      </c>
    </row>
    <row r="169" spans="2:9" ht="15.6" x14ac:dyDescent="0.6">
      <c r="B169" s="4">
        <v>1128299</v>
      </c>
      <c r="C169" s="5">
        <v>44306</v>
      </c>
      <c r="D169" s="4" t="s">
        <v>17</v>
      </c>
      <c r="E169" s="4" t="s">
        <v>18</v>
      </c>
      <c r="F169" s="6" t="s">
        <v>13</v>
      </c>
      <c r="G169" s="7">
        <v>0.65</v>
      </c>
      <c r="H169" s="8">
        <v>5250</v>
      </c>
      <c r="I169" s="9">
        <f t="shared" si="0"/>
        <v>3412.5</v>
      </c>
    </row>
    <row r="170" spans="2:9" ht="15.6" x14ac:dyDescent="0.6">
      <c r="B170" s="4">
        <v>1128299</v>
      </c>
      <c r="C170" s="5">
        <v>44306</v>
      </c>
      <c r="D170" s="4" t="s">
        <v>17</v>
      </c>
      <c r="E170" s="4" t="s">
        <v>18</v>
      </c>
      <c r="F170" s="6" t="s">
        <v>14</v>
      </c>
      <c r="G170" s="7">
        <v>0.8</v>
      </c>
      <c r="H170" s="8">
        <v>7000</v>
      </c>
      <c r="I170" s="9">
        <f t="shared" si="0"/>
        <v>5600</v>
      </c>
    </row>
    <row r="171" spans="2:9" ht="15.6" x14ac:dyDescent="0.6">
      <c r="B171" s="4">
        <v>1128299</v>
      </c>
      <c r="C171" s="5">
        <v>44337</v>
      </c>
      <c r="D171" s="4" t="s">
        <v>17</v>
      </c>
      <c r="E171" s="4" t="s">
        <v>18</v>
      </c>
      <c r="F171" s="6" t="s">
        <v>9</v>
      </c>
      <c r="G171" s="7">
        <v>0.6</v>
      </c>
      <c r="H171" s="8">
        <v>9000</v>
      </c>
      <c r="I171" s="9">
        <f t="shared" si="0"/>
        <v>5400</v>
      </c>
    </row>
    <row r="172" spans="2:9" ht="15.6" x14ac:dyDescent="0.6">
      <c r="B172" s="4">
        <v>1128299</v>
      </c>
      <c r="C172" s="5">
        <v>44337</v>
      </c>
      <c r="D172" s="4" t="s">
        <v>17</v>
      </c>
      <c r="E172" s="4" t="s">
        <v>18</v>
      </c>
      <c r="F172" s="6" t="s">
        <v>10</v>
      </c>
      <c r="G172" s="7">
        <v>0.65</v>
      </c>
      <c r="H172" s="8">
        <v>7500</v>
      </c>
      <c r="I172" s="9">
        <f t="shared" si="0"/>
        <v>4875</v>
      </c>
    </row>
    <row r="173" spans="2:9" ht="15.6" x14ac:dyDescent="0.6">
      <c r="B173" s="4">
        <v>1128299</v>
      </c>
      <c r="C173" s="5">
        <v>44337</v>
      </c>
      <c r="D173" s="4" t="s">
        <v>17</v>
      </c>
      <c r="E173" s="4" t="s">
        <v>18</v>
      </c>
      <c r="F173" s="6" t="s">
        <v>11</v>
      </c>
      <c r="G173" s="7">
        <v>0.65</v>
      </c>
      <c r="H173" s="8">
        <v>7500</v>
      </c>
      <c r="I173" s="9">
        <f t="shared" si="0"/>
        <v>4875</v>
      </c>
    </row>
    <row r="174" spans="2:9" ht="15.6" x14ac:dyDescent="0.6">
      <c r="B174" s="4">
        <v>1128299</v>
      </c>
      <c r="C174" s="5">
        <v>44337</v>
      </c>
      <c r="D174" s="4" t="s">
        <v>17</v>
      </c>
      <c r="E174" s="4" t="s">
        <v>18</v>
      </c>
      <c r="F174" s="6" t="s">
        <v>12</v>
      </c>
      <c r="G174" s="7">
        <v>0.6</v>
      </c>
      <c r="H174" s="8">
        <v>6500</v>
      </c>
      <c r="I174" s="9">
        <f t="shared" si="0"/>
        <v>3900</v>
      </c>
    </row>
    <row r="175" spans="2:9" ht="15.6" x14ac:dyDescent="0.6">
      <c r="B175" s="4">
        <v>1128299</v>
      </c>
      <c r="C175" s="5">
        <v>44337</v>
      </c>
      <c r="D175" s="4" t="s">
        <v>17</v>
      </c>
      <c r="E175" s="4" t="s">
        <v>18</v>
      </c>
      <c r="F175" s="6" t="s">
        <v>13</v>
      </c>
      <c r="G175" s="7">
        <v>0.65</v>
      </c>
      <c r="H175" s="8">
        <v>5500</v>
      </c>
      <c r="I175" s="9">
        <f t="shared" si="0"/>
        <v>3575</v>
      </c>
    </row>
    <row r="176" spans="2:9" ht="15.6" x14ac:dyDescent="0.6">
      <c r="B176" s="4">
        <v>1128299</v>
      </c>
      <c r="C176" s="5">
        <v>44337</v>
      </c>
      <c r="D176" s="4" t="s">
        <v>17</v>
      </c>
      <c r="E176" s="4" t="s">
        <v>18</v>
      </c>
      <c r="F176" s="6" t="s">
        <v>14</v>
      </c>
      <c r="G176" s="7">
        <v>0.8</v>
      </c>
      <c r="H176" s="8">
        <v>7250</v>
      </c>
      <c r="I176" s="9">
        <f t="shared" si="0"/>
        <v>5800</v>
      </c>
    </row>
    <row r="177" spans="2:9" ht="15.6" x14ac:dyDescent="0.6">
      <c r="B177" s="4">
        <v>1128299</v>
      </c>
      <c r="C177" s="5">
        <v>44367</v>
      </c>
      <c r="D177" s="4" t="s">
        <v>17</v>
      </c>
      <c r="E177" s="4" t="s">
        <v>18</v>
      </c>
      <c r="F177" s="6" t="s">
        <v>9</v>
      </c>
      <c r="G177" s="7">
        <v>0.6</v>
      </c>
      <c r="H177" s="8">
        <v>9750</v>
      </c>
      <c r="I177" s="9">
        <f t="shared" si="0"/>
        <v>5850</v>
      </c>
    </row>
    <row r="178" spans="2:9" ht="15.6" x14ac:dyDescent="0.6">
      <c r="B178" s="4">
        <v>1128299</v>
      </c>
      <c r="C178" s="5">
        <v>44367</v>
      </c>
      <c r="D178" s="4" t="s">
        <v>17</v>
      </c>
      <c r="E178" s="4" t="s">
        <v>18</v>
      </c>
      <c r="F178" s="6" t="s">
        <v>10</v>
      </c>
      <c r="G178" s="7">
        <v>0.65</v>
      </c>
      <c r="H178" s="8">
        <v>8250</v>
      </c>
      <c r="I178" s="9">
        <f t="shared" si="0"/>
        <v>5362.5</v>
      </c>
    </row>
    <row r="179" spans="2:9" ht="15.6" x14ac:dyDescent="0.6">
      <c r="B179" s="4">
        <v>1128299</v>
      </c>
      <c r="C179" s="5">
        <v>44367</v>
      </c>
      <c r="D179" s="4" t="s">
        <v>17</v>
      </c>
      <c r="E179" s="4" t="s">
        <v>18</v>
      </c>
      <c r="F179" s="6" t="s">
        <v>11</v>
      </c>
      <c r="G179" s="7">
        <v>0.65</v>
      </c>
      <c r="H179" s="8">
        <v>8250</v>
      </c>
      <c r="I179" s="9">
        <f t="shared" si="0"/>
        <v>5362.5</v>
      </c>
    </row>
    <row r="180" spans="2:9" ht="15.6" x14ac:dyDescent="0.6">
      <c r="B180" s="4">
        <v>1128299</v>
      </c>
      <c r="C180" s="5">
        <v>44367</v>
      </c>
      <c r="D180" s="4" t="s">
        <v>17</v>
      </c>
      <c r="E180" s="4" t="s">
        <v>18</v>
      </c>
      <c r="F180" s="6" t="s">
        <v>12</v>
      </c>
      <c r="G180" s="7">
        <v>0.6</v>
      </c>
      <c r="H180" s="8">
        <v>7000</v>
      </c>
      <c r="I180" s="9">
        <f t="shared" si="0"/>
        <v>4200</v>
      </c>
    </row>
    <row r="181" spans="2:9" ht="15.6" x14ac:dyDescent="0.6">
      <c r="B181" s="4">
        <v>1128299</v>
      </c>
      <c r="C181" s="5">
        <v>44367</v>
      </c>
      <c r="D181" s="4" t="s">
        <v>17</v>
      </c>
      <c r="E181" s="4" t="s">
        <v>18</v>
      </c>
      <c r="F181" s="6" t="s">
        <v>13</v>
      </c>
      <c r="G181" s="7">
        <v>0.65</v>
      </c>
      <c r="H181" s="8">
        <v>5750</v>
      </c>
      <c r="I181" s="9">
        <f t="shared" si="0"/>
        <v>3737.5</v>
      </c>
    </row>
    <row r="182" spans="2:9" ht="15.6" x14ac:dyDescent="0.6">
      <c r="B182" s="4">
        <v>1128299</v>
      </c>
      <c r="C182" s="5">
        <v>44367</v>
      </c>
      <c r="D182" s="4" t="s">
        <v>17</v>
      </c>
      <c r="E182" s="4" t="s">
        <v>18</v>
      </c>
      <c r="F182" s="6" t="s">
        <v>14</v>
      </c>
      <c r="G182" s="7">
        <v>0.8</v>
      </c>
      <c r="H182" s="8">
        <v>8750</v>
      </c>
      <c r="I182" s="9">
        <f t="shared" si="0"/>
        <v>7000</v>
      </c>
    </row>
    <row r="183" spans="2:9" ht="15.6" x14ac:dyDescent="0.6">
      <c r="B183" s="4">
        <v>1128299</v>
      </c>
      <c r="C183" s="5">
        <v>44396</v>
      </c>
      <c r="D183" s="4" t="s">
        <v>17</v>
      </c>
      <c r="E183" s="4" t="s">
        <v>18</v>
      </c>
      <c r="F183" s="6" t="s">
        <v>9</v>
      </c>
      <c r="G183" s="7">
        <v>0.6</v>
      </c>
      <c r="H183" s="8">
        <v>10250</v>
      </c>
      <c r="I183" s="9">
        <f t="shared" si="0"/>
        <v>6150</v>
      </c>
    </row>
    <row r="184" spans="2:9" ht="15.6" x14ac:dyDescent="0.6">
      <c r="B184" s="4">
        <v>1128299</v>
      </c>
      <c r="C184" s="5">
        <v>44396</v>
      </c>
      <c r="D184" s="4" t="s">
        <v>17</v>
      </c>
      <c r="E184" s="4" t="s">
        <v>18</v>
      </c>
      <c r="F184" s="6" t="s">
        <v>10</v>
      </c>
      <c r="G184" s="7">
        <v>0.65</v>
      </c>
      <c r="H184" s="8">
        <v>8750</v>
      </c>
      <c r="I184" s="9">
        <f t="shared" si="0"/>
        <v>5687.5</v>
      </c>
    </row>
    <row r="185" spans="2:9" ht="15.6" x14ac:dyDescent="0.6">
      <c r="B185" s="4">
        <v>1128299</v>
      </c>
      <c r="C185" s="5">
        <v>44396</v>
      </c>
      <c r="D185" s="4" t="s">
        <v>17</v>
      </c>
      <c r="E185" s="4" t="s">
        <v>18</v>
      </c>
      <c r="F185" s="6" t="s">
        <v>11</v>
      </c>
      <c r="G185" s="7">
        <v>0.65</v>
      </c>
      <c r="H185" s="8">
        <v>8250</v>
      </c>
      <c r="I185" s="9">
        <f t="shared" si="0"/>
        <v>5362.5</v>
      </c>
    </row>
    <row r="186" spans="2:9" ht="15.6" x14ac:dyDescent="0.6">
      <c r="B186" s="4">
        <v>1128299</v>
      </c>
      <c r="C186" s="5">
        <v>44396</v>
      </c>
      <c r="D186" s="4" t="s">
        <v>17</v>
      </c>
      <c r="E186" s="4" t="s">
        <v>18</v>
      </c>
      <c r="F186" s="6" t="s">
        <v>12</v>
      </c>
      <c r="G186" s="7">
        <v>0.6</v>
      </c>
      <c r="H186" s="8">
        <v>7250</v>
      </c>
      <c r="I186" s="9">
        <f t="shared" si="0"/>
        <v>4350</v>
      </c>
    </row>
    <row r="187" spans="2:9" ht="15.6" x14ac:dyDescent="0.6">
      <c r="B187" s="4">
        <v>1128299</v>
      </c>
      <c r="C187" s="5">
        <v>44396</v>
      </c>
      <c r="D187" s="4" t="s">
        <v>17</v>
      </c>
      <c r="E187" s="4" t="s">
        <v>18</v>
      </c>
      <c r="F187" s="6" t="s">
        <v>13</v>
      </c>
      <c r="G187" s="7">
        <v>0.65</v>
      </c>
      <c r="H187" s="8">
        <v>7750</v>
      </c>
      <c r="I187" s="9">
        <f t="shared" si="0"/>
        <v>5037.5</v>
      </c>
    </row>
    <row r="188" spans="2:9" ht="15.6" x14ac:dyDescent="0.6">
      <c r="B188" s="4">
        <v>1128299</v>
      </c>
      <c r="C188" s="5">
        <v>44396</v>
      </c>
      <c r="D188" s="4" t="s">
        <v>17</v>
      </c>
      <c r="E188" s="4" t="s">
        <v>18</v>
      </c>
      <c r="F188" s="6" t="s">
        <v>14</v>
      </c>
      <c r="G188" s="7">
        <v>0.8</v>
      </c>
      <c r="H188" s="8">
        <v>7750</v>
      </c>
      <c r="I188" s="9">
        <f t="shared" si="0"/>
        <v>6200</v>
      </c>
    </row>
    <row r="189" spans="2:9" ht="15.6" x14ac:dyDescent="0.6">
      <c r="B189" s="4">
        <v>1128299</v>
      </c>
      <c r="C189" s="5">
        <v>44428</v>
      </c>
      <c r="D189" s="4" t="s">
        <v>17</v>
      </c>
      <c r="E189" s="4" t="s">
        <v>18</v>
      </c>
      <c r="F189" s="6" t="s">
        <v>9</v>
      </c>
      <c r="G189" s="7">
        <v>0.65</v>
      </c>
      <c r="H189" s="8">
        <v>9750</v>
      </c>
      <c r="I189" s="9">
        <f t="shared" si="0"/>
        <v>6337.5</v>
      </c>
    </row>
    <row r="190" spans="2:9" ht="15.6" x14ac:dyDescent="0.6">
      <c r="B190" s="4">
        <v>1128299</v>
      </c>
      <c r="C190" s="5">
        <v>44428</v>
      </c>
      <c r="D190" s="4" t="s">
        <v>17</v>
      </c>
      <c r="E190" s="4" t="s">
        <v>18</v>
      </c>
      <c r="F190" s="6" t="s">
        <v>10</v>
      </c>
      <c r="G190" s="7">
        <v>0.70000000000000007</v>
      </c>
      <c r="H190" s="8">
        <v>9250</v>
      </c>
      <c r="I190" s="9">
        <f t="shared" si="0"/>
        <v>6475.0000000000009</v>
      </c>
    </row>
    <row r="191" spans="2:9" ht="15.6" x14ac:dyDescent="0.6">
      <c r="B191" s="4">
        <v>1128299</v>
      </c>
      <c r="C191" s="5">
        <v>44428</v>
      </c>
      <c r="D191" s="4" t="s">
        <v>17</v>
      </c>
      <c r="E191" s="4" t="s">
        <v>18</v>
      </c>
      <c r="F191" s="6" t="s">
        <v>11</v>
      </c>
      <c r="G191" s="7">
        <v>0.65</v>
      </c>
      <c r="H191" s="8">
        <v>8000</v>
      </c>
      <c r="I191" s="9">
        <f t="shared" si="0"/>
        <v>5200</v>
      </c>
    </row>
    <row r="192" spans="2:9" ht="15.6" x14ac:dyDescent="0.6">
      <c r="B192" s="4">
        <v>1128299</v>
      </c>
      <c r="C192" s="5">
        <v>44428</v>
      </c>
      <c r="D192" s="4" t="s">
        <v>17</v>
      </c>
      <c r="E192" s="4" t="s">
        <v>18</v>
      </c>
      <c r="F192" s="6" t="s">
        <v>12</v>
      </c>
      <c r="G192" s="7">
        <v>0.65</v>
      </c>
      <c r="H192" s="8">
        <v>7500</v>
      </c>
      <c r="I192" s="9">
        <f t="shared" si="0"/>
        <v>4875</v>
      </c>
    </row>
    <row r="193" spans="2:9" ht="15.6" x14ac:dyDescent="0.6">
      <c r="B193" s="4">
        <v>1128299</v>
      </c>
      <c r="C193" s="5">
        <v>44428</v>
      </c>
      <c r="D193" s="4" t="s">
        <v>17</v>
      </c>
      <c r="E193" s="4" t="s">
        <v>18</v>
      </c>
      <c r="F193" s="6" t="s">
        <v>13</v>
      </c>
      <c r="G193" s="7">
        <v>0.75</v>
      </c>
      <c r="H193" s="8">
        <v>7500</v>
      </c>
      <c r="I193" s="9">
        <f t="shared" si="0"/>
        <v>5625</v>
      </c>
    </row>
    <row r="194" spans="2:9" ht="15.6" x14ac:dyDescent="0.6">
      <c r="B194" s="4">
        <v>1128299</v>
      </c>
      <c r="C194" s="5">
        <v>44428</v>
      </c>
      <c r="D194" s="4" t="s">
        <v>17</v>
      </c>
      <c r="E194" s="4" t="s">
        <v>18</v>
      </c>
      <c r="F194" s="6" t="s">
        <v>14</v>
      </c>
      <c r="G194" s="7">
        <v>0.8</v>
      </c>
      <c r="H194" s="8">
        <v>7250</v>
      </c>
      <c r="I194" s="9">
        <f t="shared" si="0"/>
        <v>5800</v>
      </c>
    </row>
    <row r="195" spans="2:9" ht="15.6" x14ac:dyDescent="0.6">
      <c r="B195" s="4">
        <v>1128299</v>
      </c>
      <c r="C195" s="5">
        <v>44460</v>
      </c>
      <c r="D195" s="4" t="s">
        <v>17</v>
      </c>
      <c r="E195" s="4" t="s">
        <v>18</v>
      </c>
      <c r="F195" s="6" t="s">
        <v>9</v>
      </c>
      <c r="G195" s="7">
        <v>0.55000000000000004</v>
      </c>
      <c r="H195" s="8">
        <v>9250</v>
      </c>
      <c r="I195" s="9">
        <f t="shared" si="0"/>
        <v>5087.5</v>
      </c>
    </row>
    <row r="196" spans="2:9" ht="15.6" x14ac:dyDescent="0.6">
      <c r="B196" s="4">
        <v>1128299</v>
      </c>
      <c r="C196" s="5">
        <v>44460</v>
      </c>
      <c r="D196" s="4" t="s">
        <v>17</v>
      </c>
      <c r="E196" s="4" t="s">
        <v>18</v>
      </c>
      <c r="F196" s="6" t="s">
        <v>10</v>
      </c>
      <c r="G196" s="7">
        <v>0.60000000000000009</v>
      </c>
      <c r="H196" s="8">
        <v>9250</v>
      </c>
      <c r="I196" s="9">
        <f t="shared" si="0"/>
        <v>5550.0000000000009</v>
      </c>
    </row>
    <row r="197" spans="2:9" ht="15.6" x14ac:dyDescent="0.6">
      <c r="B197" s="4">
        <v>1128299</v>
      </c>
      <c r="C197" s="5">
        <v>44460</v>
      </c>
      <c r="D197" s="4" t="s">
        <v>17</v>
      </c>
      <c r="E197" s="4" t="s">
        <v>18</v>
      </c>
      <c r="F197" s="6" t="s">
        <v>11</v>
      </c>
      <c r="G197" s="7">
        <v>0.55000000000000004</v>
      </c>
      <c r="H197" s="8">
        <v>7750</v>
      </c>
      <c r="I197" s="9">
        <f t="shared" si="0"/>
        <v>4262.5</v>
      </c>
    </row>
    <row r="198" spans="2:9" ht="15.6" x14ac:dyDescent="0.6">
      <c r="B198" s="4">
        <v>1128299</v>
      </c>
      <c r="C198" s="5">
        <v>44460</v>
      </c>
      <c r="D198" s="4" t="s">
        <v>17</v>
      </c>
      <c r="E198" s="4" t="s">
        <v>18</v>
      </c>
      <c r="F198" s="6" t="s">
        <v>12</v>
      </c>
      <c r="G198" s="7">
        <v>0.55000000000000004</v>
      </c>
      <c r="H198" s="8">
        <v>7250</v>
      </c>
      <c r="I198" s="9">
        <f t="shared" si="0"/>
        <v>3987.5000000000005</v>
      </c>
    </row>
    <row r="199" spans="2:9" ht="15.6" x14ac:dyDescent="0.6">
      <c r="B199" s="4">
        <v>1128299</v>
      </c>
      <c r="C199" s="5">
        <v>44460</v>
      </c>
      <c r="D199" s="4" t="s">
        <v>17</v>
      </c>
      <c r="E199" s="4" t="s">
        <v>18</v>
      </c>
      <c r="F199" s="6" t="s">
        <v>13</v>
      </c>
      <c r="G199" s="7">
        <v>0.65</v>
      </c>
      <c r="H199" s="8">
        <v>7250</v>
      </c>
      <c r="I199" s="9">
        <f t="shared" si="0"/>
        <v>4712.5</v>
      </c>
    </row>
    <row r="200" spans="2:9" ht="15.6" x14ac:dyDescent="0.6">
      <c r="B200" s="4">
        <v>1128299</v>
      </c>
      <c r="C200" s="5">
        <v>44460</v>
      </c>
      <c r="D200" s="4" t="s">
        <v>17</v>
      </c>
      <c r="E200" s="4" t="s">
        <v>18</v>
      </c>
      <c r="F200" s="6" t="s">
        <v>14</v>
      </c>
      <c r="G200" s="7">
        <v>0.70000000000000007</v>
      </c>
      <c r="H200" s="8">
        <v>7750</v>
      </c>
      <c r="I200" s="9">
        <f t="shared" si="0"/>
        <v>5425.0000000000009</v>
      </c>
    </row>
    <row r="201" spans="2:9" ht="15.6" x14ac:dyDescent="0.6">
      <c r="B201" s="4">
        <v>1128299</v>
      </c>
      <c r="C201" s="5">
        <v>44489</v>
      </c>
      <c r="D201" s="4" t="s">
        <v>17</v>
      </c>
      <c r="E201" s="4" t="s">
        <v>18</v>
      </c>
      <c r="F201" s="6" t="s">
        <v>9</v>
      </c>
      <c r="G201" s="7">
        <v>0.55000000000000004</v>
      </c>
      <c r="H201" s="8">
        <v>8750</v>
      </c>
      <c r="I201" s="9">
        <f t="shared" si="0"/>
        <v>4812.5</v>
      </c>
    </row>
    <row r="202" spans="2:9" ht="15.6" x14ac:dyDescent="0.6">
      <c r="B202" s="4">
        <v>1128299</v>
      </c>
      <c r="C202" s="5">
        <v>44489</v>
      </c>
      <c r="D202" s="4" t="s">
        <v>17</v>
      </c>
      <c r="E202" s="4" t="s">
        <v>18</v>
      </c>
      <c r="F202" s="6" t="s">
        <v>10</v>
      </c>
      <c r="G202" s="7">
        <v>0.60000000000000009</v>
      </c>
      <c r="H202" s="8">
        <v>8750</v>
      </c>
      <c r="I202" s="9">
        <f t="shared" si="0"/>
        <v>5250.0000000000009</v>
      </c>
    </row>
    <row r="203" spans="2:9" ht="15.6" x14ac:dyDescent="0.6">
      <c r="B203" s="4">
        <v>1128299</v>
      </c>
      <c r="C203" s="5">
        <v>44489</v>
      </c>
      <c r="D203" s="4" t="s">
        <v>17</v>
      </c>
      <c r="E203" s="4" t="s">
        <v>18</v>
      </c>
      <c r="F203" s="6" t="s">
        <v>11</v>
      </c>
      <c r="G203" s="7">
        <v>0.55000000000000004</v>
      </c>
      <c r="H203" s="8">
        <v>7000</v>
      </c>
      <c r="I203" s="9">
        <f t="shared" si="0"/>
        <v>3850.0000000000005</v>
      </c>
    </row>
    <row r="204" spans="2:9" ht="15.6" x14ac:dyDescent="0.6">
      <c r="B204" s="4">
        <v>1128299</v>
      </c>
      <c r="C204" s="5">
        <v>44489</v>
      </c>
      <c r="D204" s="4" t="s">
        <v>17</v>
      </c>
      <c r="E204" s="4" t="s">
        <v>18</v>
      </c>
      <c r="F204" s="6" t="s">
        <v>12</v>
      </c>
      <c r="G204" s="7">
        <v>0.55000000000000004</v>
      </c>
      <c r="H204" s="8">
        <v>6750</v>
      </c>
      <c r="I204" s="9">
        <f t="shared" si="0"/>
        <v>3712.5000000000005</v>
      </c>
    </row>
    <row r="205" spans="2:9" ht="15.6" x14ac:dyDescent="0.6">
      <c r="B205" s="4">
        <v>1128299</v>
      </c>
      <c r="C205" s="5">
        <v>44489</v>
      </c>
      <c r="D205" s="4" t="s">
        <v>17</v>
      </c>
      <c r="E205" s="4" t="s">
        <v>18</v>
      </c>
      <c r="F205" s="6" t="s">
        <v>13</v>
      </c>
      <c r="G205" s="7">
        <v>0.65</v>
      </c>
      <c r="H205" s="8">
        <v>6500</v>
      </c>
      <c r="I205" s="9">
        <f t="shared" si="0"/>
        <v>4225</v>
      </c>
    </row>
    <row r="206" spans="2:9" ht="15.6" x14ac:dyDescent="0.6">
      <c r="B206" s="4">
        <v>1128299</v>
      </c>
      <c r="C206" s="5">
        <v>44489</v>
      </c>
      <c r="D206" s="4" t="s">
        <v>17</v>
      </c>
      <c r="E206" s="4" t="s">
        <v>18</v>
      </c>
      <c r="F206" s="6" t="s">
        <v>14</v>
      </c>
      <c r="G206" s="7">
        <v>0.70000000000000007</v>
      </c>
      <c r="H206" s="8">
        <v>7000</v>
      </c>
      <c r="I206" s="9">
        <f t="shared" si="0"/>
        <v>4900.0000000000009</v>
      </c>
    </row>
    <row r="207" spans="2:9" ht="15.6" x14ac:dyDescent="0.6">
      <c r="B207" s="4">
        <v>1128299</v>
      </c>
      <c r="C207" s="5">
        <v>44520</v>
      </c>
      <c r="D207" s="4" t="s">
        <v>17</v>
      </c>
      <c r="E207" s="4" t="s">
        <v>18</v>
      </c>
      <c r="F207" s="6" t="s">
        <v>9</v>
      </c>
      <c r="G207" s="7">
        <v>0.55000000000000004</v>
      </c>
      <c r="H207" s="8">
        <v>8750</v>
      </c>
      <c r="I207" s="9">
        <f t="shared" si="0"/>
        <v>4812.5</v>
      </c>
    </row>
    <row r="208" spans="2:9" ht="15.6" x14ac:dyDescent="0.6">
      <c r="B208" s="4">
        <v>1128299</v>
      </c>
      <c r="C208" s="5">
        <v>44520</v>
      </c>
      <c r="D208" s="4" t="s">
        <v>17</v>
      </c>
      <c r="E208" s="4" t="s">
        <v>18</v>
      </c>
      <c r="F208" s="6" t="s">
        <v>10</v>
      </c>
      <c r="G208" s="7">
        <v>0.60000000000000009</v>
      </c>
      <c r="H208" s="8">
        <v>8750</v>
      </c>
      <c r="I208" s="9">
        <f t="shared" si="0"/>
        <v>5250.0000000000009</v>
      </c>
    </row>
    <row r="209" spans="2:9" ht="15.6" x14ac:dyDescent="0.6">
      <c r="B209" s="4">
        <v>1128299</v>
      </c>
      <c r="C209" s="5">
        <v>44520</v>
      </c>
      <c r="D209" s="4" t="s">
        <v>17</v>
      </c>
      <c r="E209" s="4" t="s">
        <v>18</v>
      </c>
      <c r="F209" s="6" t="s">
        <v>11</v>
      </c>
      <c r="G209" s="7">
        <v>0.55000000000000004</v>
      </c>
      <c r="H209" s="8">
        <v>7250</v>
      </c>
      <c r="I209" s="9">
        <f t="shared" si="0"/>
        <v>3987.5000000000005</v>
      </c>
    </row>
    <row r="210" spans="2:9" ht="15.6" x14ac:dyDescent="0.6">
      <c r="B210" s="4">
        <v>1128299</v>
      </c>
      <c r="C210" s="5">
        <v>44520</v>
      </c>
      <c r="D210" s="4" t="s">
        <v>17</v>
      </c>
      <c r="E210" s="4" t="s">
        <v>18</v>
      </c>
      <c r="F210" s="6" t="s">
        <v>12</v>
      </c>
      <c r="G210" s="7">
        <v>0.55000000000000004</v>
      </c>
      <c r="H210" s="8">
        <v>7000</v>
      </c>
      <c r="I210" s="9">
        <f t="shared" si="0"/>
        <v>3850.0000000000005</v>
      </c>
    </row>
    <row r="211" spans="2:9" ht="15.6" x14ac:dyDescent="0.6">
      <c r="B211" s="4">
        <v>1128299</v>
      </c>
      <c r="C211" s="5">
        <v>44520</v>
      </c>
      <c r="D211" s="4" t="s">
        <v>17</v>
      </c>
      <c r="E211" s="4" t="s">
        <v>18</v>
      </c>
      <c r="F211" s="6" t="s">
        <v>13</v>
      </c>
      <c r="G211" s="7">
        <v>0.65</v>
      </c>
      <c r="H211" s="8">
        <v>6500</v>
      </c>
      <c r="I211" s="9">
        <f t="shared" si="0"/>
        <v>4225</v>
      </c>
    </row>
    <row r="212" spans="2:9" ht="15.6" x14ac:dyDescent="0.6">
      <c r="B212" s="4">
        <v>1128299</v>
      </c>
      <c r="C212" s="5">
        <v>44520</v>
      </c>
      <c r="D212" s="4" t="s">
        <v>17</v>
      </c>
      <c r="E212" s="4" t="s">
        <v>18</v>
      </c>
      <c r="F212" s="6" t="s">
        <v>14</v>
      </c>
      <c r="G212" s="7">
        <v>0.70000000000000007</v>
      </c>
      <c r="H212" s="8">
        <v>7750</v>
      </c>
      <c r="I212" s="9">
        <f t="shared" si="0"/>
        <v>5425.0000000000009</v>
      </c>
    </row>
    <row r="213" spans="2:9" ht="15.6" x14ac:dyDescent="0.6">
      <c r="B213" s="4">
        <v>1128299</v>
      </c>
      <c r="C213" s="5">
        <v>44549</v>
      </c>
      <c r="D213" s="4" t="s">
        <v>17</v>
      </c>
      <c r="E213" s="4" t="s">
        <v>18</v>
      </c>
      <c r="F213" s="6" t="s">
        <v>9</v>
      </c>
      <c r="G213" s="7">
        <v>0.55000000000000004</v>
      </c>
      <c r="H213" s="8">
        <v>9750</v>
      </c>
      <c r="I213" s="9">
        <f t="shared" si="0"/>
        <v>5362.5</v>
      </c>
    </row>
    <row r="214" spans="2:9" ht="15.6" x14ac:dyDescent="0.6">
      <c r="B214" s="4">
        <v>1128299</v>
      </c>
      <c r="C214" s="5">
        <v>44549</v>
      </c>
      <c r="D214" s="4" t="s">
        <v>17</v>
      </c>
      <c r="E214" s="4" t="s">
        <v>18</v>
      </c>
      <c r="F214" s="6" t="s">
        <v>10</v>
      </c>
      <c r="G214" s="7">
        <v>0.60000000000000009</v>
      </c>
      <c r="H214" s="8">
        <v>9750</v>
      </c>
      <c r="I214" s="9">
        <f t="shared" si="0"/>
        <v>5850.0000000000009</v>
      </c>
    </row>
    <row r="215" spans="2:9" ht="15.6" x14ac:dyDescent="0.6">
      <c r="B215" s="4">
        <v>1128299</v>
      </c>
      <c r="C215" s="5">
        <v>44549</v>
      </c>
      <c r="D215" s="4" t="s">
        <v>17</v>
      </c>
      <c r="E215" s="4" t="s">
        <v>18</v>
      </c>
      <c r="F215" s="6" t="s">
        <v>11</v>
      </c>
      <c r="G215" s="7">
        <v>0.55000000000000004</v>
      </c>
      <c r="H215" s="8">
        <v>7750</v>
      </c>
      <c r="I215" s="9">
        <f t="shared" si="0"/>
        <v>4262.5</v>
      </c>
    </row>
    <row r="216" spans="2:9" ht="15.6" x14ac:dyDescent="0.6">
      <c r="B216" s="4">
        <v>1128299</v>
      </c>
      <c r="C216" s="5">
        <v>44549</v>
      </c>
      <c r="D216" s="4" t="s">
        <v>17</v>
      </c>
      <c r="E216" s="4" t="s">
        <v>18</v>
      </c>
      <c r="F216" s="6" t="s">
        <v>12</v>
      </c>
      <c r="G216" s="7">
        <v>0.55000000000000004</v>
      </c>
      <c r="H216" s="8">
        <v>7750</v>
      </c>
      <c r="I216" s="9">
        <f t="shared" si="0"/>
        <v>4262.5</v>
      </c>
    </row>
    <row r="217" spans="2:9" ht="15.6" x14ac:dyDescent="0.6">
      <c r="B217" s="4">
        <v>1128299</v>
      </c>
      <c r="C217" s="5">
        <v>44549</v>
      </c>
      <c r="D217" s="4" t="s">
        <v>17</v>
      </c>
      <c r="E217" s="4" t="s">
        <v>18</v>
      </c>
      <c r="F217" s="6" t="s">
        <v>13</v>
      </c>
      <c r="G217" s="7">
        <v>0.65</v>
      </c>
      <c r="H217" s="8">
        <v>7000</v>
      </c>
      <c r="I217" s="9">
        <f t="shared" si="0"/>
        <v>4550</v>
      </c>
    </row>
    <row r="218" spans="2:9" ht="15.6" x14ac:dyDescent="0.6">
      <c r="B218" s="4">
        <v>1128299</v>
      </c>
      <c r="C218" s="5">
        <v>44549</v>
      </c>
      <c r="D218" s="4" t="s">
        <v>17</v>
      </c>
      <c r="E218" s="4" t="s">
        <v>18</v>
      </c>
      <c r="F218" s="6" t="s">
        <v>14</v>
      </c>
      <c r="G218" s="7">
        <v>0.70000000000000007</v>
      </c>
      <c r="H218" s="8">
        <v>8000</v>
      </c>
      <c r="I218" s="9">
        <f t="shared" si="0"/>
        <v>5600.0000000000009</v>
      </c>
    </row>
    <row r="219" spans="2:9" ht="15.6" x14ac:dyDescent="0.6">
      <c r="B219" s="4">
        <v>1189833</v>
      </c>
      <c r="C219" s="5">
        <v>44211</v>
      </c>
      <c r="D219" s="4" t="s">
        <v>17</v>
      </c>
      <c r="E219" s="4" t="s">
        <v>19</v>
      </c>
      <c r="F219" s="6" t="s">
        <v>9</v>
      </c>
      <c r="G219" s="7">
        <v>0.35</v>
      </c>
      <c r="H219" s="8">
        <v>7000</v>
      </c>
      <c r="I219" s="9">
        <f t="shared" si="0"/>
        <v>2450</v>
      </c>
    </row>
    <row r="220" spans="2:9" ht="15.6" x14ac:dyDescent="0.6">
      <c r="B220" s="4">
        <v>1189833</v>
      </c>
      <c r="C220" s="5">
        <v>44211</v>
      </c>
      <c r="D220" s="4" t="s">
        <v>17</v>
      </c>
      <c r="E220" s="4" t="s">
        <v>19</v>
      </c>
      <c r="F220" s="6" t="s">
        <v>10</v>
      </c>
      <c r="G220" s="7">
        <v>0.45</v>
      </c>
      <c r="H220" s="8">
        <v>7000</v>
      </c>
      <c r="I220" s="9">
        <f t="shared" si="0"/>
        <v>3150</v>
      </c>
    </row>
    <row r="221" spans="2:9" ht="15.6" x14ac:dyDescent="0.6">
      <c r="B221" s="4">
        <v>1189833</v>
      </c>
      <c r="C221" s="5">
        <v>44211</v>
      </c>
      <c r="D221" s="4" t="s">
        <v>17</v>
      </c>
      <c r="E221" s="4" t="s">
        <v>19</v>
      </c>
      <c r="F221" s="6" t="s">
        <v>11</v>
      </c>
      <c r="G221" s="7">
        <v>0.45</v>
      </c>
      <c r="H221" s="8">
        <v>7000</v>
      </c>
      <c r="I221" s="9">
        <f t="shared" si="0"/>
        <v>3150</v>
      </c>
    </row>
    <row r="222" spans="2:9" ht="15.6" x14ac:dyDescent="0.6">
      <c r="B222" s="4">
        <v>1189833</v>
      </c>
      <c r="C222" s="5">
        <v>44211</v>
      </c>
      <c r="D222" s="4" t="s">
        <v>17</v>
      </c>
      <c r="E222" s="4" t="s">
        <v>19</v>
      </c>
      <c r="F222" s="6" t="s">
        <v>12</v>
      </c>
      <c r="G222" s="7">
        <v>0.45</v>
      </c>
      <c r="H222" s="8">
        <v>5500</v>
      </c>
      <c r="I222" s="9">
        <f t="shared" si="0"/>
        <v>2475</v>
      </c>
    </row>
    <row r="223" spans="2:9" ht="15.6" x14ac:dyDescent="0.6">
      <c r="B223" s="4">
        <v>1189833</v>
      </c>
      <c r="C223" s="5">
        <v>44211</v>
      </c>
      <c r="D223" s="4" t="s">
        <v>17</v>
      </c>
      <c r="E223" s="4" t="s">
        <v>19</v>
      </c>
      <c r="F223" s="6" t="s">
        <v>13</v>
      </c>
      <c r="G223" s="7">
        <v>0.5</v>
      </c>
      <c r="H223" s="8">
        <v>5000</v>
      </c>
      <c r="I223" s="9">
        <f t="shared" si="0"/>
        <v>2500</v>
      </c>
    </row>
    <row r="224" spans="2:9" ht="15.6" x14ac:dyDescent="0.6">
      <c r="B224" s="4">
        <v>1189833</v>
      </c>
      <c r="C224" s="5">
        <v>44211</v>
      </c>
      <c r="D224" s="4" t="s">
        <v>17</v>
      </c>
      <c r="E224" s="4" t="s">
        <v>19</v>
      </c>
      <c r="F224" s="6" t="s">
        <v>14</v>
      </c>
      <c r="G224" s="7">
        <v>0.45</v>
      </c>
      <c r="H224" s="8">
        <v>7000</v>
      </c>
      <c r="I224" s="9">
        <f t="shared" si="0"/>
        <v>3150</v>
      </c>
    </row>
    <row r="225" spans="2:9" ht="15.6" x14ac:dyDescent="0.6">
      <c r="B225" s="4">
        <v>1189833</v>
      </c>
      <c r="C225" s="5">
        <v>44242</v>
      </c>
      <c r="D225" s="4" t="s">
        <v>17</v>
      </c>
      <c r="E225" s="4" t="s">
        <v>19</v>
      </c>
      <c r="F225" s="6" t="s">
        <v>9</v>
      </c>
      <c r="G225" s="7">
        <v>0.35</v>
      </c>
      <c r="H225" s="8">
        <v>7500</v>
      </c>
      <c r="I225" s="9">
        <f t="shared" si="0"/>
        <v>2625</v>
      </c>
    </row>
    <row r="226" spans="2:9" ht="15.6" x14ac:dyDescent="0.6">
      <c r="B226" s="4">
        <v>1189833</v>
      </c>
      <c r="C226" s="5">
        <v>44242</v>
      </c>
      <c r="D226" s="4" t="s">
        <v>17</v>
      </c>
      <c r="E226" s="4" t="s">
        <v>19</v>
      </c>
      <c r="F226" s="6" t="s">
        <v>10</v>
      </c>
      <c r="G226" s="7">
        <v>0.45</v>
      </c>
      <c r="H226" s="8">
        <v>6500</v>
      </c>
      <c r="I226" s="9">
        <f t="shared" si="0"/>
        <v>2925</v>
      </c>
    </row>
    <row r="227" spans="2:9" ht="15.6" x14ac:dyDescent="0.6">
      <c r="B227" s="4">
        <v>1189833</v>
      </c>
      <c r="C227" s="5">
        <v>44242</v>
      </c>
      <c r="D227" s="4" t="s">
        <v>17</v>
      </c>
      <c r="E227" s="4" t="s">
        <v>19</v>
      </c>
      <c r="F227" s="6" t="s">
        <v>11</v>
      </c>
      <c r="G227" s="7">
        <v>0.45</v>
      </c>
      <c r="H227" s="8">
        <v>6750</v>
      </c>
      <c r="I227" s="9">
        <f t="shared" si="0"/>
        <v>3037.5</v>
      </c>
    </row>
    <row r="228" spans="2:9" ht="15.6" x14ac:dyDescent="0.6">
      <c r="B228" s="4">
        <v>1189833</v>
      </c>
      <c r="C228" s="5">
        <v>44242</v>
      </c>
      <c r="D228" s="4" t="s">
        <v>17</v>
      </c>
      <c r="E228" s="4" t="s">
        <v>19</v>
      </c>
      <c r="F228" s="6" t="s">
        <v>12</v>
      </c>
      <c r="G228" s="7">
        <v>0.45</v>
      </c>
      <c r="H228" s="8">
        <v>5250</v>
      </c>
      <c r="I228" s="9">
        <f t="shared" si="0"/>
        <v>2362.5</v>
      </c>
    </row>
    <row r="229" spans="2:9" ht="15.6" x14ac:dyDescent="0.6">
      <c r="B229" s="4">
        <v>1189833</v>
      </c>
      <c r="C229" s="5">
        <v>44242</v>
      </c>
      <c r="D229" s="4" t="s">
        <v>17</v>
      </c>
      <c r="E229" s="4" t="s">
        <v>19</v>
      </c>
      <c r="F229" s="6" t="s">
        <v>13</v>
      </c>
      <c r="G229" s="7">
        <v>0.5</v>
      </c>
      <c r="H229" s="8">
        <v>4500</v>
      </c>
      <c r="I229" s="9">
        <f t="shared" si="0"/>
        <v>2250</v>
      </c>
    </row>
    <row r="230" spans="2:9" ht="15.6" x14ac:dyDescent="0.6">
      <c r="B230" s="4">
        <v>1189833</v>
      </c>
      <c r="C230" s="5">
        <v>44242</v>
      </c>
      <c r="D230" s="4" t="s">
        <v>17</v>
      </c>
      <c r="E230" s="4" t="s">
        <v>19</v>
      </c>
      <c r="F230" s="6" t="s">
        <v>14</v>
      </c>
      <c r="G230" s="7">
        <v>0.45</v>
      </c>
      <c r="H230" s="8">
        <v>6500</v>
      </c>
      <c r="I230" s="9">
        <f t="shared" si="0"/>
        <v>2925</v>
      </c>
    </row>
    <row r="231" spans="2:9" ht="15.6" x14ac:dyDescent="0.6">
      <c r="B231" s="4">
        <v>1189833</v>
      </c>
      <c r="C231" s="5">
        <v>44269</v>
      </c>
      <c r="D231" s="4" t="s">
        <v>17</v>
      </c>
      <c r="E231" s="4" t="s">
        <v>19</v>
      </c>
      <c r="F231" s="6" t="s">
        <v>9</v>
      </c>
      <c r="G231" s="7">
        <v>0.35</v>
      </c>
      <c r="H231" s="8">
        <v>8000</v>
      </c>
      <c r="I231" s="9">
        <f t="shared" si="0"/>
        <v>2800</v>
      </c>
    </row>
    <row r="232" spans="2:9" ht="15.6" x14ac:dyDescent="0.6">
      <c r="B232" s="4">
        <v>1189833</v>
      </c>
      <c r="C232" s="5">
        <v>44269</v>
      </c>
      <c r="D232" s="4" t="s">
        <v>17</v>
      </c>
      <c r="E232" s="4" t="s">
        <v>19</v>
      </c>
      <c r="F232" s="6" t="s">
        <v>10</v>
      </c>
      <c r="G232" s="7">
        <v>0.45</v>
      </c>
      <c r="H232" s="8">
        <v>6500</v>
      </c>
      <c r="I232" s="9">
        <f t="shared" si="0"/>
        <v>2925</v>
      </c>
    </row>
    <row r="233" spans="2:9" ht="15.6" x14ac:dyDescent="0.6">
      <c r="B233" s="4">
        <v>1189833</v>
      </c>
      <c r="C233" s="5">
        <v>44269</v>
      </c>
      <c r="D233" s="4" t="s">
        <v>17</v>
      </c>
      <c r="E233" s="4" t="s">
        <v>19</v>
      </c>
      <c r="F233" s="6" t="s">
        <v>11</v>
      </c>
      <c r="G233" s="7">
        <v>0.45</v>
      </c>
      <c r="H233" s="8">
        <v>6500</v>
      </c>
      <c r="I233" s="9">
        <f t="shared" si="0"/>
        <v>2925</v>
      </c>
    </row>
    <row r="234" spans="2:9" ht="15.6" x14ac:dyDescent="0.6">
      <c r="B234" s="4">
        <v>1189833</v>
      </c>
      <c r="C234" s="5">
        <v>44269</v>
      </c>
      <c r="D234" s="4" t="s">
        <v>17</v>
      </c>
      <c r="E234" s="4" t="s">
        <v>19</v>
      </c>
      <c r="F234" s="6" t="s">
        <v>12</v>
      </c>
      <c r="G234" s="7">
        <v>0.45</v>
      </c>
      <c r="H234" s="8">
        <v>5500</v>
      </c>
      <c r="I234" s="9">
        <f t="shared" si="0"/>
        <v>2475</v>
      </c>
    </row>
    <row r="235" spans="2:9" ht="15.6" x14ac:dyDescent="0.6">
      <c r="B235" s="4">
        <v>1189833</v>
      </c>
      <c r="C235" s="5">
        <v>44269</v>
      </c>
      <c r="D235" s="4" t="s">
        <v>17</v>
      </c>
      <c r="E235" s="4" t="s">
        <v>19</v>
      </c>
      <c r="F235" s="6" t="s">
        <v>13</v>
      </c>
      <c r="G235" s="7">
        <v>0.5</v>
      </c>
      <c r="H235" s="8">
        <v>4250</v>
      </c>
      <c r="I235" s="9">
        <f t="shared" si="0"/>
        <v>2125</v>
      </c>
    </row>
    <row r="236" spans="2:9" ht="15.6" x14ac:dyDescent="0.6">
      <c r="B236" s="4">
        <v>1189833</v>
      </c>
      <c r="C236" s="5">
        <v>44269</v>
      </c>
      <c r="D236" s="4" t="s">
        <v>17</v>
      </c>
      <c r="E236" s="4" t="s">
        <v>19</v>
      </c>
      <c r="F236" s="6" t="s">
        <v>14</v>
      </c>
      <c r="G236" s="7">
        <v>0.45</v>
      </c>
      <c r="H236" s="8">
        <v>6250</v>
      </c>
      <c r="I236" s="9">
        <f t="shared" si="0"/>
        <v>2812.5</v>
      </c>
    </row>
    <row r="237" spans="2:9" ht="15.6" x14ac:dyDescent="0.6">
      <c r="B237" s="4">
        <v>1189833</v>
      </c>
      <c r="C237" s="5">
        <v>44301</v>
      </c>
      <c r="D237" s="4" t="s">
        <v>17</v>
      </c>
      <c r="E237" s="4" t="s">
        <v>19</v>
      </c>
      <c r="F237" s="6" t="s">
        <v>9</v>
      </c>
      <c r="G237" s="7">
        <v>0.45</v>
      </c>
      <c r="H237" s="8">
        <v>8000</v>
      </c>
      <c r="I237" s="9">
        <f t="shared" si="0"/>
        <v>3600</v>
      </c>
    </row>
    <row r="238" spans="2:9" ht="15.6" x14ac:dyDescent="0.6">
      <c r="B238" s="4">
        <v>1189833</v>
      </c>
      <c r="C238" s="5">
        <v>44301</v>
      </c>
      <c r="D238" s="4" t="s">
        <v>17</v>
      </c>
      <c r="E238" s="4" t="s">
        <v>19</v>
      </c>
      <c r="F238" s="6" t="s">
        <v>10</v>
      </c>
      <c r="G238" s="7">
        <v>0.5</v>
      </c>
      <c r="H238" s="8">
        <v>6000</v>
      </c>
      <c r="I238" s="9">
        <f t="shared" si="0"/>
        <v>3000</v>
      </c>
    </row>
    <row r="239" spans="2:9" ht="15.6" x14ac:dyDescent="0.6">
      <c r="B239" s="4">
        <v>1189833</v>
      </c>
      <c r="C239" s="5">
        <v>44301</v>
      </c>
      <c r="D239" s="4" t="s">
        <v>17</v>
      </c>
      <c r="E239" s="4" t="s">
        <v>19</v>
      </c>
      <c r="F239" s="6" t="s">
        <v>11</v>
      </c>
      <c r="G239" s="7">
        <v>0.5</v>
      </c>
      <c r="H239" s="8">
        <v>6250</v>
      </c>
      <c r="I239" s="9">
        <f t="shared" si="0"/>
        <v>3125</v>
      </c>
    </row>
    <row r="240" spans="2:9" ht="15.6" x14ac:dyDescent="0.6">
      <c r="B240" s="4">
        <v>1189833</v>
      </c>
      <c r="C240" s="5">
        <v>44301</v>
      </c>
      <c r="D240" s="4" t="s">
        <v>17</v>
      </c>
      <c r="E240" s="4" t="s">
        <v>19</v>
      </c>
      <c r="F240" s="6" t="s">
        <v>12</v>
      </c>
      <c r="G240" s="7">
        <v>0.45</v>
      </c>
      <c r="H240" s="8">
        <v>5250</v>
      </c>
      <c r="I240" s="9">
        <f t="shared" si="0"/>
        <v>2362.5</v>
      </c>
    </row>
    <row r="241" spans="2:9" ht="15.6" x14ac:dyDescent="0.6">
      <c r="B241" s="4">
        <v>1189833</v>
      </c>
      <c r="C241" s="5">
        <v>44301</v>
      </c>
      <c r="D241" s="4" t="s">
        <v>17</v>
      </c>
      <c r="E241" s="4" t="s">
        <v>19</v>
      </c>
      <c r="F241" s="6" t="s">
        <v>13</v>
      </c>
      <c r="G241" s="7">
        <v>0.5</v>
      </c>
      <c r="H241" s="8">
        <v>4250</v>
      </c>
      <c r="I241" s="9">
        <f t="shared" si="0"/>
        <v>2125</v>
      </c>
    </row>
    <row r="242" spans="2:9" ht="15.6" x14ac:dyDescent="0.6">
      <c r="B242" s="4">
        <v>1189833</v>
      </c>
      <c r="C242" s="5">
        <v>44301</v>
      </c>
      <c r="D242" s="4" t="s">
        <v>17</v>
      </c>
      <c r="E242" s="4" t="s">
        <v>19</v>
      </c>
      <c r="F242" s="6" t="s">
        <v>14</v>
      </c>
      <c r="G242" s="7">
        <v>0.65</v>
      </c>
      <c r="H242" s="8">
        <v>6000</v>
      </c>
      <c r="I242" s="9">
        <f t="shared" si="0"/>
        <v>3900</v>
      </c>
    </row>
    <row r="243" spans="2:9" ht="15.6" x14ac:dyDescent="0.6">
      <c r="B243" s="4">
        <v>1189833</v>
      </c>
      <c r="C243" s="5">
        <v>44332</v>
      </c>
      <c r="D243" s="4" t="s">
        <v>17</v>
      </c>
      <c r="E243" s="4" t="s">
        <v>19</v>
      </c>
      <c r="F243" s="6" t="s">
        <v>9</v>
      </c>
      <c r="G243" s="7">
        <v>0.45</v>
      </c>
      <c r="H243" s="8">
        <v>8000</v>
      </c>
      <c r="I243" s="9">
        <f t="shared" si="0"/>
        <v>3600</v>
      </c>
    </row>
    <row r="244" spans="2:9" ht="15.6" x14ac:dyDescent="0.6">
      <c r="B244" s="4">
        <v>1189833</v>
      </c>
      <c r="C244" s="5">
        <v>44332</v>
      </c>
      <c r="D244" s="4" t="s">
        <v>17</v>
      </c>
      <c r="E244" s="4" t="s">
        <v>19</v>
      </c>
      <c r="F244" s="6" t="s">
        <v>10</v>
      </c>
      <c r="G244" s="7">
        <v>0.5</v>
      </c>
      <c r="H244" s="8">
        <v>6500</v>
      </c>
      <c r="I244" s="9">
        <f t="shared" si="0"/>
        <v>3250</v>
      </c>
    </row>
    <row r="245" spans="2:9" ht="15.6" x14ac:dyDescent="0.6">
      <c r="B245" s="4">
        <v>1189833</v>
      </c>
      <c r="C245" s="5">
        <v>44332</v>
      </c>
      <c r="D245" s="4" t="s">
        <v>17</v>
      </c>
      <c r="E245" s="4" t="s">
        <v>19</v>
      </c>
      <c r="F245" s="6" t="s">
        <v>11</v>
      </c>
      <c r="G245" s="7">
        <v>0.5</v>
      </c>
      <c r="H245" s="8">
        <v>6500</v>
      </c>
      <c r="I245" s="9">
        <f t="shared" si="0"/>
        <v>3250</v>
      </c>
    </row>
    <row r="246" spans="2:9" ht="15.6" x14ac:dyDescent="0.6">
      <c r="B246" s="4">
        <v>1189833</v>
      </c>
      <c r="C246" s="5">
        <v>44332</v>
      </c>
      <c r="D246" s="4" t="s">
        <v>17</v>
      </c>
      <c r="E246" s="4" t="s">
        <v>19</v>
      </c>
      <c r="F246" s="6" t="s">
        <v>12</v>
      </c>
      <c r="G246" s="7">
        <v>0.45</v>
      </c>
      <c r="H246" s="8">
        <v>5500</v>
      </c>
      <c r="I246" s="9">
        <f t="shared" si="0"/>
        <v>2475</v>
      </c>
    </row>
    <row r="247" spans="2:9" ht="15.6" x14ac:dyDescent="0.6">
      <c r="B247" s="4">
        <v>1189833</v>
      </c>
      <c r="C247" s="5">
        <v>44332</v>
      </c>
      <c r="D247" s="4" t="s">
        <v>17</v>
      </c>
      <c r="E247" s="4" t="s">
        <v>19</v>
      </c>
      <c r="F247" s="6" t="s">
        <v>13</v>
      </c>
      <c r="G247" s="7">
        <v>0.5</v>
      </c>
      <c r="H247" s="8">
        <v>4500</v>
      </c>
      <c r="I247" s="9">
        <f t="shared" si="0"/>
        <v>2250</v>
      </c>
    </row>
    <row r="248" spans="2:9" ht="15.6" x14ac:dyDescent="0.6">
      <c r="B248" s="4">
        <v>1189833</v>
      </c>
      <c r="C248" s="5">
        <v>44332</v>
      </c>
      <c r="D248" s="4" t="s">
        <v>17</v>
      </c>
      <c r="E248" s="4" t="s">
        <v>19</v>
      </c>
      <c r="F248" s="6" t="s">
        <v>14</v>
      </c>
      <c r="G248" s="7">
        <v>0.65</v>
      </c>
      <c r="H248" s="8">
        <v>6250</v>
      </c>
      <c r="I248" s="9">
        <f t="shared" si="0"/>
        <v>4062.5</v>
      </c>
    </row>
    <row r="249" spans="2:9" ht="15.6" x14ac:dyDescent="0.6">
      <c r="B249" s="4">
        <v>1189833</v>
      </c>
      <c r="C249" s="5">
        <v>44362</v>
      </c>
      <c r="D249" s="4" t="s">
        <v>17</v>
      </c>
      <c r="E249" s="4" t="s">
        <v>19</v>
      </c>
      <c r="F249" s="6" t="s">
        <v>9</v>
      </c>
      <c r="G249" s="7">
        <v>0.45</v>
      </c>
      <c r="H249" s="8">
        <v>9000</v>
      </c>
      <c r="I249" s="9">
        <f t="shared" si="0"/>
        <v>4050</v>
      </c>
    </row>
    <row r="250" spans="2:9" ht="15.6" x14ac:dyDescent="0.6">
      <c r="B250" s="4">
        <v>1189833</v>
      </c>
      <c r="C250" s="5">
        <v>44362</v>
      </c>
      <c r="D250" s="4" t="s">
        <v>17</v>
      </c>
      <c r="E250" s="4" t="s">
        <v>19</v>
      </c>
      <c r="F250" s="6" t="s">
        <v>10</v>
      </c>
      <c r="G250" s="7">
        <v>0.5</v>
      </c>
      <c r="H250" s="8">
        <v>7500</v>
      </c>
      <c r="I250" s="9">
        <f t="shared" si="0"/>
        <v>3750</v>
      </c>
    </row>
    <row r="251" spans="2:9" ht="15.6" x14ac:dyDescent="0.6">
      <c r="B251" s="4">
        <v>1189833</v>
      </c>
      <c r="C251" s="5">
        <v>44362</v>
      </c>
      <c r="D251" s="4" t="s">
        <v>17</v>
      </c>
      <c r="E251" s="4" t="s">
        <v>19</v>
      </c>
      <c r="F251" s="6" t="s">
        <v>11</v>
      </c>
      <c r="G251" s="7">
        <v>0.5</v>
      </c>
      <c r="H251" s="8">
        <v>7500</v>
      </c>
      <c r="I251" s="9">
        <f t="shared" si="0"/>
        <v>3750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45"/>
  <sheetViews>
    <sheetView showGridLines="0" workbookViewId="0">
      <selection activeCell="C49" sqref="C49"/>
    </sheetView>
  </sheetViews>
  <sheetFormatPr defaultColWidth="11.25" defaultRowHeight="15" customHeight="1" outlineLevelRow="1" x14ac:dyDescent="0.6"/>
  <cols>
    <col min="1" max="1" width="10.59765625" customWidth="1"/>
    <col min="2" max="2" width="28.09765625" customWidth="1"/>
    <col min="3" max="26" width="10.59765625" customWidth="1"/>
  </cols>
  <sheetData>
    <row r="2" spans="2:7" ht="15" customHeight="1" x14ac:dyDescent="0.6">
      <c r="B2" s="10" t="s">
        <v>20</v>
      </c>
      <c r="C2" s="10"/>
      <c r="D2" s="10"/>
      <c r="E2" s="10"/>
      <c r="F2" s="10"/>
      <c r="G2" s="10"/>
    </row>
    <row r="3" spans="2:7" ht="15" customHeight="1" x14ac:dyDescent="0.6">
      <c r="B3" s="11" t="s">
        <v>21</v>
      </c>
      <c r="C3" s="12">
        <v>44562</v>
      </c>
      <c r="D3" s="12">
        <f t="shared" ref="D3:G3" si="0">EDATE(C3,12)</f>
        <v>44927</v>
      </c>
      <c r="E3" s="12">
        <f t="shared" si="0"/>
        <v>45292</v>
      </c>
      <c r="F3" s="12">
        <f t="shared" si="0"/>
        <v>45658</v>
      </c>
      <c r="G3" s="12">
        <f t="shared" si="0"/>
        <v>46023</v>
      </c>
    </row>
    <row r="4" spans="2:7" ht="15" customHeight="1" x14ac:dyDescent="0.6">
      <c r="B4" s="13" t="s">
        <v>22</v>
      </c>
      <c r="C4" s="13"/>
      <c r="D4" s="13"/>
      <c r="E4" s="13"/>
      <c r="F4" s="13"/>
      <c r="G4" s="13"/>
    </row>
    <row r="5" spans="2:7" ht="15" customHeight="1" x14ac:dyDescent="0.6">
      <c r="B5" s="14" t="s">
        <v>23</v>
      </c>
      <c r="C5" s="15">
        <f t="shared" ref="C5:G5" si="1">C31*C32</f>
        <v>25000</v>
      </c>
      <c r="D5" s="15">
        <f t="shared" si="1"/>
        <v>27500</v>
      </c>
      <c r="E5" s="15">
        <f t="shared" si="1"/>
        <v>32500</v>
      </c>
      <c r="F5" s="15">
        <f t="shared" si="1"/>
        <v>40000</v>
      </c>
      <c r="G5" s="15">
        <f t="shared" si="1"/>
        <v>50000</v>
      </c>
    </row>
    <row r="6" spans="2:7" ht="15" customHeight="1" x14ac:dyDescent="0.6">
      <c r="B6" s="16" t="s">
        <v>24</v>
      </c>
      <c r="C6" s="17">
        <f t="shared" ref="C6:G6" si="2">C5*-C33</f>
        <v>-1250</v>
      </c>
      <c r="D6" s="17">
        <f t="shared" si="2"/>
        <v>-1375</v>
      </c>
      <c r="E6" s="17">
        <f t="shared" si="2"/>
        <v>-1625</v>
      </c>
      <c r="F6" s="17">
        <f t="shared" si="2"/>
        <v>-2000</v>
      </c>
      <c r="G6" s="17">
        <f t="shared" si="2"/>
        <v>-2500</v>
      </c>
    </row>
    <row r="7" spans="2:7" ht="15" customHeight="1" x14ac:dyDescent="0.6">
      <c r="B7" s="18" t="s">
        <v>25</v>
      </c>
      <c r="C7" s="19">
        <f t="shared" ref="C7:G7" si="3">SUM(C5:C6)</f>
        <v>23750</v>
      </c>
      <c r="D7" s="19">
        <f t="shared" si="3"/>
        <v>26125</v>
      </c>
      <c r="E7" s="19">
        <f t="shared" si="3"/>
        <v>30875</v>
      </c>
      <c r="F7" s="19">
        <f t="shared" si="3"/>
        <v>38000</v>
      </c>
      <c r="G7" s="19">
        <f t="shared" si="3"/>
        <v>47500</v>
      </c>
    </row>
    <row r="8" spans="2:7" ht="15" customHeight="1" x14ac:dyDescent="0.6">
      <c r="B8" s="13" t="s">
        <v>26</v>
      </c>
      <c r="C8" s="13"/>
      <c r="D8" s="13"/>
      <c r="E8" s="13"/>
      <c r="F8" s="13"/>
      <c r="G8" s="13"/>
    </row>
    <row r="9" spans="2:7" ht="15" customHeight="1" x14ac:dyDescent="0.6">
      <c r="B9" s="14" t="s">
        <v>27</v>
      </c>
      <c r="C9" s="15">
        <f t="shared" ref="C9:G9" si="4">-C$5*C36</f>
        <v>-7500</v>
      </c>
      <c r="D9" s="15">
        <f t="shared" si="4"/>
        <v>-8250</v>
      </c>
      <c r="E9" s="15">
        <f t="shared" si="4"/>
        <v>-9750</v>
      </c>
      <c r="F9" s="15">
        <f t="shared" si="4"/>
        <v>-12000</v>
      </c>
      <c r="G9" s="15">
        <f t="shared" si="4"/>
        <v>-15000</v>
      </c>
    </row>
    <row r="10" spans="2:7" ht="15" customHeight="1" x14ac:dyDescent="0.6">
      <c r="B10" s="14" t="s">
        <v>28</v>
      </c>
      <c r="C10" s="15">
        <f t="shared" ref="C10:G10" si="5">-C$5*C37</f>
        <v>-1750.0000000000002</v>
      </c>
      <c r="D10" s="15">
        <f t="shared" si="5"/>
        <v>-1925.0000000000002</v>
      </c>
      <c r="E10" s="15">
        <f t="shared" si="5"/>
        <v>-2275</v>
      </c>
      <c r="F10" s="15">
        <f t="shared" si="5"/>
        <v>-2800.0000000000005</v>
      </c>
      <c r="G10" s="15">
        <f t="shared" si="5"/>
        <v>-3500.0000000000005</v>
      </c>
    </row>
    <row r="11" spans="2:7" ht="15" customHeight="1" x14ac:dyDescent="0.6">
      <c r="B11" s="14" t="s">
        <v>29</v>
      </c>
      <c r="C11" s="15">
        <f t="shared" ref="C11:G11" si="6">-C$5*C38</f>
        <v>-500</v>
      </c>
      <c r="D11" s="15">
        <f t="shared" si="6"/>
        <v>-550</v>
      </c>
      <c r="E11" s="15">
        <f t="shared" si="6"/>
        <v>-650</v>
      </c>
      <c r="F11" s="15">
        <f t="shared" si="6"/>
        <v>-800</v>
      </c>
      <c r="G11" s="15">
        <f t="shared" si="6"/>
        <v>-1000</v>
      </c>
    </row>
    <row r="12" spans="2:7" ht="15" customHeight="1" x14ac:dyDescent="0.6">
      <c r="B12" s="20" t="s">
        <v>30</v>
      </c>
      <c r="C12" s="17">
        <f t="shared" ref="C12:G12" si="7">SUM(C9:C11)</f>
        <v>-9750</v>
      </c>
      <c r="D12" s="17">
        <f t="shared" si="7"/>
        <v>-10725</v>
      </c>
      <c r="E12" s="17">
        <f t="shared" si="7"/>
        <v>-12675</v>
      </c>
      <c r="F12" s="17">
        <f t="shared" si="7"/>
        <v>-15600</v>
      </c>
      <c r="G12" s="17">
        <f t="shared" si="7"/>
        <v>-19500</v>
      </c>
    </row>
    <row r="13" spans="2:7" ht="15" customHeight="1" x14ac:dyDescent="0.6">
      <c r="B13" s="18" t="s">
        <v>31</v>
      </c>
      <c r="C13" s="19">
        <f t="shared" ref="C13:G13" si="8">C7+C12</f>
        <v>14000</v>
      </c>
      <c r="D13" s="19">
        <f t="shared" si="8"/>
        <v>15400</v>
      </c>
      <c r="E13" s="19">
        <f t="shared" si="8"/>
        <v>18200</v>
      </c>
      <c r="F13" s="19">
        <f t="shared" si="8"/>
        <v>22400</v>
      </c>
      <c r="G13" s="19">
        <f t="shared" si="8"/>
        <v>28000</v>
      </c>
    </row>
    <row r="14" spans="2:7" ht="15" customHeight="1" x14ac:dyDescent="0.6">
      <c r="B14" s="21" t="s">
        <v>32</v>
      </c>
      <c r="C14" s="22">
        <f t="shared" ref="C14:G14" si="9">C13/C7</f>
        <v>0.58947368421052626</v>
      </c>
      <c r="D14" s="22">
        <f t="shared" si="9"/>
        <v>0.58947368421052626</v>
      </c>
      <c r="E14" s="22">
        <f t="shared" si="9"/>
        <v>0.58947368421052626</v>
      </c>
      <c r="F14" s="22">
        <f t="shared" si="9"/>
        <v>0.58947368421052626</v>
      </c>
      <c r="G14" s="22">
        <f t="shared" si="9"/>
        <v>0.58947368421052626</v>
      </c>
    </row>
    <row r="15" spans="2:7" ht="15" customHeight="1" x14ac:dyDescent="0.6">
      <c r="B15" s="13" t="s">
        <v>33</v>
      </c>
      <c r="C15" s="13"/>
      <c r="D15" s="13"/>
      <c r="E15" s="13"/>
      <c r="F15" s="13"/>
      <c r="G15" s="13"/>
    </row>
    <row r="16" spans="2:7" ht="15" customHeight="1" x14ac:dyDescent="0.6">
      <c r="B16" s="14" t="s">
        <v>34</v>
      </c>
      <c r="C16" s="23">
        <f t="shared" ref="C16:G16" si="10">-C$5*C41</f>
        <v>-3750</v>
      </c>
      <c r="D16" s="23">
        <f t="shared" si="10"/>
        <v>-4125</v>
      </c>
      <c r="E16" s="23">
        <f t="shared" si="10"/>
        <v>-4875</v>
      </c>
      <c r="F16" s="23">
        <f t="shared" si="10"/>
        <v>-6000</v>
      </c>
      <c r="G16" s="23">
        <f t="shared" si="10"/>
        <v>-7500</v>
      </c>
    </row>
    <row r="17" spans="2:7" ht="15" customHeight="1" x14ac:dyDescent="0.6">
      <c r="B17" s="14" t="s">
        <v>35</v>
      </c>
      <c r="C17" s="23">
        <f t="shared" ref="C17:G17" si="11">-C$5*C42</f>
        <v>-1250</v>
      </c>
      <c r="D17" s="23">
        <f t="shared" si="11"/>
        <v>-1375</v>
      </c>
      <c r="E17" s="23">
        <f t="shared" si="11"/>
        <v>-1625</v>
      </c>
      <c r="F17" s="23">
        <f t="shared" si="11"/>
        <v>-2000</v>
      </c>
      <c r="G17" s="23">
        <f t="shared" si="11"/>
        <v>-2500</v>
      </c>
    </row>
    <row r="18" spans="2:7" ht="15.6" x14ac:dyDescent="0.6">
      <c r="B18" s="14" t="s">
        <v>36</v>
      </c>
      <c r="C18" s="23">
        <f t="shared" ref="C18:G18" si="12">-C$5*C43</f>
        <v>-1250</v>
      </c>
      <c r="D18" s="23">
        <f t="shared" si="12"/>
        <v>-1375</v>
      </c>
      <c r="E18" s="23">
        <f t="shared" si="12"/>
        <v>-1625</v>
      </c>
      <c r="F18" s="23">
        <f t="shared" si="12"/>
        <v>-2000</v>
      </c>
      <c r="G18" s="23">
        <f t="shared" si="12"/>
        <v>-2500</v>
      </c>
    </row>
    <row r="19" spans="2:7" ht="15.6" x14ac:dyDescent="0.6">
      <c r="B19" s="16" t="s">
        <v>37</v>
      </c>
      <c r="C19" s="17">
        <f t="shared" ref="C19:G19" si="13">SUM(C16:C18)</f>
        <v>-6250</v>
      </c>
      <c r="D19" s="17">
        <f t="shared" si="13"/>
        <v>-6875</v>
      </c>
      <c r="E19" s="17">
        <f t="shared" si="13"/>
        <v>-8125</v>
      </c>
      <c r="F19" s="17">
        <f t="shared" si="13"/>
        <v>-10000</v>
      </c>
      <c r="G19" s="17">
        <f t="shared" si="13"/>
        <v>-12500</v>
      </c>
    </row>
    <row r="20" spans="2:7" ht="15.6" x14ac:dyDescent="0.6">
      <c r="B20" s="24" t="s">
        <v>38</v>
      </c>
      <c r="C20" s="19">
        <f t="shared" ref="C20:G20" si="14">C13+C19</f>
        <v>7750</v>
      </c>
      <c r="D20" s="19">
        <f t="shared" si="14"/>
        <v>8525</v>
      </c>
      <c r="E20" s="19">
        <f t="shared" si="14"/>
        <v>10075</v>
      </c>
      <c r="F20" s="19">
        <f t="shared" si="14"/>
        <v>12400</v>
      </c>
      <c r="G20" s="19">
        <f t="shared" si="14"/>
        <v>15500</v>
      </c>
    </row>
    <row r="21" spans="2:7" ht="15.6" x14ac:dyDescent="0.6">
      <c r="B21" s="16" t="s">
        <v>39</v>
      </c>
      <c r="C21" s="17">
        <v>-4952.3809523809523</v>
      </c>
      <c r="D21" s="17">
        <v>-4952.3809523809523</v>
      </c>
      <c r="E21" s="17">
        <v>-4952.3809523809523</v>
      </c>
      <c r="F21" s="17">
        <v>-4952.3809523809523</v>
      </c>
      <c r="G21" s="17">
        <v>-2952.3809523809523</v>
      </c>
    </row>
    <row r="22" spans="2:7" ht="15.6" x14ac:dyDescent="0.6">
      <c r="B22" s="24" t="s">
        <v>40</v>
      </c>
      <c r="C22" s="19">
        <f t="shared" ref="C22:G22" si="15">SUM(C20:C21)</f>
        <v>2797.6190476190477</v>
      </c>
      <c r="D22" s="19">
        <f t="shared" si="15"/>
        <v>3572.6190476190477</v>
      </c>
      <c r="E22" s="19">
        <f t="shared" si="15"/>
        <v>5122.6190476190477</v>
      </c>
      <c r="F22" s="19">
        <f t="shared" si="15"/>
        <v>7447.6190476190477</v>
      </c>
      <c r="G22" s="19">
        <f t="shared" si="15"/>
        <v>12547.619047619048</v>
      </c>
    </row>
    <row r="23" spans="2:7" ht="15.6" x14ac:dyDescent="0.6">
      <c r="B23" s="16" t="s">
        <v>41</v>
      </c>
      <c r="C23" s="17">
        <v>-665.00000000000011</v>
      </c>
      <c r="D23" s="17">
        <v>-630.00000000000011</v>
      </c>
      <c r="E23" s="17">
        <v>-927.50000000000011</v>
      </c>
      <c r="F23" s="17">
        <v>-875.00000000000011</v>
      </c>
      <c r="G23" s="17">
        <v>-822.50000000000011</v>
      </c>
    </row>
    <row r="24" spans="2:7" ht="15.6" x14ac:dyDescent="0.6">
      <c r="B24" s="24" t="s">
        <v>42</v>
      </c>
      <c r="C24" s="19">
        <f t="shared" ref="C24:G24" si="16">SUM(C22:C23)</f>
        <v>2132.6190476190477</v>
      </c>
      <c r="D24" s="19">
        <f t="shared" si="16"/>
        <v>2942.6190476190477</v>
      </c>
      <c r="E24" s="19">
        <f t="shared" si="16"/>
        <v>4195.1190476190477</v>
      </c>
      <c r="F24" s="19">
        <f t="shared" si="16"/>
        <v>6572.6190476190477</v>
      </c>
      <c r="G24" s="19">
        <f t="shared" si="16"/>
        <v>11725.119047619048</v>
      </c>
    </row>
    <row r="25" spans="2:7" ht="15.6" x14ac:dyDescent="0.6">
      <c r="B25" s="14" t="s">
        <v>43</v>
      </c>
      <c r="C25" s="15">
        <f t="shared" ref="C25:G25" si="17">-C24*C45</f>
        <v>-447.85</v>
      </c>
      <c r="D25" s="15">
        <f t="shared" si="17"/>
        <v>-617.95000000000005</v>
      </c>
      <c r="E25" s="15">
        <f t="shared" si="17"/>
        <v>-880.97500000000002</v>
      </c>
      <c r="F25" s="15">
        <f t="shared" si="17"/>
        <v>-1380.25</v>
      </c>
      <c r="G25" s="15">
        <f t="shared" si="17"/>
        <v>-2462.2750000000001</v>
      </c>
    </row>
    <row r="26" spans="2:7" ht="15.6" x14ac:dyDescent="0.6">
      <c r="B26" s="25" t="s">
        <v>44</v>
      </c>
      <c r="C26" s="26">
        <f t="shared" ref="C26:G26" si="18">C24+C25</f>
        <v>1684.7690476190478</v>
      </c>
      <c r="D26" s="26">
        <f t="shared" si="18"/>
        <v>2324.6690476190479</v>
      </c>
      <c r="E26" s="26">
        <f t="shared" si="18"/>
        <v>3314.1440476190478</v>
      </c>
      <c r="F26" s="26">
        <f t="shared" si="18"/>
        <v>5192.3690476190477</v>
      </c>
      <c r="G26" s="26">
        <f t="shared" si="18"/>
        <v>9262.8440476190481</v>
      </c>
    </row>
    <row r="27" spans="2:7" ht="15.6" x14ac:dyDescent="0.6">
      <c r="B27" s="14"/>
      <c r="C27" s="15"/>
      <c r="D27" s="15"/>
      <c r="E27" s="15"/>
      <c r="F27" s="15"/>
      <c r="G27" s="15"/>
    </row>
    <row r="28" spans="2:7" ht="15.6" x14ac:dyDescent="0.6">
      <c r="B28" s="13"/>
      <c r="C28" s="13"/>
      <c r="D28" s="13"/>
      <c r="E28" s="13"/>
      <c r="F28" s="13"/>
      <c r="G28" s="13"/>
    </row>
    <row r="29" spans="2:7" ht="15.6" x14ac:dyDescent="0.6">
      <c r="B29" s="27" t="s">
        <v>45</v>
      </c>
      <c r="C29" s="28"/>
      <c r="D29" s="28"/>
      <c r="E29" s="28"/>
      <c r="F29" s="28"/>
      <c r="G29" s="28"/>
    </row>
    <row r="30" spans="2:7" ht="15.6" x14ac:dyDescent="0.6">
      <c r="B30" s="28" t="s">
        <v>22</v>
      </c>
      <c r="C30" s="28"/>
      <c r="D30" s="28"/>
      <c r="E30" s="28"/>
      <c r="F30" s="28"/>
      <c r="G30" s="28"/>
    </row>
    <row r="31" spans="2:7" ht="15.6" hidden="1" outlineLevel="1" x14ac:dyDescent="0.6">
      <c r="B31" s="29" t="s">
        <v>46</v>
      </c>
      <c r="C31" s="30">
        <v>5000</v>
      </c>
      <c r="D31" s="30">
        <v>5500</v>
      </c>
      <c r="E31" s="30">
        <v>6500</v>
      </c>
      <c r="F31" s="30">
        <v>8000</v>
      </c>
      <c r="G31" s="30">
        <v>10000</v>
      </c>
    </row>
    <row r="32" spans="2:7" ht="15.6" hidden="1" outlineLevel="1" x14ac:dyDescent="0.6">
      <c r="B32" s="29" t="s">
        <v>47</v>
      </c>
      <c r="C32" s="31">
        <v>5</v>
      </c>
      <c r="D32" s="31">
        <v>5</v>
      </c>
      <c r="E32" s="31">
        <v>5</v>
      </c>
      <c r="F32" s="31">
        <v>5</v>
      </c>
      <c r="G32" s="31">
        <v>5</v>
      </c>
    </row>
    <row r="33" spans="2:7" ht="15.6" hidden="1" outlineLevel="1" x14ac:dyDescent="0.6">
      <c r="B33" s="29" t="str">
        <f>B6&amp; " as % of Rev"</f>
        <v>Discounts as % of Rev</v>
      </c>
      <c r="C33" s="32">
        <v>0.05</v>
      </c>
      <c r="D33" s="32">
        <v>0.05</v>
      </c>
      <c r="E33" s="32">
        <v>0.05</v>
      </c>
      <c r="F33" s="32">
        <v>0.05</v>
      </c>
      <c r="G33" s="32">
        <v>0.05</v>
      </c>
    </row>
    <row r="34" spans="2:7" ht="15.6" collapsed="1" x14ac:dyDescent="0.6">
      <c r="B34" s="28"/>
      <c r="C34" s="33"/>
      <c r="D34" s="33"/>
      <c r="E34" s="33"/>
      <c r="F34" s="33"/>
      <c r="G34" s="33"/>
    </row>
    <row r="35" spans="2:7" ht="15.6" x14ac:dyDescent="0.6">
      <c r="B35" s="28" t="s">
        <v>26</v>
      </c>
      <c r="C35" s="33"/>
      <c r="D35" s="33"/>
      <c r="E35" s="33"/>
      <c r="F35" s="33"/>
      <c r="G35" s="33"/>
    </row>
    <row r="36" spans="2:7" ht="15.6" hidden="1" outlineLevel="1" x14ac:dyDescent="0.6">
      <c r="B36" s="29" t="str">
        <f t="shared" ref="B36:B38" si="19">B9&amp; " as % of Rev"</f>
        <v>Raw Materials as % of Rev</v>
      </c>
      <c r="C36" s="32">
        <v>0.3</v>
      </c>
      <c r="D36" s="32">
        <v>0.3</v>
      </c>
      <c r="E36" s="32">
        <v>0.3</v>
      </c>
      <c r="F36" s="32">
        <v>0.3</v>
      </c>
      <c r="G36" s="32">
        <v>0.3</v>
      </c>
    </row>
    <row r="37" spans="2:7" ht="15.6" hidden="1" outlineLevel="1" x14ac:dyDescent="0.6">
      <c r="B37" s="29" t="str">
        <f t="shared" si="19"/>
        <v>Fulfillment as % of Rev</v>
      </c>
      <c r="C37" s="32">
        <v>7.0000000000000007E-2</v>
      </c>
      <c r="D37" s="32">
        <v>7.0000000000000007E-2</v>
      </c>
      <c r="E37" s="32">
        <v>7.0000000000000007E-2</v>
      </c>
      <c r="F37" s="32">
        <v>7.0000000000000007E-2</v>
      </c>
      <c r="G37" s="32">
        <v>7.0000000000000007E-2</v>
      </c>
    </row>
    <row r="38" spans="2:7" ht="15.6" hidden="1" outlineLevel="1" x14ac:dyDescent="0.6">
      <c r="B38" s="29" t="str">
        <f t="shared" si="19"/>
        <v>Transaction Fees as % of Rev</v>
      </c>
      <c r="C38" s="32">
        <v>0.02</v>
      </c>
      <c r="D38" s="32">
        <v>0.02</v>
      </c>
      <c r="E38" s="32">
        <v>0.02</v>
      </c>
      <c r="F38" s="32">
        <v>0.02</v>
      </c>
      <c r="G38" s="32">
        <v>0.02</v>
      </c>
    </row>
    <row r="39" spans="2:7" ht="15.6" collapsed="1" x14ac:dyDescent="0.6">
      <c r="B39" s="28"/>
      <c r="C39" s="33"/>
      <c r="D39" s="33"/>
      <c r="E39" s="33"/>
      <c r="F39" s="33"/>
      <c r="G39" s="33"/>
    </row>
    <row r="40" spans="2:7" ht="15.6" x14ac:dyDescent="0.6">
      <c r="B40" s="28" t="s">
        <v>33</v>
      </c>
      <c r="C40" s="33"/>
      <c r="D40" s="33"/>
      <c r="E40" s="33"/>
      <c r="F40" s="33"/>
      <c r="G40" s="33"/>
    </row>
    <row r="41" spans="2:7" ht="15.6" hidden="1" outlineLevel="1" x14ac:dyDescent="0.6">
      <c r="B41" s="29" t="str">
        <f t="shared" ref="B41:B43" si="20">B16&amp; " as % of Rev"</f>
        <v>Labor as % of Rev</v>
      </c>
      <c r="C41" s="32">
        <v>0.15</v>
      </c>
      <c r="D41" s="32">
        <v>0.15</v>
      </c>
      <c r="E41" s="32">
        <v>0.15</v>
      </c>
      <c r="F41" s="32">
        <v>0.15</v>
      </c>
      <c r="G41" s="32">
        <v>0.15</v>
      </c>
    </row>
    <row r="42" spans="2:7" ht="15.6" hidden="1" outlineLevel="1" x14ac:dyDescent="0.6">
      <c r="B42" s="29" t="str">
        <f t="shared" si="20"/>
        <v>Marketing as % of Rev</v>
      </c>
      <c r="C42" s="32">
        <v>0.05</v>
      </c>
      <c r="D42" s="32">
        <v>0.05</v>
      </c>
      <c r="E42" s="32">
        <v>0.05</v>
      </c>
      <c r="F42" s="32">
        <v>0.05</v>
      </c>
      <c r="G42" s="32">
        <v>0.05</v>
      </c>
    </row>
    <row r="43" spans="2:7" ht="15.6" hidden="1" outlineLevel="1" x14ac:dyDescent="0.6">
      <c r="B43" s="29" t="str">
        <f t="shared" si="20"/>
        <v>SGA &amp; Other as % of Rev</v>
      </c>
      <c r="C43" s="32">
        <v>0.05</v>
      </c>
      <c r="D43" s="32">
        <v>0.05</v>
      </c>
      <c r="E43" s="32">
        <v>0.05</v>
      </c>
      <c r="F43" s="32">
        <v>0.05</v>
      </c>
      <c r="G43" s="32">
        <v>0.05</v>
      </c>
    </row>
    <row r="44" spans="2:7" ht="15.6" collapsed="1" x14ac:dyDescent="0.6">
      <c r="B44" s="28"/>
      <c r="C44" s="32"/>
      <c r="D44" s="32"/>
      <c r="E44" s="32"/>
      <c r="F44" s="32"/>
      <c r="G44" s="32"/>
    </row>
    <row r="45" spans="2:7" ht="15.6" x14ac:dyDescent="0.6">
      <c r="B45" s="28" t="s">
        <v>48</v>
      </c>
      <c r="C45" s="32">
        <v>0.21</v>
      </c>
      <c r="D45" s="32">
        <v>0.21</v>
      </c>
      <c r="E45" s="32">
        <v>0.21</v>
      </c>
      <c r="F45" s="32">
        <v>0.21</v>
      </c>
      <c r="G45" s="32">
        <v>0.21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45"/>
  <sheetViews>
    <sheetView showGridLines="0" workbookViewId="0">
      <selection activeCell="C31" sqref="C31"/>
    </sheetView>
  </sheetViews>
  <sheetFormatPr defaultColWidth="11.25" defaultRowHeight="15" customHeight="1" x14ac:dyDescent="0.6"/>
  <cols>
    <col min="1" max="1" width="10.59765625" customWidth="1"/>
    <col min="2" max="2" width="28.09765625" customWidth="1"/>
    <col min="3" max="26" width="10.59765625" customWidth="1"/>
  </cols>
  <sheetData>
    <row r="2" spans="2:7" ht="15" customHeight="1" x14ac:dyDescent="0.6">
      <c r="B2" s="10" t="s">
        <v>20</v>
      </c>
      <c r="C2" s="10"/>
      <c r="D2" s="10"/>
      <c r="E2" s="10"/>
      <c r="F2" s="10"/>
      <c r="G2" s="10"/>
    </row>
    <row r="3" spans="2:7" ht="15" customHeight="1" x14ac:dyDescent="0.6">
      <c r="B3" s="11" t="s">
        <v>21</v>
      </c>
      <c r="C3" s="12">
        <v>44562</v>
      </c>
      <c r="D3" s="12">
        <f t="shared" ref="D3:G3" si="0">EDATE(C3,12)</f>
        <v>44927</v>
      </c>
      <c r="E3" s="12">
        <f t="shared" si="0"/>
        <v>45292</v>
      </c>
      <c r="F3" s="12">
        <f t="shared" si="0"/>
        <v>45658</v>
      </c>
      <c r="G3" s="12">
        <f t="shared" si="0"/>
        <v>46023</v>
      </c>
    </row>
    <row r="4" spans="2:7" ht="15" customHeight="1" x14ac:dyDescent="0.6">
      <c r="B4" s="13" t="s">
        <v>22</v>
      </c>
      <c r="C4" s="13"/>
      <c r="D4" s="13"/>
      <c r="E4" s="13"/>
      <c r="F4" s="13"/>
      <c r="G4" s="13"/>
    </row>
    <row r="5" spans="2:7" ht="15" customHeight="1" x14ac:dyDescent="0.6">
      <c r="B5" s="14" t="s">
        <v>23</v>
      </c>
      <c r="C5" s="15">
        <f t="shared" ref="C5:G5" si="1">C31*C32</f>
        <v>25000</v>
      </c>
      <c r="D5" s="15">
        <f t="shared" si="1"/>
        <v>27500</v>
      </c>
      <c r="E5" s="15">
        <f t="shared" si="1"/>
        <v>32500</v>
      </c>
      <c r="F5" s="15">
        <f t="shared" si="1"/>
        <v>40000</v>
      </c>
      <c r="G5" s="15">
        <f t="shared" si="1"/>
        <v>50000</v>
      </c>
    </row>
    <row r="6" spans="2:7" ht="15" customHeight="1" x14ac:dyDescent="0.6">
      <c r="B6" s="16" t="s">
        <v>24</v>
      </c>
      <c r="C6" s="17">
        <f t="shared" ref="C6:G6" si="2">C5*-C33</f>
        <v>-1250</v>
      </c>
      <c r="D6" s="17">
        <f t="shared" si="2"/>
        <v>-1375</v>
      </c>
      <c r="E6" s="17">
        <f t="shared" si="2"/>
        <v>-1625</v>
      </c>
      <c r="F6" s="17">
        <f t="shared" si="2"/>
        <v>-2000</v>
      </c>
      <c r="G6" s="17">
        <f t="shared" si="2"/>
        <v>-2500</v>
      </c>
    </row>
    <row r="7" spans="2:7" ht="15" customHeight="1" x14ac:dyDescent="0.6">
      <c r="B7" s="18" t="s">
        <v>25</v>
      </c>
      <c r="C7" s="19">
        <f t="shared" ref="C7:G7" si="3">SUM(C5:C6)</f>
        <v>23750</v>
      </c>
      <c r="D7" s="19">
        <f t="shared" si="3"/>
        <v>26125</v>
      </c>
      <c r="E7" s="19">
        <f t="shared" si="3"/>
        <v>30875</v>
      </c>
      <c r="F7" s="19">
        <f t="shared" si="3"/>
        <v>38000</v>
      </c>
      <c r="G7" s="19">
        <f t="shared" si="3"/>
        <v>47500</v>
      </c>
    </row>
    <row r="8" spans="2:7" ht="15" customHeight="1" x14ac:dyDescent="0.6">
      <c r="B8" s="13" t="s">
        <v>26</v>
      </c>
      <c r="C8" s="13"/>
      <c r="D8" s="13"/>
      <c r="E8" s="13"/>
      <c r="F8" s="13"/>
      <c r="G8" s="13"/>
    </row>
    <row r="9" spans="2:7" ht="15" customHeight="1" x14ac:dyDescent="0.6">
      <c r="B9" s="14" t="s">
        <v>27</v>
      </c>
      <c r="C9" s="15">
        <f t="shared" ref="C9:G9" si="4">-C$5*C36</f>
        <v>-7500</v>
      </c>
      <c r="D9" s="15">
        <f t="shared" si="4"/>
        <v>-8250</v>
      </c>
      <c r="E9" s="15">
        <f t="shared" si="4"/>
        <v>-9750</v>
      </c>
      <c r="F9" s="15">
        <f t="shared" si="4"/>
        <v>-12000</v>
      </c>
      <c r="G9" s="15">
        <f t="shared" si="4"/>
        <v>-15000</v>
      </c>
    </row>
    <row r="10" spans="2:7" ht="15" customHeight="1" x14ac:dyDescent="0.6">
      <c r="B10" s="14" t="s">
        <v>28</v>
      </c>
      <c r="C10" s="15">
        <f t="shared" ref="C10:G10" si="5">-C$5*C37</f>
        <v>-1750.0000000000002</v>
      </c>
      <c r="D10" s="15">
        <f t="shared" si="5"/>
        <v>-1925.0000000000002</v>
      </c>
      <c r="E10" s="15">
        <f t="shared" si="5"/>
        <v>-2275</v>
      </c>
      <c r="F10" s="15">
        <f t="shared" si="5"/>
        <v>-2800.0000000000005</v>
      </c>
      <c r="G10" s="15">
        <f t="shared" si="5"/>
        <v>-3500.0000000000005</v>
      </c>
    </row>
    <row r="11" spans="2:7" ht="15" customHeight="1" x14ac:dyDescent="0.6">
      <c r="B11" s="14" t="s">
        <v>29</v>
      </c>
      <c r="C11" s="15">
        <f t="shared" ref="C11:G11" si="6">-C$5*C38</f>
        <v>-500</v>
      </c>
      <c r="D11" s="15">
        <f t="shared" si="6"/>
        <v>-550</v>
      </c>
      <c r="E11" s="15">
        <f t="shared" si="6"/>
        <v>-650</v>
      </c>
      <c r="F11" s="15">
        <f t="shared" si="6"/>
        <v>-800</v>
      </c>
      <c r="G11" s="15">
        <f t="shared" si="6"/>
        <v>-1000</v>
      </c>
    </row>
    <row r="12" spans="2:7" ht="15" customHeight="1" x14ac:dyDescent="0.6">
      <c r="B12" s="20" t="s">
        <v>30</v>
      </c>
      <c r="C12" s="17">
        <f t="shared" ref="C12:G12" si="7">SUM(C9:C11)</f>
        <v>-9750</v>
      </c>
      <c r="D12" s="17">
        <f t="shared" si="7"/>
        <v>-10725</v>
      </c>
      <c r="E12" s="17">
        <f t="shared" si="7"/>
        <v>-12675</v>
      </c>
      <c r="F12" s="17">
        <f t="shared" si="7"/>
        <v>-15600</v>
      </c>
      <c r="G12" s="17">
        <f t="shared" si="7"/>
        <v>-19500</v>
      </c>
    </row>
    <row r="13" spans="2:7" ht="15" customHeight="1" x14ac:dyDescent="0.6">
      <c r="B13" s="18" t="s">
        <v>31</v>
      </c>
      <c r="C13" s="19">
        <f t="shared" ref="C13:G13" si="8">C7+C12</f>
        <v>14000</v>
      </c>
      <c r="D13" s="19">
        <f t="shared" si="8"/>
        <v>15400</v>
      </c>
      <c r="E13" s="19">
        <f t="shared" si="8"/>
        <v>18200</v>
      </c>
      <c r="F13" s="19">
        <f t="shared" si="8"/>
        <v>22400</v>
      </c>
      <c r="G13" s="19">
        <f t="shared" si="8"/>
        <v>28000</v>
      </c>
    </row>
    <row r="14" spans="2:7" ht="15" customHeight="1" x14ac:dyDescent="0.6">
      <c r="B14" s="21" t="s">
        <v>32</v>
      </c>
      <c r="C14" s="22">
        <f t="shared" ref="C14:G14" si="9">C13/C7</f>
        <v>0.58947368421052626</v>
      </c>
      <c r="D14" s="22">
        <f t="shared" si="9"/>
        <v>0.58947368421052626</v>
      </c>
      <c r="E14" s="22">
        <f t="shared" si="9"/>
        <v>0.58947368421052626</v>
      </c>
      <c r="F14" s="22">
        <f t="shared" si="9"/>
        <v>0.58947368421052626</v>
      </c>
      <c r="G14" s="22">
        <f t="shared" si="9"/>
        <v>0.58947368421052626</v>
      </c>
    </row>
    <row r="15" spans="2:7" ht="15" customHeight="1" x14ac:dyDescent="0.6">
      <c r="B15" s="13" t="s">
        <v>33</v>
      </c>
      <c r="C15" s="13"/>
      <c r="D15" s="13"/>
      <c r="E15" s="13"/>
      <c r="F15" s="13"/>
      <c r="G15" s="13"/>
    </row>
    <row r="16" spans="2:7" ht="15" customHeight="1" x14ac:dyDescent="0.6">
      <c r="B16" s="14" t="s">
        <v>34</v>
      </c>
      <c r="C16" s="23">
        <f t="shared" ref="C16:G16" si="10">-C$5*C41</f>
        <v>-3750</v>
      </c>
      <c r="D16" s="23">
        <f t="shared" si="10"/>
        <v>-4125</v>
      </c>
      <c r="E16" s="23">
        <f t="shared" si="10"/>
        <v>-4875</v>
      </c>
      <c r="F16" s="23">
        <f t="shared" si="10"/>
        <v>-6000</v>
      </c>
      <c r="G16" s="23">
        <f t="shared" si="10"/>
        <v>-7500</v>
      </c>
    </row>
    <row r="17" spans="2:7" ht="15" customHeight="1" x14ac:dyDescent="0.6">
      <c r="B17" s="14" t="s">
        <v>35</v>
      </c>
      <c r="C17" s="23">
        <f t="shared" ref="C17:G17" si="11">-C$5*C42</f>
        <v>-1250</v>
      </c>
      <c r="D17" s="23">
        <f t="shared" si="11"/>
        <v>-1375</v>
      </c>
      <c r="E17" s="23">
        <f t="shared" si="11"/>
        <v>-1625</v>
      </c>
      <c r="F17" s="23">
        <f t="shared" si="11"/>
        <v>-2000</v>
      </c>
      <c r="G17" s="23">
        <f t="shared" si="11"/>
        <v>-2500</v>
      </c>
    </row>
    <row r="18" spans="2:7" ht="15.6" x14ac:dyDescent="0.6">
      <c r="B18" s="14" t="s">
        <v>36</v>
      </c>
      <c r="C18" s="23">
        <f t="shared" ref="C18:G18" si="12">-C$5*C43</f>
        <v>-1250</v>
      </c>
      <c r="D18" s="23">
        <f t="shared" si="12"/>
        <v>-1375</v>
      </c>
      <c r="E18" s="23">
        <f t="shared" si="12"/>
        <v>-1625</v>
      </c>
      <c r="F18" s="23">
        <f t="shared" si="12"/>
        <v>-2000</v>
      </c>
      <c r="G18" s="23">
        <f t="shared" si="12"/>
        <v>-2500</v>
      </c>
    </row>
    <row r="19" spans="2:7" ht="15.6" x14ac:dyDescent="0.6">
      <c r="B19" s="16" t="s">
        <v>37</v>
      </c>
      <c r="C19" s="17">
        <f t="shared" ref="C19:G19" si="13">SUM(C16:C18)</f>
        <v>-6250</v>
      </c>
      <c r="D19" s="17">
        <f t="shared" si="13"/>
        <v>-6875</v>
      </c>
      <c r="E19" s="17">
        <f t="shared" si="13"/>
        <v>-8125</v>
      </c>
      <c r="F19" s="17">
        <f t="shared" si="13"/>
        <v>-10000</v>
      </c>
      <c r="G19" s="17">
        <f t="shared" si="13"/>
        <v>-12500</v>
      </c>
    </row>
    <row r="20" spans="2:7" ht="15.6" x14ac:dyDescent="0.6">
      <c r="B20" s="24" t="s">
        <v>38</v>
      </c>
      <c r="C20" s="19">
        <f t="shared" ref="C20:G20" si="14">C13+C19</f>
        <v>7750</v>
      </c>
      <c r="D20" s="19">
        <f t="shared" si="14"/>
        <v>8525</v>
      </c>
      <c r="E20" s="19">
        <f t="shared" si="14"/>
        <v>10075</v>
      </c>
      <c r="F20" s="19">
        <f t="shared" si="14"/>
        <v>12400</v>
      </c>
      <c r="G20" s="19">
        <f t="shared" si="14"/>
        <v>15500</v>
      </c>
    </row>
    <row r="21" spans="2:7" ht="15.6" x14ac:dyDescent="0.6">
      <c r="B21" s="16" t="s">
        <v>39</v>
      </c>
      <c r="C21" s="17">
        <v>-4952.3809523809523</v>
      </c>
      <c r="D21" s="17">
        <v>-4952.3809523809523</v>
      </c>
      <c r="E21" s="17">
        <v>-4952.3809523809523</v>
      </c>
      <c r="F21" s="17">
        <v>-4952.3809523809523</v>
      </c>
      <c r="G21" s="17">
        <v>-2952.3809523809523</v>
      </c>
    </row>
    <row r="22" spans="2:7" ht="15.6" x14ac:dyDescent="0.6">
      <c r="B22" s="24" t="s">
        <v>40</v>
      </c>
      <c r="C22" s="19">
        <f t="shared" ref="C22:G22" si="15">SUM(C20:C21)</f>
        <v>2797.6190476190477</v>
      </c>
      <c r="D22" s="19">
        <f t="shared" si="15"/>
        <v>3572.6190476190477</v>
      </c>
      <c r="E22" s="19">
        <f t="shared" si="15"/>
        <v>5122.6190476190477</v>
      </c>
      <c r="F22" s="19">
        <f t="shared" si="15"/>
        <v>7447.6190476190477</v>
      </c>
      <c r="G22" s="19">
        <f t="shared" si="15"/>
        <v>12547.619047619048</v>
      </c>
    </row>
    <row r="23" spans="2:7" ht="15.6" x14ac:dyDescent="0.6">
      <c r="B23" s="16" t="s">
        <v>41</v>
      </c>
      <c r="C23" s="17">
        <v>-665.00000000000011</v>
      </c>
      <c r="D23" s="17">
        <v>-630.00000000000011</v>
      </c>
      <c r="E23" s="17">
        <v>-927.50000000000011</v>
      </c>
      <c r="F23" s="17">
        <v>-875.00000000000011</v>
      </c>
      <c r="G23" s="17">
        <v>-822.50000000000011</v>
      </c>
    </row>
    <row r="24" spans="2:7" ht="15.6" x14ac:dyDescent="0.6">
      <c r="B24" s="24" t="s">
        <v>42</v>
      </c>
      <c r="C24" s="19">
        <f t="shared" ref="C24:G24" si="16">SUM(C22:C23)</f>
        <v>2132.6190476190477</v>
      </c>
      <c r="D24" s="19">
        <f t="shared" si="16"/>
        <v>2942.6190476190477</v>
      </c>
      <c r="E24" s="19">
        <f t="shared" si="16"/>
        <v>4195.1190476190477</v>
      </c>
      <c r="F24" s="19">
        <f t="shared" si="16"/>
        <v>6572.6190476190477</v>
      </c>
      <c r="G24" s="19">
        <f t="shared" si="16"/>
        <v>11725.119047619048</v>
      </c>
    </row>
    <row r="25" spans="2:7" ht="15.6" x14ac:dyDescent="0.6">
      <c r="B25" s="14" t="s">
        <v>43</v>
      </c>
      <c r="C25" s="15">
        <f t="shared" ref="C25:G25" si="17">-C24*C45</f>
        <v>-447.85</v>
      </c>
      <c r="D25" s="15">
        <f t="shared" si="17"/>
        <v>-617.95000000000005</v>
      </c>
      <c r="E25" s="15">
        <f t="shared" si="17"/>
        <v>-880.97500000000002</v>
      </c>
      <c r="F25" s="15">
        <f t="shared" si="17"/>
        <v>-1380.25</v>
      </c>
      <c r="G25" s="15">
        <f t="shared" si="17"/>
        <v>-2462.2750000000001</v>
      </c>
    </row>
    <row r="26" spans="2:7" ht="15.6" x14ac:dyDescent="0.6">
      <c r="B26" s="25" t="s">
        <v>44</v>
      </c>
      <c r="C26" s="26">
        <f t="shared" ref="C26:G26" si="18">C24+C25</f>
        <v>1684.7690476190478</v>
      </c>
      <c r="D26" s="26">
        <f t="shared" si="18"/>
        <v>2324.6690476190479</v>
      </c>
      <c r="E26" s="26">
        <f t="shared" si="18"/>
        <v>3314.1440476190478</v>
      </c>
      <c r="F26" s="26">
        <f t="shared" si="18"/>
        <v>5192.3690476190477</v>
      </c>
      <c r="G26" s="26">
        <f t="shared" si="18"/>
        <v>9262.8440476190481</v>
      </c>
    </row>
    <row r="27" spans="2:7" ht="15.6" x14ac:dyDescent="0.6">
      <c r="B27" s="14"/>
      <c r="C27" s="15"/>
      <c r="D27" s="15"/>
      <c r="E27" s="15"/>
      <c r="F27" s="15"/>
      <c r="G27" s="15"/>
    </row>
    <row r="28" spans="2:7" ht="15.6" x14ac:dyDescent="0.6">
      <c r="B28" s="13"/>
      <c r="C28" s="13"/>
      <c r="D28" s="13"/>
      <c r="E28" s="13"/>
      <c r="F28" s="13"/>
      <c r="G28" s="13"/>
    </row>
    <row r="29" spans="2:7" ht="15.6" x14ac:dyDescent="0.6">
      <c r="B29" s="27" t="s">
        <v>45</v>
      </c>
      <c r="C29" s="28"/>
      <c r="D29" s="28"/>
      <c r="E29" s="28"/>
      <c r="F29" s="28"/>
      <c r="G29" s="28"/>
    </row>
    <row r="30" spans="2:7" ht="15.6" x14ac:dyDescent="0.6">
      <c r="B30" s="28" t="s">
        <v>22</v>
      </c>
      <c r="C30" s="28"/>
      <c r="D30" s="28"/>
      <c r="E30" s="28"/>
      <c r="F30" s="28"/>
      <c r="G30" s="28"/>
    </row>
    <row r="31" spans="2:7" ht="15.6" x14ac:dyDescent="0.6">
      <c r="B31" s="29" t="s">
        <v>46</v>
      </c>
      <c r="C31" s="30">
        <v>5000</v>
      </c>
      <c r="D31" s="30">
        <v>5500</v>
      </c>
      <c r="E31" s="30">
        <v>6500</v>
      </c>
      <c r="F31" s="30">
        <v>8000</v>
      </c>
      <c r="G31" s="30">
        <v>10000</v>
      </c>
    </row>
    <row r="32" spans="2:7" ht="15.6" x14ac:dyDescent="0.6">
      <c r="B32" s="29" t="s">
        <v>47</v>
      </c>
      <c r="C32" s="31">
        <v>5</v>
      </c>
      <c r="D32" s="31">
        <v>5</v>
      </c>
      <c r="E32" s="31">
        <v>5</v>
      </c>
      <c r="F32" s="31">
        <v>5</v>
      </c>
      <c r="G32" s="31">
        <v>5</v>
      </c>
    </row>
    <row r="33" spans="2:7" ht="15.6" x14ac:dyDescent="0.6">
      <c r="B33" s="29" t="str">
        <f>B6&amp; " as % of Rev"</f>
        <v>Discounts as % of Rev</v>
      </c>
      <c r="C33" s="32">
        <v>0.05</v>
      </c>
      <c r="D33" s="32">
        <v>0.05</v>
      </c>
      <c r="E33" s="32">
        <v>0.05</v>
      </c>
      <c r="F33" s="32">
        <v>0.05</v>
      </c>
      <c r="G33" s="32">
        <v>0.05</v>
      </c>
    </row>
    <row r="34" spans="2:7" ht="15.6" x14ac:dyDescent="0.6">
      <c r="B34" s="28"/>
      <c r="C34" s="33"/>
      <c r="D34" s="33"/>
      <c r="E34" s="33"/>
      <c r="F34" s="33"/>
      <c r="G34" s="33"/>
    </row>
    <row r="35" spans="2:7" ht="15.6" x14ac:dyDescent="0.6">
      <c r="B35" s="28" t="s">
        <v>26</v>
      </c>
      <c r="C35" s="33"/>
      <c r="D35" s="33"/>
      <c r="E35" s="33"/>
      <c r="F35" s="33"/>
      <c r="G35" s="33"/>
    </row>
    <row r="36" spans="2:7" ht="15.6" x14ac:dyDescent="0.6">
      <c r="B36" s="29" t="str">
        <f t="shared" ref="B36:B38" si="19">B9&amp; " as % of Rev"</f>
        <v>Raw Materials as % of Rev</v>
      </c>
      <c r="C36" s="32">
        <v>0.3</v>
      </c>
      <c r="D36" s="32">
        <v>0.3</v>
      </c>
      <c r="E36" s="32">
        <v>0.3</v>
      </c>
      <c r="F36" s="32">
        <v>0.3</v>
      </c>
      <c r="G36" s="32">
        <v>0.3</v>
      </c>
    </row>
    <row r="37" spans="2:7" ht="15.6" x14ac:dyDescent="0.6">
      <c r="B37" s="29" t="str">
        <f t="shared" si="19"/>
        <v>Fulfillment as % of Rev</v>
      </c>
      <c r="C37" s="32">
        <v>7.0000000000000007E-2</v>
      </c>
      <c r="D37" s="32">
        <v>7.0000000000000007E-2</v>
      </c>
      <c r="E37" s="32">
        <v>7.0000000000000007E-2</v>
      </c>
      <c r="F37" s="32">
        <v>7.0000000000000007E-2</v>
      </c>
      <c r="G37" s="32">
        <v>7.0000000000000007E-2</v>
      </c>
    </row>
    <row r="38" spans="2:7" ht="15.6" x14ac:dyDescent="0.6">
      <c r="B38" s="29" t="str">
        <f t="shared" si="19"/>
        <v>Transaction Fees as % of Rev</v>
      </c>
      <c r="C38" s="32">
        <v>0.02</v>
      </c>
      <c r="D38" s="32">
        <v>0.02</v>
      </c>
      <c r="E38" s="32">
        <v>0.02</v>
      </c>
      <c r="F38" s="32">
        <v>0.02</v>
      </c>
      <c r="G38" s="32">
        <v>0.02</v>
      </c>
    </row>
    <row r="39" spans="2:7" ht="15.6" x14ac:dyDescent="0.6">
      <c r="B39" s="28"/>
      <c r="C39" s="33"/>
      <c r="D39" s="33"/>
      <c r="E39" s="33"/>
      <c r="F39" s="33"/>
      <c r="G39" s="33"/>
    </row>
    <row r="40" spans="2:7" ht="15.6" x14ac:dyDescent="0.6">
      <c r="B40" s="28" t="s">
        <v>33</v>
      </c>
      <c r="C40" s="33"/>
      <c r="D40" s="33"/>
      <c r="E40" s="33"/>
      <c r="F40" s="33"/>
      <c r="G40" s="33"/>
    </row>
    <row r="41" spans="2:7" ht="15.6" x14ac:dyDescent="0.6">
      <c r="B41" s="29" t="str">
        <f t="shared" ref="B41:B43" si="20">B16&amp; " as % of Rev"</f>
        <v>Labor as % of Rev</v>
      </c>
      <c r="C41" s="32">
        <v>0.15</v>
      </c>
      <c r="D41" s="32">
        <v>0.15</v>
      </c>
      <c r="E41" s="32">
        <v>0.15</v>
      </c>
      <c r="F41" s="32">
        <v>0.15</v>
      </c>
      <c r="G41" s="32">
        <v>0.15</v>
      </c>
    </row>
    <row r="42" spans="2:7" ht="15.6" x14ac:dyDescent="0.6">
      <c r="B42" s="29" t="str">
        <f t="shared" si="20"/>
        <v>Marketing as % of Rev</v>
      </c>
      <c r="C42" s="32">
        <v>0.05</v>
      </c>
      <c r="D42" s="32">
        <v>0.05</v>
      </c>
      <c r="E42" s="32">
        <v>0.05</v>
      </c>
      <c r="F42" s="32">
        <v>0.05</v>
      </c>
      <c r="G42" s="32">
        <v>0.05</v>
      </c>
    </row>
    <row r="43" spans="2:7" ht="15.6" x14ac:dyDescent="0.6">
      <c r="B43" s="29" t="str">
        <f t="shared" si="20"/>
        <v>SGA &amp; Other as % of Rev</v>
      </c>
      <c r="C43" s="32">
        <v>0.05</v>
      </c>
      <c r="D43" s="32">
        <v>0.05</v>
      </c>
      <c r="E43" s="32">
        <v>0.05</v>
      </c>
      <c r="F43" s="32">
        <v>0.05</v>
      </c>
      <c r="G43" s="32">
        <v>0.05</v>
      </c>
    </row>
    <row r="44" spans="2:7" ht="15.6" x14ac:dyDescent="0.6">
      <c r="B44" s="28"/>
      <c r="C44" s="32"/>
      <c r="D44" s="32"/>
      <c r="E44" s="32"/>
      <c r="F44" s="32"/>
      <c r="G44" s="32"/>
    </row>
    <row r="45" spans="2:7" ht="15.6" x14ac:dyDescent="0.6">
      <c r="B45" s="28" t="s">
        <v>48</v>
      </c>
      <c r="C45" s="32">
        <v>0.21</v>
      </c>
      <c r="D45" s="32">
        <v>0.21</v>
      </c>
      <c r="E45" s="32">
        <v>0.21</v>
      </c>
      <c r="F45" s="32">
        <v>0.21</v>
      </c>
      <c r="G45" s="32">
        <v>0.21</v>
      </c>
    </row>
  </sheetData>
  <sheetProtection sheet="1" objects="1" scenarios="1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J21"/>
  <sheetViews>
    <sheetView showGridLines="0" workbookViewId="0">
      <selection activeCell="I11" sqref="I11"/>
    </sheetView>
  </sheetViews>
  <sheetFormatPr defaultColWidth="11.25" defaultRowHeight="15" customHeight="1" x14ac:dyDescent="0.6"/>
  <cols>
    <col min="1" max="1" width="10.59765625" customWidth="1"/>
    <col min="2" max="3" width="11.75" customWidth="1"/>
    <col min="4" max="4" width="10.59765625" customWidth="1"/>
    <col min="5" max="5" width="13.09765625" customWidth="1"/>
    <col min="6" max="6" width="18.34765625" customWidth="1"/>
    <col min="7" max="8" width="10.59765625" customWidth="1"/>
    <col min="9" max="9" width="12" customWidth="1"/>
    <col min="10" max="10" width="15.75" customWidth="1"/>
    <col min="11" max="26" width="10.59765625" customWidth="1"/>
  </cols>
  <sheetData>
    <row r="2" spans="2:10" ht="15" customHeight="1" x14ac:dyDescent="0.6">
      <c r="B2" s="49" t="s">
        <v>49</v>
      </c>
      <c r="C2" s="50"/>
      <c r="D2" s="50"/>
      <c r="E2" s="50"/>
      <c r="F2" s="50"/>
      <c r="G2" s="51"/>
      <c r="I2" s="49" t="s">
        <v>50</v>
      </c>
      <c r="J2" s="51"/>
    </row>
    <row r="3" spans="2:10" ht="15" customHeight="1" x14ac:dyDescent="0.6">
      <c r="B3" s="34" t="s">
        <v>51</v>
      </c>
      <c r="C3" s="34" t="s">
        <v>52</v>
      </c>
      <c r="D3" s="34" t="s">
        <v>53</v>
      </c>
      <c r="E3" s="34" t="s">
        <v>54</v>
      </c>
      <c r="F3" s="34" t="s">
        <v>55</v>
      </c>
      <c r="G3" s="34" t="s">
        <v>56</v>
      </c>
      <c r="I3" s="35" t="s">
        <v>56</v>
      </c>
      <c r="J3" s="35" t="s">
        <v>57</v>
      </c>
    </row>
    <row r="4" spans="2:10" ht="15" customHeight="1" x14ac:dyDescent="0.6">
      <c r="B4" s="2" t="s">
        <v>58</v>
      </c>
      <c r="C4" s="2" t="s">
        <v>59</v>
      </c>
      <c r="D4" s="36">
        <v>30000</v>
      </c>
      <c r="E4" s="37">
        <v>0.12</v>
      </c>
      <c r="F4" s="36">
        <f t="shared" ref="F4:F21" si="0">D4*E4</f>
        <v>3600</v>
      </c>
      <c r="G4" s="2" t="s">
        <v>60</v>
      </c>
      <c r="I4" s="2" t="s">
        <v>60</v>
      </c>
      <c r="J4" s="36">
        <f t="shared" ref="J4:J7" si="1">SUMIFS($F$4:$F$21,$G$4:$G$21,I4)</f>
        <v>3600</v>
      </c>
    </row>
    <row r="5" spans="2:10" ht="15" customHeight="1" x14ac:dyDescent="0.6">
      <c r="B5" s="2" t="s">
        <v>61</v>
      </c>
      <c r="C5" s="2" t="s">
        <v>62</v>
      </c>
      <c r="D5" s="36">
        <v>32000</v>
      </c>
      <c r="E5" s="37">
        <v>0.12</v>
      </c>
      <c r="F5" s="36">
        <f t="shared" si="0"/>
        <v>3840</v>
      </c>
      <c r="G5" s="2" t="s">
        <v>63</v>
      </c>
      <c r="I5" s="2" t="s">
        <v>64</v>
      </c>
      <c r="J5" s="36">
        <f t="shared" si="1"/>
        <v>4080</v>
      </c>
    </row>
    <row r="6" spans="2:10" ht="15" customHeight="1" x14ac:dyDescent="0.6">
      <c r="B6" s="2" t="s">
        <v>65</v>
      </c>
      <c r="C6" s="2" t="s">
        <v>66</v>
      </c>
      <c r="D6" s="36">
        <v>35000</v>
      </c>
      <c r="E6" s="37">
        <v>0.12</v>
      </c>
      <c r="F6" s="36">
        <f t="shared" si="0"/>
        <v>4200</v>
      </c>
      <c r="G6" s="2" t="s">
        <v>63</v>
      </c>
      <c r="I6" s="2" t="s">
        <v>63</v>
      </c>
      <c r="J6" s="36">
        <f t="shared" si="1"/>
        <v>8040</v>
      </c>
    </row>
    <row r="7" spans="2:10" ht="15" customHeight="1" x14ac:dyDescent="0.6">
      <c r="B7" s="2" t="s">
        <v>67</v>
      </c>
      <c r="C7" s="2" t="s">
        <v>68</v>
      </c>
      <c r="D7" s="36">
        <v>34000</v>
      </c>
      <c r="E7" s="37">
        <v>0.12</v>
      </c>
      <c r="F7" s="36">
        <f t="shared" si="0"/>
        <v>4080</v>
      </c>
      <c r="G7" s="2" t="s">
        <v>64</v>
      </c>
      <c r="I7" s="2" t="s">
        <v>69</v>
      </c>
      <c r="J7" s="36">
        <f t="shared" si="1"/>
        <v>10200</v>
      </c>
    </row>
    <row r="8" spans="2:10" ht="15" customHeight="1" x14ac:dyDescent="0.6">
      <c r="B8" s="2" t="s">
        <v>70</v>
      </c>
      <c r="C8" s="2" t="s">
        <v>71</v>
      </c>
      <c r="D8" s="36">
        <v>55000</v>
      </c>
      <c r="E8" s="37">
        <v>0.12</v>
      </c>
      <c r="F8" s="36">
        <f t="shared" si="0"/>
        <v>6600</v>
      </c>
      <c r="G8" s="2" t="s">
        <v>69</v>
      </c>
    </row>
    <row r="9" spans="2:10" ht="15" customHeight="1" x14ac:dyDescent="0.6">
      <c r="B9" s="2" t="s">
        <v>72</v>
      </c>
      <c r="C9" s="2" t="s">
        <v>59</v>
      </c>
      <c r="D9" s="36">
        <v>30000</v>
      </c>
      <c r="E9" s="37">
        <v>0.12</v>
      </c>
      <c r="F9" s="36">
        <f t="shared" si="0"/>
        <v>3600</v>
      </c>
      <c r="G9" s="52" t="s">
        <v>69</v>
      </c>
    </row>
    <row r="10" spans="2:10" ht="15" customHeight="1" x14ac:dyDescent="0.6">
      <c r="B10" s="2" t="s">
        <v>73</v>
      </c>
      <c r="C10" s="2" t="s">
        <v>59</v>
      </c>
      <c r="D10" s="36">
        <v>30000</v>
      </c>
      <c r="E10" s="37">
        <v>0.12</v>
      </c>
      <c r="F10" s="36">
        <f t="shared" si="0"/>
        <v>3600</v>
      </c>
    </row>
    <row r="11" spans="2:10" ht="15" customHeight="1" x14ac:dyDescent="0.6">
      <c r="B11" s="2" t="s">
        <v>74</v>
      </c>
      <c r="C11" s="2" t="s">
        <v>71</v>
      </c>
      <c r="D11" s="36">
        <v>55000</v>
      </c>
      <c r="E11" s="37">
        <v>0.12</v>
      </c>
      <c r="F11" s="36">
        <f t="shared" si="0"/>
        <v>6600</v>
      </c>
    </row>
    <row r="12" spans="2:10" ht="15" customHeight="1" x14ac:dyDescent="0.6">
      <c r="B12" s="2" t="s">
        <v>75</v>
      </c>
      <c r="C12" s="2" t="s">
        <v>71</v>
      </c>
      <c r="D12" s="36">
        <v>55000</v>
      </c>
      <c r="E12" s="37">
        <v>0.12</v>
      </c>
      <c r="F12" s="36">
        <f t="shared" si="0"/>
        <v>6600</v>
      </c>
    </row>
    <row r="13" spans="2:10" ht="15" customHeight="1" x14ac:dyDescent="0.6">
      <c r="B13" s="2" t="s">
        <v>76</v>
      </c>
      <c r="C13" s="2" t="s">
        <v>71</v>
      </c>
      <c r="D13" s="36">
        <v>55000</v>
      </c>
      <c r="E13" s="37">
        <v>0.12</v>
      </c>
      <c r="F13" s="36">
        <f t="shared" si="0"/>
        <v>6600</v>
      </c>
    </row>
    <row r="14" spans="2:10" ht="15" customHeight="1" x14ac:dyDescent="0.6">
      <c r="B14" s="38" t="s">
        <v>77</v>
      </c>
      <c r="C14" s="2" t="s">
        <v>62</v>
      </c>
      <c r="D14" s="36">
        <v>32000</v>
      </c>
      <c r="E14" s="37">
        <v>0.12</v>
      </c>
      <c r="F14" s="36">
        <f t="shared" si="0"/>
        <v>3840</v>
      </c>
    </row>
    <row r="15" spans="2:10" ht="15" customHeight="1" x14ac:dyDescent="0.6">
      <c r="B15" s="38" t="s">
        <v>78</v>
      </c>
      <c r="C15" s="2" t="s">
        <v>68</v>
      </c>
      <c r="D15" s="36">
        <v>34000</v>
      </c>
      <c r="E15" s="37">
        <v>0.12</v>
      </c>
      <c r="F15" s="36">
        <f t="shared" si="0"/>
        <v>4080</v>
      </c>
    </row>
    <row r="16" spans="2:10" ht="15" customHeight="1" x14ac:dyDescent="0.6">
      <c r="B16" s="38" t="s">
        <v>79</v>
      </c>
      <c r="C16" s="2" t="s">
        <v>71</v>
      </c>
      <c r="D16" s="36">
        <v>55000</v>
      </c>
      <c r="E16" s="37">
        <v>0.12</v>
      </c>
      <c r="F16" s="36">
        <f t="shared" si="0"/>
        <v>6600</v>
      </c>
    </row>
    <row r="17" spans="2:6" ht="15" customHeight="1" x14ac:dyDescent="0.6">
      <c r="B17" s="38" t="s">
        <v>80</v>
      </c>
      <c r="C17" s="2" t="s">
        <v>66</v>
      </c>
      <c r="D17" s="36">
        <v>35000</v>
      </c>
      <c r="E17" s="37">
        <v>0.12</v>
      </c>
      <c r="F17" s="36">
        <f t="shared" si="0"/>
        <v>4200</v>
      </c>
    </row>
    <row r="18" spans="2:6" ht="15.6" x14ac:dyDescent="0.6">
      <c r="B18" s="38" t="s">
        <v>81</v>
      </c>
      <c r="C18" s="2" t="s">
        <v>62</v>
      </c>
      <c r="D18" s="36">
        <v>32000</v>
      </c>
      <c r="E18" s="37">
        <v>0.12</v>
      </c>
      <c r="F18" s="36">
        <f t="shared" si="0"/>
        <v>3840</v>
      </c>
    </row>
    <row r="19" spans="2:6" ht="15.6" x14ac:dyDescent="0.6">
      <c r="B19" s="38" t="s">
        <v>82</v>
      </c>
      <c r="C19" s="2" t="s">
        <v>71</v>
      </c>
      <c r="D19" s="36">
        <v>55000</v>
      </c>
      <c r="E19" s="37">
        <v>0.12</v>
      </c>
      <c r="F19" s="36">
        <f t="shared" si="0"/>
        <v>6600</v>
      </c>
    </row>
    <row r="20" spans="2:6" ht="15.6" x14ac:dyDescent="0.6">
      <c r="B20" s="38" t="s">
        <v>83</v>
      </c>
      <c r="C20" s="2" t="s">
        <v>62</v>
      </c>
      <c r="D20" s="36">
        <v>32000</v>
      </c>
      <c r="E20" s="37">
        <v>0.12</v>
      </c>
      <c r="F20" s="36">
        <f t="shared" si="0"/>
        <v>3840</v>
      </c>
    </row>
    <row r="21" spans="2:6" ht="15.6" x14ac:dyDescent="0.6">
      <c r="B21" s="38" t="s">
        <v>84</v>
      </c>
      <c r="C21" s="2" t="s">
        <v>71</v>
      </c>
      <c r="D21" s="36">
        <v>55000</v>
      </c>
      <c r="E21" s="37">
        <v>0.12</v>
      </c>
      <c r="F21" s="36">
        <f t="shared" si="0"/>
        <v>6600</v>
      </c>
    </row>
  </sheetData>
  <mergeCells count="2">
    <mergeCell ref="B2:G2"/>
    <mergeCell ref="I2:J2"/>
  </mergeCells>
  <dataValidations count="1">
    <dataValidation type="list" allowBlank="1" showInputMessage="1" showErrorMessage="1" sqref="G9" xr:uid="{5C8AC5AF-654E-41A0-A126-706EBFF9589F}">
      <formula1>$I$4:$I$7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N20"/>
  <sheetViews>
    <sheetView showGridLines="0" workbookViewId="0">
      <selection activeCell="O19" sqref="O19"/>
    </sheetView>
  </sheetViews>
  <sheetFormatPr defaultColWidth="11.25" defaultRowHeight="15" customHeight="1" x14ac:dyDescent="0.6"/>
  <cols>
    <col min="1" max="1" width="6.59765625" customWidth="1"/>
    <col min="2" max="2" width="13.09765625" customWidth="1"/>
    <col min="3" max="14" width="9.34765625" customWidth="1"/>
    <col min="15" max="26" width="10.59765625" customWidth="1"/>
  </cols>
  <sheetData>
    <row r="1" spans="2:14" ht="15.6" x14ac:dyDescent="0.6"/>
    <row r="2" spans="2:14" ht="21.75" customHeight="1" x14ac:dyDescent="0.6">
      <c r="B2" s="39" t="s">
        <v>85</v>
      </c>
      <c r="C2" s="40">
        <v>44197</v>
      </c>
      <c r="D2" s="40">
        <v>44228</v>
      </c>
      <c r="E2" s="40">
        <v>44256</v>
      </c>
      <c r="F2" s="40">
        <v>44287</v>
      </c>
      <c r="G2" s="40">
        <v>44317</v>
      </c>
      <c r="H2" s="40">
        <v>44348</v>
      </c>
      <c r="I2" s="40">
        <v>44378</v>
      </c>
      <c r="J2" s="40">
        <v>44409</v>
      </c>
      <c r="K2" s="40">
        <v>44440</v>
      </c>
      <c r="L2" s="40">
        <v>44470</v>
      </c>
      <c r="M2" s="40">
        <v>44501</v>
      </c>
      <c r="N2" s="40">
        <v>44531</v>
      </c>
    </row>
    <row r="3" spans="2:14" ht="21.75" customHeight="1" x14ac:dyDescent="0.6">
      <c r="B3" s="41" t="s">
        <v>86</v>
      </c>
      <c r="C3" s="42">
        <v>92799</v>
      </c>
      <c r="D3" s="42">
        <f t="shared" ref="D3:D11" si="0">C3*1.08</f>
        <v>100222.92000000001</v>
      </c>
      <c r="E3" s="42">
        <f>D3*1.3</f>
        <v>130289.79600000002</v>
      </c>
      <c r="F3" s="42">
        <f>E3*0.85</f>
        <v>110746.32660000001</v>
      </c>
      <c r="G3" s="42">
        <f>F3*0.94</f>
        <v>104101.54700400001</v>
      </c>
      <c r="H3" s="42">
        <f t="shared" ref="H3:N3" si="1">G3*1.12</f>
        <v>116593.73264448001</v>
      </c>
      <c r="I3" s="42">
        <f t="shared" si="1"/>
        <v>130584.98056181763</v>
      </c>
      <c r="J3" s="42">
        <f t="shared" si="1"/>
        <v>146255.17822923575</v>
      </c>
      <c r="K3" s="42">
        <f t="shared" si="1"/>
        <v>163805.79961674407</v>
      </c>
      <c r="L3" s="42">
        <f t="shared" si="1"/>
        <v>183462.49557075338</v>
      </c>
      <c r="M3" s="42">
        <f t="shared" si="1"/>
        <v>205477.9950392438</v>
      </c>
      <c r="N3" s="42">
        <f t="shared" si="1"/>
        <v>230135.35444395308</v>
      </c>
    </row>
    <row r="4" spans="2:14" ht="21.75" customHeight="1" x14ac:dyDescent="0.6">
      <c r="B4" s="41" t="s">
        <v>87</v>
      </c>
      <c r="C4" s="42">
        <v>666566</v>
      </c>
      <c r="D4" s="42">
        <f t="shared" si="0"/>
        <v>719891.28</v>
      </c>
      <c r="E4" s="42">
        <f t="shared" ref="E4:N4" si="2">D4*0.95</f>
        <v>683896.71600000001</v>
      </c>
      <c r="F4" s="42">
        <f t="shared" si="2"/>
        <v>649701.88020000001</v>
      </c>
      <c r="G4" s="42">
        <f t="shared" si="2"/>
        <v>617216.78619000001</v>
      </c>
      <c r="H4" s="42">
        <f t="shared" si="2"/>
        <v>586355.94688049995</v>
      </c>
      <c r="I4" s="42">
        <f t="shared" si="2"/>
        <v>557038.14953647496</v>
      </c>
      <c r="J4" s="42">
        <f t="shared" si="2"/>
        <v>529186.24205965118</v>
      </c>
      <c r="K4" s="42">
        <f t="shared" si="2"/>
        <v>502726.92995666858</v>
      </c>
      <c r="L4" s="42">
        <f t="shared" si="2"/>
        <v>477590.58345883514</v>
      </c>
      <c r="M4" s="42">
        <f t="shared" si="2"/>
        <v>453711.05428589339</v>
      </c>
      <c r="N4" s="42">
        <f t="shared" si="2"/>
        <v>431025.5015715987</v>
      </c>
    </row>
    <row r="5" spans="2:14" ht="21.75" customHeight="1" x14ac:dyDescent="0.6">
      <c r="B5" s="41" t="s">
        <v>88</v>
      </c>
      <c r="C5" s="42">
        <v>99127</v>
      </c>
      <c r="D5" s="42">
        <f t="shared" si="0"/>
        <v>107057.16</v>
      </c>
      <c r="E5" s="42">
        <f t="shared" ref="E5:E11" si="3">D5*1.3</f>
        <v>139174.30800000002</v>
      </c>
      <c r="F5" s="42">
        <f t="shared" ref="F5:F11" si="4">E5*0.85</f>
        <v>118298.16180000002</v>
      </c>
      <c r="G5" s="42">
        <f t="shared" ref="G5:G11" si="5">F5*0.94</f>
        <v>111200.27209200001</v>
      </c>
      <c r="H5" s="42">
        <f t="shared" ref="H5:H11" si="6">G5*1.12</f>
        <v>124544.30474304003</v>
      </c>
      <c r="I5" s="42">
        <f t="shared" ref="I5:N5" si="7">D5</f>
        <v>107057.16</v>
      </c>
      <c r="J5" s="42">
        <f t="shared" si="7"/>
        <v>139174.30800000002</v>
      </c>
      <c r="K5" s="42">
        <f t="shared" si="7"/>
        <v>118298.16180000002</v>
      </c>
      <c r="L5" s="42">
        <f t="shared" si="7"/>
        <v>111200.27209200001</v>
      </c>
      <c r="M5" s="42">
        <f t="shared" si="7"/>
        <v>124544.30474304003</v>
      </c>
      <c r="N5" s="42">
        <f t="shared" si="7"/>
        <v>107057.16</v>
      </c>
    </row>
    <row r="6" spans="2:14" ht="21.75" customHeight="1" x14ac:dyDescent="0.6">
      <c r="B6" s="41" t="s">
        <v>89</v>
      </c>
      <c r="C6" s="42">
        <v>65468</v>
      </c>
      <c r="D6" s="42">
        <f t="shared" si="0"/>
        <v>70705.440000000002</v>
      </c>
      <c r="E6" s="42">
        <f t="shared" si="3"/>
        <v>91917.072</v>
      </c>
      <c r="F6" s="42">
        <f t="shared" si="4"/>
        <v>78129.511199999994</v>
      </c>
      <c r="G6" s="42">
        <f t="shared" si="5"/>
        <v>73441.740527999995</v>
      </c>
      <c r="H6" s="42">
        <f t="shared" si="6"/>
        <v>82254.749391360005</v>
      </c>
      <c r="I6" s="42">
        <f t="shared" ref="I6:N6" si="8">H6*1.1</f>
        <v>90480.224330496014</v>
      </c>
      <c r="J6" s="42">
        <f t="shared" si="8"/>
        <v>99528.246763545627</v>
      </c>
      <c r="K6" s="42">
        <f t="shared" si="8"/>
        <v>109481.0714399002</v>
      </c>
      <c r="L6" s="42">
        <f t="shared" si="8"/>
        <v>120429.17858389023</v>
      </c>
      <c r="M6" s="42">
        <f t="shared" si="8"/>
        <v>132472.09644227926</v>
      </c>
      <c r="N6" s="42">
        <f t="shared" si="8"/>
        <v>145719.30608650719</v>
      </c>
    </row>
    <row r="7" spans="2:14" ht="21.75" customHeight="1" x14ac:dyDescent="0.6">
      <c r="B7" s="41" t="s">
        <v>90</v>
      </c>
      <c r="C7" s="42">
        <v>18856</v>
      </c>
      <c r="D7" s="42">
        <f t="shared" si="0"/>
        <v>20364.48</v>
      </c>
      <c r="E7" s="42">
        <f t="shared" si="3"/>
        <v>26473.824000000001</v>
      </c>
      <c r="F7" s="42">
        <f t="shared" si="4"/>
        <v>22502.750400000001</v>
      </c>
      <c r="G7" s="42">
        <f t="shared" si="5"/>
        <v>21152.585375999999</v>
      </c>
      <c r="H7" s="42">
        <f t="shared" si="6"/>
        <v>23690.895621120002</v>
      </c>
      <c r="I7" s="42">
        <f t="shared" ref="I7:K7" si="9">H7*0.85</f>
        <v>20137.261277952002</v>
      </c>
      <c r="J7" s="42">
        <f t="shared" si="9"/>
        <v>17116.672086259201</v>
      </c>
      <c r="K7" s="42">
        <f t="shared" si="9"/>
        <v>14549.17127332032</v>
      </c>
      <c r="L7" s="42">
        <f t="shared" ref="L7:N7" si="10">K7*1.4</f>
        <v>20368.839782648447</v>
      </c>
      <c r="M7" s="42">
        <f t="shared" si="10"/>
        <v>28516.375695707826</v>
      </c>
      <c r="N7" s="42">
        <f t="shared" si="10"/>
        <v>39922.925973990954</v>
      </c>
    </row>
    <row r="8" spans="2:14" ht="21.75" customHeight="1" x14ac:dyDescent="0.6">
      <c r="B8" s="41" t="s">
        <v>91</v>
      </c>
      <c r="C8" s="42">
        <v>7648</v>
      </c>
      <c r="D8" s="42">
        <f t="shared" si="0"/>
        <v>8259.84</v>
      </c>
      <c r="E8" s="42">
        <f t="shared" si="3"/>
        <v>10737.792000000001</v>
      </c>
      <c r="F8" s="42">
        <f t="shared" si="4"/>
        <v>9127.1232</v>
      </c>
      <c r="G8" s="42">
        <f t="shared" si="5"/>
        <v>8579.4958079999997</v>
      </c>
      <c r="H8" s="42">
        <f t="shared" si="6"/>
        <v>9609.0353049599998</v>
      </c>
      <c r="I8" s="42">
        <f>H8*1.05</f>
        <v>10089.487070208001</v>
      </c>
      <c r="J8" s="42">
        <f t="shared" ref="J8:N8" si="11">I8*1.01</f>
        <v>10190.381940910082</v>
      </c>
      <c r="K8" s="42">
        <f t="shared" si="11"/>
        <v>10292.285760319182</v>
      </c>
      <c r="L8" s="42">
        <f t="shared" si="11"/>
        <v>10395.208617922375</v>
      </c>
      <c r="M8" s="42">
        <f t="shared" si="11"/>
        <v>10499.1607041016</v>
      </c>
      <c r="N8" s="42">
        <f t="shared" si="11"/>
        <v>10604.152311142616</v>
      </c>
    </row>
    <row r="9" spans="2:14" ht="21.75" customHeight="1" x14ac:dyDescent="0.6">
      <c r="B9" s="41" t="s">
        <v>92</v>
      </c>
      <c r="C9" s="42">
        <v>9865</v>
      </c>
      <c r="D9" s="42">
        <f t="shared" si="0"/>
        <v>10654.2</v>
      </c>
      <c r="E9" s="42">
        <f t="shared" si="3"/>
        <v>13850.460000000001</v>
      </c>
      <c r="F9" s="42">
        <f t="shared" si="4"/>
        <v>11772.891</v>
      </c>
      <c r="G9" s="42">
        <f t="shared" si="5"/>
        <v>11066.517539999999</v>
      </c>
      <c r="H9" s="42">
        <f t="shared" si="6"/>
        <v>12394.4996448</v>
      </c>
      <c r="I9" s="42">
        <f t="shared" ref="I9:N9" si="12">C9</f>
        <v>9865</v>
      </c>
      <c r="J9" s="42">
        <f t="shared" si="12"/>
        <v>10654.2</v>
      </c>
      <c r="K9" s="42">
        <f t="shared" si="12"/>
        <v>13850.460000000001</v>
      </c>
      <c r="L9" s="42">
        <f t="shared" si="12"/>
        <v>11772.891</v>
      </c>
      <c r="M9" s="42">
        <f t="shared" si="12"/>
        <v>11066.517539999999</v>
      </c>
      <c r="N9" s="42">
        <f t="shared" si="12"/>
        <v>12394.4996448</v>
      </c>
    </row>
    <row r="10" spans="2:14" ht="21.75" customHeight="1" x14ac:dyDescent="0.6">
      <c r="B10" s="41" t="s">
        <v>93</v>
      </c>
      <c r="C10" s="42">
        <v>11061</v>
      </c>
      <c r="D10" s="42">
        <f t="shared" si="0"/>
        <v>11945.880000000001</v>
      </c>
      <c r="E10" s="42">
        <f t="shared" si="3"/>
        <v>15529.644000000002</v>
      </c>
      <c r="F10" s="42">
        <f t="shared" si="4"/>
        <v>13200.197400000001</v>
      </c>
      <c r="G10" s="42">
        <f t="shared" si="5"/>
        <v>12408.185556</v>
      </c>
      <c r="H10" s="42">
        <f t="shared" si="6"/>
        <v>13897.167822720001</v>
      </c>
      <c r="I10" s="42">
        <f t="shared" ref="I10:N10" si="13">C10</f>
        <v>11061</v>
      </c>
      <c r="J10" s="42">
        <f t="shared" si="13"/>
        <v>11945.880000000001</v>
      </c>
      <c r="K10" s="42">
        <f t="shared" si="13"/>
        <v>15529.644000000002</v>
      </c>
      <c r="L10" s="42">
        <f t="shared" si="13"/>
        <v>13200.197400000001</v>
      </c>
      <c r="M10" s="42">
        <f t="shared" si="13"/>
        <v>12408.185556</v>
      </c>
      <c r="N10" s="42">
        <f t="shared" si="13"/>
        <v>13897.167822720001</v>
      </c>
    </row>
    <row r="11" spans="2:14" ht="21.75" customHeight="1" x14ac:dyDescent="0.6">
      <c r="B11" s="41" t="s">
        <v>94</v>
      </c>
      <c r="C11" s="42">
        <v>78305</v>
      </c>
      <c r="D11" s="42">
        <f t="shared" si="0"/>
        <v>84569.400000000009</v>
      </c>
      <c r="E11" s="42">
        <f t="shared" si="3"/>
        <v>109940.22000000002</v>
      </c>
      <c r="F11" s="42">
        <f t="shared" si="4"/>
        <v>93449.187000000005</v>
      </c>
      <c r="G11" s="42">
        <f t="shared" si="5"/>
        <v>87842.235780000003</v>
      </c>
      <c r="H11" s="42">
        <f t="shared" si="6"/>
        <v>98383.304073600011</v>
      </c>
      <c r="I11" s="42">
        <f t="shared" ref="I11:N11" si="14">H11*0.98</f>
        <v>96415.637992128002</v>
      </c>
      <c r="J11" s="42">
        <f t="shared" si="14"/>
        <v>94487.325232285439</v>
      </c>
      <c r="K11" s="42">
        <f t="shared" si="14"/>
        <v>92597.578727639731</v>
      </c>
      <c r="L11" s="42">
        <f t="shared" si="14"/>
        <v>90745.627153086942</v>
      </c>
      <c r="M11" s="42">
        <f t="shared" si="14"/>
        <v>88930.714610025199</v>
      </c>
      <c r="N11" s="42">
        <f t="shared" si="14"/>
        <v>87152.10031782469</v>
      </c>
    </row>
    <row r="12" spans="2:14" ht="21.75" customHeight="1" x14ac:dyDescent="0.6">
      <c r="B12" s="43" t="s">
        <v>95</v>
      </c>
      <c r="C12" s="44">
        <f t="shared" ref="C12:N12" si="15">SUM(C3:C11)</f>
        <v>1049695</v>
      </c>
      <c r="D12" s="44">
        <f t="shared" si="15"/>
        <v>1133670.5999999999</v>
      </c>
      <c r="E12" s="44">
        <f t="shared" si="15"/>
        <v>1221809.8319999999</v>
      </c>
      <c r="F12" s="44">
        <f t="shared" si="15"/>
        <v>1106928.0288</v>
      </c>
      <c r="G12" s="44">
        <f t="shared" si="15"/>
        <v>1047009.3658740001</v>
      </c>
      <c r="H12" s="44">
        <f t="shared" si="15"/>
        <v>1067723.6361265799</v>
      </c>
      <c r="I12" s="44">
        <f t="shared" si="15"/>
        <v>1032728.9007690767</v>
      </c>
      <c r="J12" s="44">
        <f t="shared" si="15"/>
        <v>1058538.4343118872</v>
      </c>
      <c r="K12" s="44">
        <f t="shared" si="15"/>
        <v>1041131.1025745921</v>
      </c>
      <c r="L12" s="44">
        <f t="shared" si="15"/>
        <v>1039165.2936591364</v>
      </c>
      <c r="M12" s="44">
        <f t="shared" si="15"/>
        <v>1067626.4046162912</v>
      </c>
      <c r="N12" s="44">
        <f t="shared" si="15"/>
        <v>1077908.1681725373</v>
      </c>
    </row>
    <row r="13" spans="2:14" ht="15.6" x14ac:dyDescent="0.6"/>
    <row r="14" spans="2:14" ht="15.6" x14ac:dyDescent="0.6"/>
    <row r="15" spans="2:14" ht="15.6" x14ac:dyDescent="0.6"/>
    <row r="16" spans="2:14" ht="15.6" x14ac:dyDescent="0.6"/>
    <row r="17" ht="15.6" x14ac:dyDescent="0.6"/>
    <row r="18" ht="15.6" x14ac:dyDescent="0.6"/>
    <row r="19" ht="15.6" x14ac:dyDescent="0.6"/>
    <row r="20" ht="15.6" x14ac:dyDescent="0.6"/>
  </sheetData>
  <pageMargins left="0.7" right="0.7" top="0.75" bottom="0.75" header="0" footer="0"/>
  <pageSetup orientation="landscape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6E4237ED-7E28-4BD1-83D7-8E01862BA325}">
          <x14:colorSeries theme="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'Level 3 a'!C3:N3</xm:f>
              <xm:sqref>O3</xm:sqref>
            </x14:sparkline>
            <x14:sparkline>
              <xm:f>'Level 3 a'!C4:N4</xm:f>
              <xm:sqref>O4</xm:sqref>
            </x14:sparkline>
            <x14:sparkline>
              <xm:f>'Level 3 a'!C5:N5</xm:f>
              <xm:sqref>O5</xm:sqref>
            </x14:sparkline>
            <x14:sparkline>
              <xm:f>'Level 3 a'!C6:N6</xm:f>
              <xm:sqref>O6</xm:sqref>
            </x14:sparkline>
            <x14:sparkline>
              <xm:f>'Level 3 a'!C7:N7</xm:f>
              <xm:sqref>O7</xm:sqref>
            </x14:sparkline>
            <x14:sparkline>
              <xm:f>'Level 3 a'!C8:N8</xm:f>
              <xm:sqref>O8</xm:sqref>
            </x14:sparkline>
            <x14:sparkline>
              <xm:f>'Level 3 a'!C9:N9</xm:f>
              <xm:sqref>O9</xm:sqref>
            </x14:sparkline>
            <x14:sparkline>
              <xm:f>'Level 3 a'!C10:N10</xm:f>
              <xm:sqref>O10</xm:sqref>
            </x14:sparkline>
            <x14:sparkline>
              <xm:f>'Level 3 a'!C11:N11</xm:f>
              <xm:sqref>O11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L220"/>
  <sheetViews>
    <sheetView showGridLines="0" workbookViewId="0">
      <selection activeCell="K4" sqref="K4:K12"/>
    </sheetView>
  </sheetViews>
  <sheetFormatPr defaultColWidth="11.25" defaultRowHeight="15" customHeight="1" x14ac:dyDescent="0.6"/>
  <cols>
    <col min="1" max="5" width="10.59765625" customWidth="1"/>
    <col min="6" max="6" width="12.59765625" customWidth="1"/>
    <col min="7" max="26" width="10.59765625" customWidth="1"/>
  </cols>
  <sheetData>
    <row r="2" spans="2:12" ht="15" customHeight="1" x14ac:dyDescent="0.6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96</v>
      </c>
      <c r="J2" s="3" t="s">
        <v>97</v>
      </c>
      <c r="K2" s="3" t="s">
        <v>98</v>
      </c>
    </row>
    <row r="3" spans="2:12" ht="15" customHeight="1" x14ac:dyDescent="0.6">
      <c r="B3" s="4">
        <v>1185732</v>
      </c>
      <c r="C3" s="5">
        <v>44210</v>
      </c>
      <c r="D3" s="4" t="s">
        <v>8</v>
      </c>
      <c r="E3" s="4" t="s">
        <v>8</v>
      </c>
      <c r="F3" s="6" t="s">
        <v>9</v>
      </c>
      <c r="G3" s="7">
        <v>0.5</v>
      </c>
      <c r="H3" s="8">
        <v>12000</v>
      </c>
      <c r="I3" s="9">
        <f t="shared" ref="I3:I12" si="0">G3*H3</f>
        <v>6000</v>
      </c>
      <c r="J3" s="9">
        <v>2718</v>
      </c>
      <c r="K3" s="45">
        <f>I3-J3</f>
        <v>3282</v>
      </c>
      <c r="L3" s="46"/>
    </row>
    <row r="4" spans="2:12" ht="15" customHeight="1" x14ac:dyDescent="0.6">
      <c r="B4" s="4">
        <v>1185732</v>
      </c>
      <c r="C4" s="5">
        <v>44210</v>
      </c>
      <c r="D4" s="4" t="s">
        <v>8</v>
      </c>
      <c r="E4" s="4" t="s">
        <v>8</v>
      </c>
      <c r="F4" s="6" t="s">
        <v>10</v>
      </c>
      <c r="G4" s="7">
        <v>0.5</v>
      </c>
      <c r="H4" s="8">
        <v>10000</v>
      </c>
      <c r="I4" s="9">
        <f t="shared" si="0"/>
        <v>5000</v>
      </c>
      <c r="J4" s="9">
        <v>2765.0000000000005</v>
      </c>
      <c r="K4" s="45">
        <f>Revenue-Cost</f>
        <v>2234.9999999999995</v>
      </c>
      <c r="L4" s="46"/>
    </row>
    <row r="5" spans="2:12" ht="15" customHeight="1" x14ac:dyDescent="0.6">
      <c r="B5" s="4">
        <v>1185732</v>
      </c>
      <c r="C5" s="5">
        <v>44210</v>
      </c>
      <c r="D5" s="4" t="s">
        <v>8</v>
      </c>
      <c r="E5" s="4" t="s">
        <v>8</v>
      </c>
      <c r="F5" s="6" t="s">
        <v>11</v>
      </c>
      <c r="G5" s="7">
        <v>0.4</v>
      </c>
      <c r="H5" s="8">
        <v>10000</v>
      </c>
      <c r="I5" s="9">
        <f t="shared" si="0"/>
        <v>4000</v>
      </c>
      <c r="J5" s="9">
        <v>1180</v>
      </c>
      <c r="K5" s="45">
        <f>Revenue-Cost</f>
        <v>2820</v>
      </c>
      <c r="L5" s="46"/>
    </row>
    <row r="6" spans="2:12" ht="15" customHeight="1" x14ac:dyDescent="0.6">
      <c r="B6" s="4">
        <v>1185732</v>
      </c>
      <c r="C6" s="5">
        <v>44210</v>
      </c>
      <c r="D6" s="4" t="s">
        <v>8</v>
      </c>
      <c r="E6" s="4" t="s">
        <v>8</v>
      </c>
      <c r="F6" s="6" t="s">
        <v>12</v>
      </c>
      <c r="G6" s="7">
        <v>0.45</v>
      </c>
      <c r="H6" s="8">
        <v>8500</v>
      </c>
      <c r="I6" s="9">
        <f t="shared" si="0"/>
        <v>3825</v>
      </c>
      <c r="J6" s="9">
        <v>2535.9749999999999</v>
      </c>
      <c r="K6" s="45">
        <f>Revenue-Cost</f>
        <v>1289.0250000000001</v>
      </c>
      <c r="L6" s="46"/>
    </row>
    <row r="7" spans="2:12" ht="15" customHeight="1" x14ac:dyDescent="0.6">
      <c r="B7" s="4">
        <v>1185732</v>
      </c>
      <c r="C7" s="5">
        <v>44210</v>
      </c>
      <c r="D7" s="4" t="s">
        <v>8</v>
      </c>
      <c r="E7" s="4" t="s">
        <v>8</v>
      </c>
      <c r="F7" s="6" t="s">
        <v>13</v>
      </c>
      <c r="G7" s="7">
        <v>0.6</v>
      </c>
      <c r="H7" s="8">
        <v>9000</v>
      </c>
      <c r="I7" s="9">
        <f t="shared" si="0"/>
        <v>5400</v>
      </c>
      <c r="J7" s="9">
        <v>1323</v>
      </c>
      <c r="K7" s="45">
        <f>Revenue-Cost</f>
        <v>4077</v>
      </c>
      <c r="L7" s="46"/>
    </row>
    <row r="8" spans="2:12" ht="15" customHeight="1" x14ac:dyDescent="0.6">
      <c r="B8" s="4">
        <v>1185732</v>
      </c>
      <c r="C8" s="5">
        <v>44210</v>
      </c>
      <c r="D8" s="4" t="s">
        <v>8</v>
      </c>
      <c r="E8" s="4" t="s">
        <v>8</v>
      </c>
      <c r="F8" s="6" t="s">
        <v>14</v>
      </c>
      <c r="G8" s="7">
        <v>0.5</v>
      </c>
      <c r="H8" s="8">
        <v>10000</v>
      </c>
      <c r="I8" s="9">
        <f t="shared" si="0"/>
        <v>5000</v>
      </c>
      <c r="J8" s="9">
        <v>2265</v>
      </c>
      <c r="K8" s="45">
        <f>Revenue-Cost</f>
        <v>2735</v>
      </c>
      <c r="L8" s="46"/>
    </row>
    <row r="9" spans="2:12" ht="15" customHeight="1" x14ac:dyDescent="0.6">
      <c r="B9" s="4">
        <v>1185732</v>
      </c>
      <c r="C9" s="5">
        <v>44239</v>
      </c>
      <c r="D9" s="4" t="s">
        <v>8</v>
      </c>
      <c r="E9" s="4" t="s">
        <v>8</v>
      </c>
      <c r="F9" s="6" t="s">
        <v>9</v>
      </c>
      <c r="G9" s="7">
        <v>0.5</v>
      </c>
      <c r="H9" s="8">
        <v>12500</v>
      </c>
      <c r="I9" s="9">
        <f t="shared" si="0"/>
        <v>6250</v>
      </c>
      <c r="J9" s="9">
        <v>3456.2500000000005</v>
      </c>
      <c r="K9" s="45">
        <f>Revenue-Cost</f>
        <v>2793.7499999999995</v>
      </c>
      <c r="L9" s="46"/>
    </row>
    <row r="10" spans="2:12" ht="15" customHeight="1" x14ac:dyDescent="0.6">
      <c r="B10" s="4">
        <v>1185732</v>
      </c>
      <c r="C10" s="5">
        <v>44239</v>
      </c>
      <c r="D10" s="4" t="s">
        <v>8</v>
      </c>
      <c r="E10" s="4" t="s">
        <v>8</v>
      </c>
      <c r="F10" s="6" t="s">
        <v>10</v>
      </c>
      <c r="G10" s="7">
        <v>0.5</v>
      </c>
      <c r="H10" s="8">
        <v>9000</v>
      </c>
      <c r="I10" s="9">
        <f t="shared" si="0"/>
        <v>4500</v>
      </c>
      <c r="J10" s="9">
        <v>1327.5</v>
      </c>
      <c r="K10" s="45">
        <f>Revenue-Cost</f>
        <v>3172.5</v>
      </c>
      <c r="L10" s="46"/>
    </row>
    <row r="11" spans="2:12" ht="15" customHeight="1" x14ac:dyDescent="0.6">
      <c r="B11" s="4">
        <v>1185732</v>
      </c>
      <c r="C11" s="5">
        <v>44239</v>
      </c>
      <c r="D11" s="4" t="s">
        <v>8</v>
      </c>
      <c r="E11" s="4" t="s">
        <v>8</v>
      </c>
      <c r="F11" s="6" t="s">
        <v>11</v>
      </c>
      <c r="G11" s="7">
        <v>0.4</v>
      </c>
      <c r="H11" s="8">
        <v>9500</v>
      </c>
      <c r="I11" s="9">
        <f t="shared" si="0"/>
        <v>3800</v>
      </c>
      <c r="J11" s="9">
        <v>2519.4</v>
      </c>
      <c r="K11" s="45">
        <f>Revenue-Cost</f>
        <v>1280.5999999999999</v>
      </c>
      <c r="L11" s="46"/>
    </row>
    <row r="12" spans="2:12" ht="15" customHeight="1" x14ac:dyDescent="0.6">
      <c r="B12" s="4">
        <v>1185732</v>
      </c>
      <c r="C12" s="5">
        <v>44239</v>
      </c>
      <c r="D12" s="4" t="s">
        <v>8</v>
      </c>
      <c r="E12" s="4" t="s">
        <v>8</v>
      </c>
      <c r="F12" s="6" t="s">
        <v>12</v>
      </c>
      <c r="G12" s="7">
        <v>0.45</v>
      </c>
      <c r="H12" s="8">
        <v>8250</v>
      </c>
      <c r="I12" s="9">
        <f t="shared" si="0"/>
        <v>3712.5</v>
      </c>
      <c r="J12" s="9">
        <v>909.5625</v>
      </c>
      <c r="K12" s="45">
        <f>Revenue-Cost</f>
        <v>2802.9375</v>
      </c>
      <c r="L12" s="46"/>
    </row>
    <row r="13" spans="2:12" ht="15" customHeight="1" x14ac:dyDescent="0.6">
      <c r="B13" s="4"/>
      <c r="C13" s="5"/>
      <c r="D13" s="4"/>
      <c r="E13" s="4"/>
      <c r="F13" s="6"/>
      <c r="G13" s="7"/>
      <c r="H13" s="8"/>
      <c r="I13" s="9"/>
      <c r="J13" s="9"/>
      <c r="L13" s="46"/>
    </row>
    <row r="14" spans="2:12" ht="15" customHeight="1" x14ac:dyDescent="0.6">
      <c r="B14" s="4"/>
      <c r="C14" s="5"/>
      <c r="D14" s="4"/>
      <c r="E14" s="4"/>
      <c r="F14" s="6"/>
      <c r="G14" s="7"/>
      <c r="H14" s="8"/>
      <c r="I14" s="9"/>
      <c r="J14" s="9"/>
      <c r="L14" s="46"/>
    </row>
    <row r="15" spans="2:12" ht="15" customHeight="1" x14ac:dyDescent="0.6">
      <c r="B15" s="4"/>
      <c r="C15" s="5"/>
      <c r="D15" s="4"/>
      <c r="E15" s="4"/>
      <c r="F15" s="6"/>
      <c r="G15" s="7"/>
      <c r="H15" s="8"/>
      <c r="I15" s="9"/>
      <c r="J15" s="9"/>
      <c r="L15" s="46"/>
    </row>
    <row r="16" spans="2:12" ht="15" customHeight="1" x14ac:dyDescent="0.6">
      <c r="B16" s="4"/>
      <c r="C16" s="5"/>
      <c r="D16" s="4"/>
      <c r="E16" s="4"/>
      <c r="F16" s="6"/>
      <c r="G16" s="7"/>
      <c r="H16" s="8"/>
      <c r="I16" s="9"/>
      <c r="J16" s="9"/>
      <c r="L16" s="46"/>
    </row>
    <row r="17" spans="2:12" ht="15" customHeight="1" x14ac:dyDescent="0.6">
      <c r="B17" s="4"/>
      <c r="C17" s="5"/>
      <c r="D17" s="4"/>
      <c r="E17" s="4"/>
      <c r="F17" s="6"/>
      <c r="G17" s="7"/>
      <c r="H17" s="8"/>
      <c r="I17" s="9"/>
      <c r="J17" s="9"/>
      <c r="L17" s="46"/>
    </row>
    <row r="18" spans="2:12" ht="15.6" x14ac:dyDescent="0.6">
      <c r="B18" s="4"/>
      <c r="C18" s="5"/>
      <c r="D18" s="4"/>
      <c r="E18" s="4"/>
      <c r="F18" s="6"/>
      <c r="G18" s="7"/>
      <c r="H18" s="8"/>
      <c r="I18" s="9"/>
      <c r="J18" s="9"/>
      <c r="L18" s="46"/>
    </row>
    <row r="19" spans="2:12" ht="15.6" x14ac:dyDescent="0.6">
      <c r="B19" s="4"/>
      <c r="C19" s="5"/>
      <c r="D19" s="4"/>
      <c r="E19" s="4"/>
      <c r="F19" s="6"/>
      <c r="G19" s="7"/>
      <c r="H19" s="8"/>
      <c r="I19" s="9"/>
      <c r="J19" s="9"/>
      <c r="L19" s="46"/>
    </row>
    <row r="20" spans="2:12" ht="15.6" x14ac:dyDescent="0.6">
      <c r="B20" s="4"/>
      <c r="C20" s="5"/>
      <c r="D20" s="4"/>
      <c r="E20" s="4"/>
      <c r="F20" s="6"/>
      <c r="G20" s="7"/>
      <c r="H20" s="8"/>
      <c r="I20" s="9"/>
      <c r="J20" s="9"/>
      <c r="L20" s="46"/>
    </row>
    <row r="21" spans="2:12" ht="15.6" x14ac:dyDescent="0.6">
      <c r="B21" s="4"/>
      <c r="C21" s="5"/>
      <c r="D21" s="4"/>
      <c r="E21" s="4"/>
      <c r="F21" s="6"/>
      <c r="G21" s="7"/>
      <c r="H21" s="8"/>
      <c r="I21" s="9"/>
      <c r="J21" s="9"/>
      <c r="L21" s="46"/>
    </row>
    <row r="22" spans="2:12" ht="15.6" x14ac:dyDescent="0.6">
      <c r="B22" s="4"/>
      <c r="C22" s="5"/>
      <c r="D22" s="4"/>
      <c r="E22" s="4"/>
      <c r="F22" s="6"/>
      <c r="G22" s="7"/>
      <c r="H22" s="8"/>
      <c r="I22" s="9"/>
      <c r="J22" s="9"/>
      <c r="L22" s="46"/>
    </row>
    <row r="23" spans="2:12" ht="15.6" x14ac:dyDescent="0.6">
      <c r="B23" s="4"/>
      <c r="C23" s="5"/>
      <c r="D23" s="4"/>
      <c r="E23" s="4"/>
      <c r="F23" s="6"/>
      <c r="G23" s="7"/>
      <c r="H23" s="8"/>
      <c r="I23" s="9"/>
      <c r="J23" s="9"/>
      <c r="L23" s="46"/>
    </row>
    <row r="24" spans="2:12" ht="15.6" x14ac:dyDescent="0.6">
      <c r="B24" s="4"/>
      <c r="C24" s="5"/>
      <c r="D24" s="4"/>
      <c r="E24" s="4"/>
      <c r="F24" s="6"/>
      <c r="G24" s="7"/>
      <c r="H24" s="8"/>
      <c r="I24" s="9"/>
      <c r="J24" s="9"/>
      <c r="L24" s="46"/>
    </row>
    <row r="25" spans="2:12" ht="15.6" x14ac:dyDescent="0.6">
      <c r="B25" s="4"/>
      <c r="C25" s="5"/>
      <c r="D25" s="4"/>
      <c r="E25" s="4"/>
      <c r="F25" s="6"/>
      <c r="G25" s="7"/>
      <c r="H25" s="8"/>
      <c r="I25" s="9"/>
      <c r="J25" s="9"/>
      <c r="L25" s="46"/>
    </row>
    <row r="26" spans="2:12" ht="15.6" x14ac:dyDescent="0.6">
      <c r="B26" s="4"/>
      <c r="C26" s="5"/>
      <c r="D26" s="4"/>
      <c r="E26" s="4"/>
      <c r="F26" s="6"/>
      <c r="G26" s="7"/>
      <c r="H26" s="8"/>
      <c r="I26" s="9"/>
      <c r="J26" s="9"/>
      <c r="L26" s="46"/>
    </row>
    <row r="27" spans="2:12" ht="15.6" x14ac:dyDescent="0.6">
      <c r="B27" s="4"/>
      <c r="C27" s="5"/>
      <c r="D27" s="4"/>
      <c r="E27" s="4"/>
      <c r="F27" s="6"/>
      <c r="G27" s="7"/>
      <c r="H27" s="8"/>
      <c r="I27" s="9"/>
      <c r="J27" s="9"/>
      <c r="L27" s="46"/>
    </row>
    <row r="28" spans="2:12" ht="15.6" x14ac:dyDescent="0.6">
      <c r="B28" s="4"/>
      <c r="C28" s="5"/>
      <c r="D28" s="4"/>
      <c r="E28" s="4"/>
      <c r="F28" s="6"/>
      <c r="G28" s="7"/>
      <c r="H28" s="8"/>
      <c r="I28" s="9"/>
      <c r="J28" s="9"/>
      <c r="L28" s="46"/>
    </row>
    <row r="29" spans="2:12" ht="15.6" x14ac:dyDescent="0.6">
      <c r="B29" s="4"/>
      <c r="C29" s="5"/>
      <c r="D29" s="4"/>
      <c r="E29" s="4"/>
      <c r="F29" s="6"/>
      <c r="G29" s="7"/>
      <c r="H29" s="8"/>
      <c r="I29" s="9"/>
      <c r="J29" s="9"/>
      <c r="L29" s="46"/>
    </row>
    <row r="30" spans="2:12" ht="15.6" x14ac:dyDescent="0.6">
      <c r="B30" s="4"/>
      <c r="C30" s="5"/>
      <c r="D30" s="4"/>
      <c r="E30" s="4"/>
      <c r="F30" s="6"/>
      <c r="G30" s="7"/>
      <c r="H30" s="8"/>
      <c r="I30" s="9"/>
      <c r="J30" s="9"/>
      <c r="L30" s="46"/>
    </row>
    <row r="31" spans="2:12" ht="15.6" x14ac:dyDescent="0.6">
      <c r="B31" s="4"/>
      <c r="C31" s="5"/>
      <c r="D31" s="4"/>
      <c r="E31" s="4"/>
      <c r="F31" s="6"/>
      <c r="G31" s="7"/>
      <c r="H31" s="8"/>
      <c r="I31" s="9"/>
      <c r="J31" s="9"/>
      <c r="L31" s="46"/>
    </row>
    <row r="32" spans="2:12" ht="15.6" x14ac:dyDescent="0.6">
      <c r="B32" s="4"/>
      <c r="C32" s="5"/>
      <c r="D32" s="4"/>
      <c r="E32" s="4"/>
      <c r="F32" s="6"/>
      <c r="G32" s="7"/>
      <c r="H32" s="8"/>
      <c r="I32" s="9"/>
      <c r="J32" s="9"/>
      <c r="L32" s="46"/>
    </row>
    <row r="33" spans="2:12" ht="15.6" x14ac:dyDescent="0.6">
      <c r="B33" s="4"/>
      <c r="C33" s="5"/>
      <c r="D33" s="4"/>
      <c r="E33" s="4"/>
      <c r="F33" s="6"/>
      <c r="G33" s="7"/>
      <c r="H33" s="8"/>
      <c r="I33" s="9"/>
      <c r="J33" s="9"/>
      <c r="L33" s="46"/>
    </row>
    <row r="34" spans="2:12" ht="15.6" x14ac:dyDescent="0.6">
      <c r="B34" s="4"/>
      <c r="C34" s="5"/>
      <c r="D34" s="4"/>
      <c r="E34" s="4"/>
      <c r="F34" s="6"/>
      <c r="G34" s="7"/>
      <c r="H34" s="8"/>
      <c r="I34" s="9"/>
      <c r="J34" s="9"/>
      <c r="L34" s="46"/>
    </row>
    <row r="35" spans="2:12" ht="15.6" x14ac:dyDescent="0.6">
      <c r="B35" s="4"/>
      <c r="C35" s="5"/>
      <c r="D35" s="4"/>
      <c r="E35" s="4"/>
      <c r="F35" s="6"/>
      <c r="G35" s="7"/>
      <c r="H35" s="8"/>
      <c r="I35" s="9"/>
      <c r="J35" s="9"/>
      <c r="L35" s="46"/>
    </row>
    <row r="36" spans="2:12" ht="15.6" x14ac:dyDescent="0.6">
      <c r="B36" s="4"/>
      <c r="C36" s="5"/>
      <c r="D36" s="4"/>
      <c r="E36" s="4"/>
      <c r="F36" s="6"/>
      <c r="G36" s="7"/>
      <c r="H36" s="8"/>
      <c r="I36" s="9"/>
      <c r="J36" s="9"/>
      <c r="L36" s="46"/>
    </row>
    <row r="37" spans="2:12" ht="15.6" x14ac:dyDescent="0.6">
      <c r="B37" s="4"/>
      <c r="C37" s="5"/>
      <c r="D37" s="4"/>
      <c r="E37" s="4"/>
      <c r="F37" s="6"/>
      <c r="G37" s="7"/>
      <c r="H37" s="8"/>
      <c r="I37" s="9"/>
      <c r="J37" s="9"/>
      <c r="L37" s="46"/>
    </row>
    <row r="38" spans="2:12" ht="15.6" x14ac:dyDescent="0.6">
      <c r="B38" s="4"/>
      <c r="C38" s="5"/>
      <c r="D38" s="4"/>
      <c r="E38" s="4"/>
      <c r="F38" s="6"/>
      <c r="G38" s="7"/>
      <c r="H38" s="8"/>
      <c r="I38" s="9"/>
      <c r="J38" s="9"/>
      <c r="L38" s="46"/>
    </row>
    <row r="39" spans="2:12" ht="15.6" x14ac:dyDescent="0.6">
      <c r="B39" s="4"/>
      <c r="C39" s="5"/>
      <c r="D39" s="4"/>
      <c r="E39" s="4"/>
      <c r="F39" s="6"/>
      <c r="G39" s="7"/>
      <c r="H39" s="8"/>
      <c r="I39" s="9"/>
      <c r="J39" s="9"/>
      <c r="L39" s="46"/>
    </row>
    <row r="40" spans="2:12" ht="15.6" x14ac:dyDescent="0.6">
      <c r="B40" s="4"/>
      <c r="C40" s="5"/>
      <c r="D40" s="4"/>
      <c r="E40" s="4"/>
      <c r="F40" s="6"/>
      <c r="G40" s="7"/>
      <c r="H40" s="8"/>
      <c r="I40" s="9"/>
      <c r="J40" s="9"/>
      <c r="L40" s="46"/>
    </row>
    <row r="41" spans="2:12" ht="15.6" x14ac:dyDescent="0.6">
      <c r="B41" s="4"/>
      <c r="C41" s="5"/>
      <c r="D41" s="4"/>
      <c r="E41" s="4"/>
      <c r="F41" s="6"/>
      <c r="G41" s="7"/>
      <c r="H41" s="8"/>
      <c r="I41" s="9"/>
      <c r="J41" s="9"/>
      <c r="L41" s="46"/>
    </row>
    <row r="42" spans="2:12" ht="15.6" x14ac:dyDescent="0.6">
      <c r="B42" s="4"/>
      <c r="C42" s="5"/>
      <c r="D42" s="4"/>
      <c r="E42" s="4"/>
      <c r="F42" s="6"/>
      <c r="G42" s="7"/>
      <c r="H42" s="8"/>
      <c r="I42" s="9"/>
      <c r="J42" s="9"/>
      <c r="L42" s="46"/>
    </row>
    <row r="43" spans="2:12" ht="15.6" x14ac:dyDescent="0.6">
      <c r="B43" s="4"/>
      <c r="C43" s="5"/>
      <c r="D43" s="4"/>
      <c r="E43" s="4"/>
      <c r="F43" s="6"/>
      <c r="G43" s="7"/>
      <c r="H43" s="8"/>
      <c r="I43" s="9"/>
      <c r="J43" s="9"/>
      <c r="L43" s="46"/>
    </row>
    <row r="44" spans="2:12" ht="15.6" x14ac:dyDescent="0.6">
      <c r="B44" s="4"/>
      <c r="C44" s="5"/>
      <c r="D44" s="4"/>
      <c r="E44" s="4"/>
      <c r="F44" s="6"/>
      <c r="G44" s="7"/>
      <c r="H44" s="8"/>
      <c r="I44" s="9"/>
      <c r="J44" s="9"/>
      <c r="L44" s="46"/>
    </row>
    <row r="45" spans="2:12" ht="15.6" x14ac:dyDescent="0.6">
      <c r="B45" s="4"/>
      <c r="C45" s="5"/>
      <c r="D45" s="4"/>
      <c r="E45" s="4"/>
      <c r="F45" s="6"/>
      <c r="G45" s="7"/>
      <c r="H45" s="8"/>
      <c r="I45" s="9"/>
      <c r="J45" s="9"/>
      <c r="L45" s="46"/>
    </row>
    <row r="46" spans="2:12" ht="15.6" x14ac:dyDescent="0.6">
      <c r="B46" s="4"/>
      <c r="C46" s="5"/>
      <c r="D46" s="4"/>
      <c r="E46" s="4"/>
      <c r="F46" s="6"/>
      <c r="G46" s="7"/>
      <c r="H46" s="8"/>
      <c r="I46" s="9"/>
      <c r="J46" s="9"/>
      <c r="L46" s="46"/>
    </row>
    <row r="47" spans="2:12" ht="15.6" x14ac:dyDescent="0.6">
      <c r="B47" s="4"/>
      <c r="C47" s="5"/>
      <c r="D47" s="4"/>
      <c r="E47" s="4"/>
      <c r="F47" s="6"/>
      <c r="G47" s="7"/>
      <c r="H47" s="8"/>
      <c r="I47" s="9"/>
      <c r="J47" s="9"/>
      <c r="L47" s="46"/>
    </row>
    <row r="48" spans="2:12" ht="15.6" x14ac:dyDescent="0.6">
      <c r="B48" s="4"/>
      <c r="C48" s="5"/>
      <c r="D48" s="4"/>
      <c r="E48" s="4"/>
      <c r="F48" s="6"/>
      <c r="G48" s="7"/>
      <c r="H48" s="8"/>
      <c r="I48" s="9"/>
      <c r="J48" s="9"/>
      <c r="L48" s="46"/>
    </row>
    <row r="49" spans="2:12" ht="15.6" x14ac:dyDescent="0.6">
      <c r="B49" s="4"/>
      <c r="C49" s="5"/>
      <c r="D49" s="4"/>
      <c r="E49" s="4"/>
      <c r="F49" s="6"/>
      <c r="G49" s="7"/>
      <c r="H49" s="8"/>
      <c r="I49" s="9"/>
      <c r="J49" s="9"/>
      <c r="L49" s="46"/>
    </row>
    <row r="50" spans="2:12" ht="15.6" x14ac:dyDescent="0.6">
      <c r="B50" s="4"/>
      <c r="C50" s="5"/>
      <c r="D50" s="4"/>
      <c r="E50" s="4"/>
      <c r="F50" s="6"/>
      <c r="G50" s="7"/>
      <c r="H50" s="8"/>
      <c r="I50" s="9"/>
      <c r="J50" s="9"/>
    </row>
    <row r="51" spans="2:12" ht="15.6" x14ac:dyDescent="0.6">
      <c r="B51" s="4"/>
      <c r="C51" s="5"/>
      <c r="D51" s="4"/>
      <c r="E51" s="4"/>
      <c r="F51" s="6"/>
      <c r="G51" s="7"/>
      <c r="H51" s="8"/>
      <c r="I51" s="9"/>
      <c r="J51" s="9"/>
    </row>
    <row r="52" spans="2:12" ht="15.6" x14ac:dyDescent="0.6">
      <c r="B52" s="4"/>
      <c r="C52" s="5"/>
      <c r="D52" s="4"/>
      <c r="E52" s="4"/>
      <c r="F52" s="6"/>
      <c r="G52" s="7"/>
      <c r="H52" s="8"/>
      <c r="I52" s="9"/>
      <c r="J52" s="9"/>
    </row>
    <row r="53" spans="2:12" ht="15.6" x14ac:dyDescent="0.6">
      <c r="B53" s="4"/>
      <c r="C53" s="5"/>
      <c r="D53" s="4"/>
      <c r="E53" s="4"/>
      <c r="F53" s="6"/>
      <c r="G53" s="7"/>
      <c r="H53" s="8"/>
      <c r="I53" s="9"/>
      <c r="J53" s="9"/>
    </row>
    <row r="54" spans="2:12" ht="15.6" x14ac:dyDescent="0.6">
      <c r="B54" s="4"/>
      <c r="C54" s="5"/>
      <c r="D54" s="4"/>
      <c r="E54" s="4"/>
      <c r="F54" s="6"/>
      <c r="G54" s="7"/>
      <c r="H54" s="8"/>
      <c r="I54" s="9"/>
      <c r="J54" s="9"/>
    </row>
    <row r="55" spans="2:12" ht="15.6" x14ac:dyDescent="0.6">
      <c r="B55" s="4"/>
      <c r="C55" s="5"/>
      <c r="D55" s="4"/>
      <c r="E55" s="4"/>
      <c r="F55" s="6"/>
      <c r="G55" s="7"/>
      <c r="H55" s="8"/>
      <c r="I55" s="9"/>
      <c r="J55" s="9"/>
    </row>
    <row r="56" spans="2:12" ht="15.6" x14ac:dyDescent="0.6">
      <c r="B56" s="4"/>
      <c r="C56" s="5"/>
      <c r="D56" s="4"/>
      <c r="E56" s="4"/>
      <c r="F56" s="6"/>
      <c r="G56" s="7"/>
      <c r="H56" s="8"/>
      <c r="I56" s="9"/>
      <c r="J56" s="9"/>
    </row>
    <row r="57" spans="2:12" ht="15.6" x14ac:dyDescent="0.6">
      <c r="B57" s="4"/>
      <c r="C57" s="5"/>
      <c r="D57" s="4"/>
      <c r="E57" s="4"/>
      <c r="F57" s="6"/>
      <c r="G57" s="7"/>
      <c r="H57" s="8"/>
      <c r="I57" s="9"/>
      <c r="J57" s="9"/>
    </row>
    <row r="58" spans="2:12" ht="15.6" x14ac:dyDescent="0.6">
      <c r="B58" s="4"/>
      <c r="C58" s="5"/>
      <c r="D58" s="4"/>
      <c r="E58" s="4"/>
      <c r="F58" s="6"/>
      <c r="G58" s="7"/>
      <c r="H58" s="8"/>
      <c r="I58" s="9"/>
      <c r="J58" s="9"/>
    </row>
    <row r="59" spans="2:12" ht="15.6" x14ac:dyDescent="0.6">
      <c r="B59" s="4"/>
      <c r="C59" s="5"/>
      <c r="D59" s="4"/>
      <c r="E59" s="4"/>
      <c r="F59" s="6"/>
      <c r="G59" s="7"/>
      <c r="H59" s="8"/>
      <c r="I59" s="9"/>
      <c r="J59" s="9"/>
    </row>
    <row r="60" spans="2:12" ht="15.6" x14ac:dyDescent="0.6">
      <c r="B60" s="4"/>
      <c r="C60" s="5"/>
      <c r="D60" s="4"/>
      <c r="E60" s="4"/>
      <c r="F60" s="6"/>
      <c r="G60" s="7"/>
      <c r="H60" s="8"/>
      <c r="I60" s="9"/>
      <c r="J60" s="9"/>
    </row>
    <row r="61" spans="2:12" ht="15.6" x14ac:dyDescent="0.6">
      <c r="B61" s="4"/>
      <c r="C61" s="5"/>
      <c r="D61" s="4"/>
      <c r="E61" s="4"/>
      <c r="F61" s="6"/>
      <c r="G61" s="7"/>
      <c r="H61" s="8"/>
      <c r="I61" s="9"/>
      <c r="J61" s="9"/>
    </row>
    <row r="62" spans="2:12" ht="15.6" x14ac:dyDescent="0.6">
      <c r="B62" s="4"/>
      <c r="C62" s="5"/>
      <c r="D62" s="4"/>
      <c r="E62" s="4"/>
      <c r="F62" s="6"/>
      <c r="G62" s="7"/>
      <c r="H62" s="8"/>
      <c r="I62" s="9"/>
      <c r="J62" s="9"/>
    </row>
    <row r="63" spans="2:12" ht="15.6" x14ac:dyDescent="0.6">
      <c r="B63" s="4"/>
      <c r="C63" s="5"/>
      <c r="D63" s="4"/>
      <c r="E63" s="4"/>
      <c r="F63" s="6"/>
      <c r="G63" s="7"/>
      <c r="H63" s="8"/>
      <c r="I63" s="9"/>
      <c r="J63" s="9"/>
    </row>
    <row r="64" spans="2:12" ht="15.6" x14ac:dyDescent="0.6">
      <c r="B64" s="4"/>
      <c r="C64" s="5"/>
      <c r="D64" s="4"/>
      <c r="E64" s="4"/>
      <c r="F64" s="6"/>
      <c r="G64" s="7"/>
      <c r="H64" s="8"/>
      <c r="I64" s="9"/>
      <c r="J64" s="9"/>
    </row>
    <row r="65" spans="2:10" ht="15.6" x14ac:dyDescent="0.6">
      <c r="B65" s="4"/>
      <c r="C65" s="5"/>
      <c r="D65" s="4"/>
      <c r="E65" s="4"/>
      <c r="F65" s="6"/>
      <c r="G65" s="7"/>
      <c r="H65" s="8"/>
      <c r="I65" s="9"/>
      <c r="J65" s="9"/>
    </row>
    <row r="66" spans="2:10" ht="15.6" x14ac:dyDescent="0.6">
      <c r="B66" s="4"/>
      <c r="C66" s="5"/>
      <c r="D66" s="4"/>
      <c r="E66" s="4"/>
      <c r="F66" s="6"/>
      <c r="G66" s="7"/>
      <c r="H66" s="8"/>
      <c r="I66" s="9"/>
      <c r="J66" s="9"/>
    </row>
    <row r="67" spans="2:10" ht="15.6" x14ac:dyDescent="0.6">
      <c r="B67" s="4"/>
      <c r="C67" s="5"/>
      <c r="D67" s="4"/>
      <c r="E67" s="4"/>
      <c r="F67" s="6"/>
      <c r="G67" s="7"/>
      <c r="H67" s="8"/>
      <c r="I67" s="9"/>
      <c r="J67" s="9"/>
    </row>
    <row r="68" spans="2:10" ht="15.6" x14ac:dyDescent="0.6">
      <c r="B68" s="4"/>
      <c r="C68" s="5"/>
      <c r="D68" s="4"/>
      <c r="E68" s="4"/>
      <c r="F68" s="6"/>
      <c r="G68" s="7"/>
      <c r="H68" s="8"/>
      <c r="I68" s="9"/>
      <c r="J68" s="9"/>
    </row>
    <row r="69" spans="2:10" ht="15.6" x14ac:dyDescent="0.6">
      <c r="B69" s="4"/>
      <c r="C69" s="5"/>
      <c r="D69" s="4"/>
      <c r="E69" s="4"/>
      <c r="F69" s="6"/>
      <c r="G69" s="7"/>
      <c r="H69" s="8"/>
      <c r="I69" s="9"/>
      <c r="J69" s="9"/>
    </row>
    <row r="70" spans="2:10" ht="15.6" x14ac:dyDescent="0.6">
      <c r="B70" s="4"/>
      <c r="C70" s="5"/>
      <c r="D70" s="4"/>
      <c r="E70" s="4"/>
      <c r="F70" s="6"/>
      <c r="G70" s="7"/>
      <c r="H70" s="8"/>
      <c r="I70" s="9"/>
      <c r="J70" s="9"/>
    </row>
    <row r="71" spans="2:10" ht="15.6" x14ac:dyDescent="0.6">
      <c r="B71" s="4"/>
      <c r="C71" s="5"/>
      <c r="D71" s="4"/>
      <c r="E71" s="4"/>
      <c r="F71" s="6"/>
      <c r="G71" s="7"/>
      <c r="H71" s="8"/>
      <c r="I71" s="9"/>
      <c r="J71" s="9"/>
    </row>
    <row r="72" spans="2:10" ht="15.6" x14ac:dyDescent="0.6">
      <c r="B72" s="4"/>
      <c r="C72" s="5"/>
      <c r="D72" s="4"/>
      <c r="E72" s="4"/>
      <c r="F72" s="6"/>
      <c r="G72" s="7"/>
      <c r="H72" s="8"/>
      <c r="I72" s="9"/>
      <c r="J72" s="9"/>
    </row>
    <row r="73" spans="2:10" ht="15.6" x14ac:dyDescent="0.6">
      <c r="B73" s="4"/>
      <c r="C73" s="5"/>
      <c r="D73" s="4"/>
      <c r="E73" s="4"/>
      <c r="F73" s="6"/>
      <c r="G73" s="7"/>
      <c r="H73" s="8"/>
      <c r="I73" s="9"/>
      <c r="J73" s="9"/>
    </row>
    <row r="74" spans="2:10" ht="15.6" x14ac:dyDescent="0.6">
      <c r="B74" s="4"/>
      <c r="C74" s="5"/>
      <c r="D74" s="4"/>
      <c r="E74" s="4"/>
      <c r="F74" s="6"/>
      <c r="G74" s="7"/>
      <c r="H74" s="8"/>
      <c r="I74" s="9"/>
      <c r="J74" s="9"/>
    </row>
    <row r="75" spans="2:10" ht="15.6" x14ac:dyDescent="0.6">
      <c r="B75" s="4"/>
      <c r="C75" s="5"/>
      <c r="D75" s="4"/>
      <c r="E75" s="4"/>
      <c r="F75" s="6"/>
      <c r="G75" s="7"/>
      <c r="H75" s="8"/>
      <c r="I75" s="9"/>
      <c r="J75" s="9"/>
    </row>
    <row r="76" spans="2:10" ht="15.6" x14ac:dyDescent="0.6">
      <c r="B76" s="4"/>
      <c r="C76" s="5"/>
      <c r="D76" s="4"/>
      <c r="E76" s="4"/>
      <c r="F76" s="6"/>
      <c r="G76" s="7"/>
      <c r="H76" s="8"/>
      <c r="I76" s="9"/>
      <c r="J76" s="9"/>
    </row>
    <row r="77" spans="2:10" ht="15.6" x14ac:dyDescent="0.6">
      <c r="B77" s="4"/>
      <c r="C77" s="5"/>
      <c r="D77" s="4"/>
      <c r="E77" s="4"/>
      <c r="F77" s="6"/>
      <c r="G77" s="7"/>
      <c r="H77" s="8"/>
      <c r="I77" s="9"/>
      <c r="J77" s="9"/>
    </row>
    <row r="78" spans="2:10" ht="15.6" x14ac:dyDescent="0.6">
      <c r="B78" s="4"/>
      <c r="C78" s="5"/>
      <c r="D78" s="4"/>
      <c r="E78" s="4"/>
      <c r="F78" s="6"/>
      <c r="G78" s="7"/>
      <c r="H78" s="8"/>
      <c r="I78" s="9"/>
      <c r="J78" s="9"/>
    </row>
    <row r="79" spans="2:10" ht="15.6" x14ac:dyDescent="0.6">
      <c r="B79" s="4"/>
      <c r="C79" s="5"/>
      <c r="D79" s="4"/>
      <c r="E79" s="4"/>
      <c r="F79" s="6"/>
      <c r="G79" s="7"/>
      <c r="H79" s="8"/>
      <c r="I79" s="9"/>
      <c r="J79" s="9"/>
    </row>
    <row r="80" spans="2:10" ht="15.6" x14ac:dyDescent="0.6">
      <c r="B80" s="4"/>
      <c r="C80" s="5"/>
      <c r="D80" s="4"/>
      <c r="E80" s="4"/>
      <c r="F80" s="6"/>
      <c r="G80" s="7"/>
      <c r="H80" s="8"/>
      <c r="I80" s="9"/>
      <c r="J80" s="9"/>
    </row>
    <row r="81" spans="2:10" ht="15.6" x14ac:dyDescent="0.6">
      <c r="B81" s="4"/>
      <c r="C81" s="5"/>
      <c r="D81" s="4"/>
      <c r="E81" s="4"/>
      <c r="F81" s="6"/>
      <c r="G81" s="7"/>
      <c r="H81" s="8"/>
      <c r="I81" s="9"/>
      <c r="J81" s="9"/>
    </row>
    <row r="82" spans="2:10" ht="15.6" x14ac:dyDescent="0.6">
      <c r="B82" s="4"/>
      <c r="C82" s="5"/>
      <c r="D82" s="4"/>
      <c r="E82" s="4"/>
      <c r="F82" s="6"/>
      <c r="G82" s="7"/>
      <c r="H82" s="8"/>
      <c r="I82" s="9"/>
      <c r="J82" s="9"/>
    </row>
    <row r="83" spans="2:10" ht="15.6" x14ac:dyDescent="0.6">
      <c r="B83" s="4"/>
      <c r="C83" s="5"/>
      <c r="D83" s="4"/>
      <c r="E83" s="4"/>
      <c r="F83" s="6"/>
      <c r="G83" s="7"/>
      <c r="H83" s="8"/>
      <c r="I83" s="9"/>
      <c r="J83" s="9"/>
    </row>
    <row r="84" spans="2:10" ht="15.6" x14ac:dyDescent="0.6">
      <c r="B84" s="4"/>
      <c r="C84" s="5"/>
      <c r="D84" s="4"/>
      <c r="E84" s="4"/>
      <c r="F84" s="6"/>
      <c r="G84" s="7"/>
      <c r="H84" s="8"/>
      <c r="I84" s="9"/>
      <c r="J84" s="9"/>
    </row>
    <row r="85" spans="2:10" ht="15.6" x14ac:dyDescent="0.6">
      <c r="B85" s="4"/>
      <c r="C85" s="5"/>
      <c r="D85" s="4"/>
      <c r="E85" s="4"/>
      <c r="F85" s="6"/>
      <c r="G85" s="7"/>
      <c r="H85" s="8"/>
      <c r="I85" s="9"/>
      <c r="J85" s="9"/>
    </row>
    <row r="86" spans="2:10" ht="15.6" x14ac:dyDescent="0.6">
      <c r="B86" s="4"/>
      <c r="C86" s="5"/>
      <c r="D86" s="4"/>
      <c r="E86" s="4"/>
      <c r="F86" s="6"/>
      <c r="G86" s="7"/>
      <c r="H86" s="8"/>
      <c r="I86" s="9"/>
      <c r="J86" s="9"/>
    </row>
    <row r="87" spans="2:10" ht="15.6" x14ac:dyDescent="0.6">
      <c r="B87" s="4"/>
      <c r="C87" s="5"/>
      <c r="D87" s="4"/>
      <c r="E87" s="4"/>
      <c r="F87" s="6"/>
      <c r="G87" s="7"/>
      <c r="H87" s="8"/>
      <c r="I87" s="9"/>
      <c r="J87" s="9"/>
    </row>
    <row r="88" spans="2:10" ht="15.6" x14ac:dyDescent="0.6">
      <c r="B88" s="4"/>
      <c r="C88" s="5"/>
      <c r="D88" s="4"/>
      <c r="E88" s="4"/>
      <c r="F88" s="6"/>
      <c r="G88" s="7"/>
      <c r="H88" s="8"/>
      <c r="I88" s="9"/>
      <c r="J88" s="9"/>
    </row>
    <row r="89" spans="2:10" ht="15.6" x14ac:dyDescent="0.6">
      <c r="B89" s="4"/>
      <c r="C89" s="5"/>
      <c r="D89" s="4"/>
      <c r="E89" s="4"/>
      <c r="F89" s="6"/>
      <c r="G89" s="7"/>
      <c r="H89" s="8"/>
      <c r="I89" s="9"/>
      <c r="J89" s="9"/>
    </row>
    <row r="90" spans="2:10" ht="15.6" x14ac:dyDescent="0.6">
      <c r="B90" s="4"/>
      <c r="C90" s="5"/>
      <c r="D90" s="4"/>
      <c r="E90" s="4"/>
      <c r="F90" s="6"/>
      <c r="G90" s="7"/>
      <c r="H90" s="8"/>
      <c r="I90" s="9"/>
      <c r="J90" s="9"/>
    </row>
    <row r="91" spans="2:10" ht="15.6" x14ac:dyDescent="0.6">
      <c r="B91" s="4"/>
      <c r="C91" s="5"/>
      <c r="D91" s="4"/>
      <c r="E91" s="4"/>
      <c r="F91" s="6"/>
      <c r="G91" s="7"/>
      <c r="H91" s="8"/>
      <c r="I91" s="9"/>
      <c r="J91" s="9"/>
    </row>
    <row r="92" spans="2:10" ht="15.6" x14ac:dyDescent="0.6">
      <c r="B92" s="4"/>
      <c r="C92" s="5"/>
      <c r="D92" s="4"/>
      <c r="E92" s="4"/>
      <c r="F92" s="6"/>
      <c r="G92" s="7"/>
      <c r="H92" s="8"/>
      <c r="I92" s="9"/>
      <c r="J92" s="9"/>
    </row>
    <row r="93" spans="2:10" ht="15.6" x14ac:dyDescent="0.6">
      <c r="B93" s="4"/>
      <c r="C93" s="5"/>
      <c r="D93" s="4"/>
      <c r="E93" s="4"/>
      <c r="F93" s="6"/>
      <c r="G93" s="7"/>
      <c r="H93" s="8"/>
      <c r="I93" s="9"/>
      <c r="J93" s="9"/>
    </row>
    <row r="94" spans="2:10" ht="15.6" x14ac:dyDescent="0.6">
      <c r="B94" s="4"/>
      <c r="C94" s="5"/>
      <c r="D94" s="4"/>
      <c r="E94" s="4"/>
      <c r="F94" s="6"/>
      <c r="G94" s="7"/>
      <c r="H94" s="8"/>
      <c r="I94" s="9"/>
      <c r="J94" s="9"/>
    </row>
    <row r="95" spans="2:10" ht="15.6" x14ac:dyDescent="0.6">
      <c r="B95" s="4"/>
      <c r="C95" s="5"/>
      <c r="D95" s="4"/>
      <c r="E95" s="4"/>
      <c r="F95" s="6"/>
      <c r="G95" s="7"/>
      <c r="H95" s="8"/>
      <c r="I95" s="9"/>
      <c r="J95" s="9"/>
    </row>
    <row r="96" spans="2:10" ht="15.6" x14ac:dyDescent="0.6">
      <c r="B96" s="4"/>
      <c r="C96" s="5"/>
      <c r="D96" s="4"/>
      <c r="E96" s="4"/>
      <c r="F96" s="6"/>
      <c r="G96" s="7"/>
      <c r="H96" s="8"/>
      <c r="I96" s="9"/>
      <c r="J96" s="9"/>
    </row>
    <row r="97" spans="2:10" ht="15.6" x14ac:dyDescent="0.6">
      <c r="B97" s="4"/>
      <c r="C97" s="5"/>
      <c r="D97" s="4"/>
      <c r="E97" s="4"/>
      <c r="F97" s="6"/>
      <c r="G97" s="7"/>
      <c r="H97" s="8"/>
      <c r="I97" s="9"/>
      <c r="J97" s="9"/>
    </row>
    <row r="98" spans="2:10" ht="15.6" x14ac:dyDescent="0.6">
      <c r="B98" s="4"/>
      <c r="C98" s="5"/>
      <c r="D98" s="4"/>
      <c r="E98" s="4"/>
      <c r="F98" s="6"/>
      <c r="G98" s="7"/>
      <c r="H98" s="8"/>
      <c r="I98" s="9"/>
      <c r="J98" s="9"/>
    </row>
    <row r="99" spans="2:10" ht="15.6" x14ac:dyDescent="0.6">
      <c r="B99" s="4"/>
      <c r="C99" s="5"/>
      <c r="D99" s="4"/>
      <c r="E99" s="4"/>
      <c r="F99" s="6"/>
      <c r="G99" s="7"/>
      <c r="H99" s="8"/>
      <c r="I99" s="9"/>
      <c r="J99" s="9"/>
    </row>
    <row r="100" spans="2:10" ht="15.6" x14ac:dyDescent="0.6">
      <c r="B100" s="4"/>
      <c r="C100" s="5"/>
      <c r="D100" s="4"/>
      <c r="E100" s="4"/>
      <c r="F100" s="6"/>
      <c r="G100" s="7"/>
      <c r="H100" s="8"/>
      <c r="I100" s="9"/>
      <c r="J100" s="9"/>
    </row>
    <row r="101" spans="2:10" ht="15.6" x14ac:dyDescent="0.6">
      <c r="B101" s="4"/>
      <c r="C101" s="5"/>
      <c r="D101" s="4"/>
      <c r="E101" s="4"/>
      <c r="F101" s="6"/>
      <c r="G101" s="7"/>
      <c r="H101" s="8"/>
      <c r="I101" s="9"/>
      <c r="J101" s="9"/>
    </row>
    <row r="102" spans="2:10" ht="15.6" x14ac:dyDescent="0.6">
      <c r="B102" s="4"/>
      <c r="C102" s="5"/>
      <c r="D102" s="4"/>
      <c r="E102" s="4"/>
      <c r="F102" s="6"/>
      <c r="G102" s="7"/>
      <c r="H102" s="8"/>
      <c r="I102" s="9"/>
      <c r="J102" s="9"/>
    </row>
    <row r="103" spans="2:10" ht="15.6" x14ac:dyDescent="0.6">
      <c r="B103" s="4"/>
      <c r="C103" s="5"/>
      <c r="D103" s="4"/>
      <c r="E103" s="4"/>
      <c r="F103" s="6"/>
      <c r="G103" s="7"/>
      <c r="H103" s="8"/>
      <c r="I103" s="9"/>
      <c r="J103" s="9"/>
    </row>
    <row r="104" spans="2:10" ht="15.6" x14ac:dyDescent="0.6">
      <c r="B104" s="4"/>
      <c r="C104" s="5"/>
      <c r="D104" s="4"/>
      <c r="E104" s="4"/>
      <c r="F104" s="6"/>
      <c r="G104" s="7"/>
      <c r="H104" s="8"/>
      <c r="I104" s="9"/>
      <c r="J104" s="9"/>
    </row>
    <row r="105" spans="2:10" ht="15.6" x14ac:dyDescent="0.6">
      <c r="B105" s="4"/>
      <c r="C105" s="5"/>
      <c r="D105" s="4"/>
      <c r="E105" s="4"/>
      <c r="F105" s="6"/>
      <c r="G105" s="7"/>
      <c r="H105" s="8"/>
      <c r="I105" s="9"/>
      <c r="J105" s="9"/>
    </row>
    <row r="106" spans="2:10" ht="15.6" x14ac:dyDescent="0.6">
      <c r="B106" s="4"/>
      <c r="C106" s="5"/>
      <c r="D106" s="4"/>
      <c r="E106" s="4"/>
      <c r="F106" s="6"/>
      <c r="G106" s="7"/>
      <c r="H106" s="8"/>
      <c r="I106" s="9"/>
      <c r="J106" s="9"/>
    </row>
    <row r="107" spans="2:10" ht="15.6" x14ac:dyDescent="0.6">
      <c r="B107" s="4"/>
      <c r="C107" s="5"/>
      <c r="D107" s="4"/>
      <c r="E107" s="4"/>
      <c r="F107" s="6"/>
      <c r="G107" s="7"/>
      <c r="H107" s="8"/>
      <c r="I107" s="9"/>
      <c r="J107" s="9"/>
    </row>
    <row r="108" spans="2:10" ht="15.6" x14ac:dyDescent="0.6">
      <c r="B108" s="4"/>
      <c r="C108" s="5"/>
      <c r="D108" s="4"/>
      <c r="E108" s="4"/>
      <c r="F108" s="6"/>
      <c r="G108" s="7"/>
      <c r="H108" s="8"/>
      <c r="I108" s="9"/>
      <c r="J108" s="9"/>
    </row>
    <row r="109" spans="2:10" ht="15.6" x14ac:dyDescent="0.6">
      <c r="B109" s="4"/>
      <c r="C109" s="5"/>
      <c r="D109" s="4"/>
      <c r="E109" s="4"/>
      <c r="F109" s="6"/>
      <c r="G109" s="7"/>
      <c r="H109" s="8"/>
      <c r="I109" s="9"/>
      <c r="J109" s="9"/>
    </row>
    <row r="110" spans="2:10" ht="15.6" x14ac:dyDescent="0.6">
      <c r="B110" s="4"/>
      <c r="C110" s="5"/>
      <c r="D110" s="4"/>
      <c r="E110" s="4"/>
      <c r="F110" s="6"/>
      <c r="G110" s="7"/>
      <c r="H110" s="8"/>
      <c r="I110" s="9"/>
      <c r="J110" s="9"/>
    </row>
    <row r="111" spans="2:10" ht="15.6" x14ac:dyDescent="0.6">
      <c r="B111" s="4"/>
      <c r="C111" s="5"/>
      <c r="D111" s="4"/>
      <c r="E111" s="4"/>
      <c r="F111" s="6"/>
      <c r="G111" s="7"/>
      <c r="H111" s="8"/>
      <c r="I111" s="9"/>
      <c r="J111" s="9"/>
    </row>
    <row r="112" spans="2:10" ht="15.6" x14ac:dyDescent="0.6">
      <c r="B112" s="4"/>
      <c r="C112" s="5"/>
      <c r="D112" s="4"/>
      <c r="E112" s="4"/>
      <c r="F112" s="6"/>
      <c r="G112" s="7"/>
      <c r="H112" s="8"/>
      <c r="I112" s="9"/>
      <c r="J112" s="9"/>
    </row>
    <row r="113" spans="2:10" ht="15.6" x14ac:dyDescent="0.6">
      <c r="B113" s="4"/>
      <c r="C113" s="5"/>
      <c r="D113" s="4"/>
      <c r="E113" s="4"/>
      <c r="F113" s="6"/>
      <c r="G113" s="7"/>
      <c r="H113" s="8"/>
      <c r="I113" s="9"/>
      <c r="J113" s="9"/>
    </row>
    <row r="114" spans="2:10" ht="15.6" x14ac:dyDescent="0.6">
      <c r="B114" s="4"/>
      <c r="C114" s="5"/>
      <c r="D114" s="4"/>
      <c r="E114" s="4"/>
      <c r="F114" s="6"/>
      <c r="G114" s="7"/>
      <c r="H114" s="8"/>
      <c r="I114" s="9"/>
      <c r="J114" s="9"/>
    </row>
    <row r="115" spans="2:10" ht="15.6" x14ac:dyDescent="0.6">
      <c r="B115" s="4"/>
      <c r="C115" s="5"/>
      <c r="D115" s="4"/>
      <c r="E115" s="4"/>
      <c r="F115" s="6"/>
      <c r="G115" s="7"/>
      <c r="H115" s="8"/>
      <c r="I115" s="9"/>
      <c r="J115" s="9"/>
    </row>
    <row r="116" spans="2:10" ht="15.6" x14ac:dyDescent="0.6">
      <c r="B116" s="4"/>
      <c r="C116" s="5"/>
      <c r="D116" s="4"/>
      <c r="E116" s="4"/>
      <c r="F116" s="6"/>
      <c r="G116" s="7"/>
      <c r="H116" s="8"/>
      <c r="I116" s="9"/>
      <c r="J116" s="9"/>
    </row>
    <row r="117" spans="2:10" ht="15.6" x14ac:dyDescent="0.6">
      <c r="B117" s="4"/>
      <c r="C117" s="5"/>
      <c r="D117" s="4"/>
      <c r="E117" s="4"/>
      <c r="F117" s="6"/>
      <c r="G117" s="7"/>
      <c r="H117" s="8"/>
      <c r="I117" s="9"/>
      <c r="J117" s="9"/>
    </row>
    <row r="118" spans="2:10" ht="15.6" x14ac:dyDescent="0.6">
      <c r="B118" s="4"/>
      <c r="C118" s="5"/>
      <c r="D118" s="4"/>
      <c r="E118" s="4"/>
      <c r="F118" s="6"/>
      <c r="G118" s="7"/>
      <c r="H118" s="8"/>
      <c r="I118" s="9"/>
      <c r="J118" s="9"/>
    </row>
    <row r="119" spans="2:10" ht="15.6" x14ac:dyDescent="0.6">
      <c r="B119" s="4"/>
      <c r="C119" s="5"/>
      <c r="D119" s="4"/>
      <c r="E119" s="4"/>
      <c r="F119" s="6"/>
      <c r="G119" s="7"/>
      <c r="H119" s="8"/>
      <c r="I119" s="9"/>
      <c r="J119" s="9"/>
    </row>
    <row r="120" spans="2:10" ht="15.6" x14ac:dyDescent="0.6">
      <c r="B120" s="4"/>
      <c r="C120" s="5"/>
      <c r="D120" s="4"/>
      <c r="E120" s="4"/>
      <c r="F120" s="6"/>
      <c r="G120" s="7"/>
      <c r="H120" s="8"/>
      <c r="I120" s="9"/>
      <c r="J120" s="9"/>
    </row>
    <row r="121" spans="2:10" ht="15.6" x14ac:dyDescent="0.6">
      <c r="B121" s="4"/>
      <c r="C121" s="5"/>
      <c r="D121" s="4"/>
      <c r="E121" s="4"/>
      <c r="F121" s="6"/>
      <c r="G121" s="7"/>
      <c r="H121" s="8"/>
      <c r="I121" s="9"/>
      <c r="J121" s="9"/>
    </row>
    <row r="122" spans="2:10" ht="15.6" x14ac:dyDescent="0.6">
      <c r="B122" s="4"/>
      <c r="C122" s="5"/>
      <c r="D122" s="4"/>
      <c r="E122" s="4"/>
      <c r="F122" s="6"/>
      <c r="G122" s="7"/>
      <c r="H122" s="8"/>
      <c r="I122" s="9"/>
      <c r="J122" s="9"/>
    </row>
    <row r="123" spans="2:10" ht="15.6" x14ac:dyDescent="0.6">
      <c r="B123" s="4"/>
      <c r="C123" s="5"/>
      <c r="D123" s="4"/>
      <c r="E123" s="4"/>
      <c r="F123" s="6"/>
      <c r="G123" s="7"/>
      <c r="H123" s="8"/>
      <c r="I123" s="9"/>
      <c r="J123" s="9"/>
    </row>
    <row r="124" spans="2:10" ht="15.6" x14ac:dyDescent="0.6">
      <c r="B124" s="4"/>
      <c r="C124" s="5"/>
      <c r="D124" s="4"/>
      <c r="E124" s="4"/>
      <c r="F124" s="6"/>
      <c r="G124" s="7"/>
      <c r="H124" s="8"/>
      <c r="I124" s="9"/>
      <c r="J124" s="9"/>
    </row>
    <row r="125" spans="2:10" ht="15.6" x14ac:dyDescent="0.6">
      <c r="B125" s="4"/>
      <c r="C125" s="5"/>
      <c r="D125" s="4"/>
      <c r="E125" s="4"/>
      <c r="F125" s="6"/>
      <c r="G125" s="7"/>
      <c r="H125" s="8"/>
      <c r="I125" s="9"/>
      <c r="J125" s="9"/>
    </row>
    <row r="126" spans="2:10" ht="15.6" x14ac:dyDescent="0.6">
      <c r="B126" s="4"/>
      <c r="C126" s="5"/>
      <c r="D126" s="4"/>
      <c r="E126" s="4"/>
      <c r="F126" s="6"/>
      <c r="G126" s="7"/>
      <c r="H126" s="8"/>
      <c r="I126" s="9"/>
      <c r="J126" s="9"/>
    </row>
    <row r="127" spans="2:10" ht="15.6" x14ac:dyDescent="0.6">
      <c r="B127" s="4"/>
      <c r="C127" s="5"/>
      <c r="D127" s="4"/>
      <c r="E127" s="4"/>
      <c r="F127" s="6"/>
      <c r="G127" s="7"/>
      <c r="H127" s="8"/>
      <c r="I127" s="9"/>
      <c r="J127" s="9"/>
    </row>
    <row r="128" spans="2:10" ht="15.6" x14ac:dyDescent="0.6">
      <c r="B128" s="4"/>
      <c r="C128" s="5"/>
      <c r="D128" s="4"/>
      <c r="E128" s="4"/>
      <c r="F128" s="6"/>
      <c r="G128" s="7"/>
      <c r="H128" s="8"/>
      <c r="I128" s="9"/>
      <c r="J128" s="9"/>
    </row>
    <row r="129" spans="2:10" ht="15.6" x14ac:dyDescent="0.6">
      <c r="B129" s="4"/>
      <c r="C129" s="5"/>
      <c r="D129" s="4"/>
      <c r="E129" s="4"/>
      <c r="F129" s="6"/>
      <c r="G129" s="7"/>
      <c r="H129" s="8"/>
      <c r="I129" s="9"/>
      <c r="J129" s="9"/>
    </row>
    <row r="130" spans="2:10" ht="15.6" x14ac:dyDescent="0.6">
      <c r="B130" s="4"/>
      <c r="C130" s="5"/>
      <c r="D130" s="4"/>
      <c r="E130" s="4"/>
      <c r="F130" s="6"/>
      <c r="G130" s="7"/>
      <c r="H130" s="8"/>
      <c r="I130" s="9"/>
      <c r="J130" s="9"/>
    </row>
    <row r="131" spans="2:10" ht="15.6" x14ac:dyDescent="0.6">
      <c r="B131" s="4"/>
      <c r="C131" s="5"/>
      <c r="D131" s="4"/>
      <c r="E131" s="4"/>
      <c r="F131" s="6"/>
      <c r="G131" s="7"/>
      <c r="H131" s="8"/>
      <c r="I131" s="9"/>
      <c r="J131" s="9"/>
    </row>
    <row r="132" spans="2:10" ht="15.6" x14ac:dyDescent="0.6">
      <c r="B132" s="4"/>
      <c r="C132" s="5"/>
      <c r="D132" s="4"/>
      <c r="E132" s="4"/>
      <c r="F132" s="6"/>
      <c r="G132" s="7"/>
      <c r="H132" s="8"/>
      <c r="I132" s="9"/>
      <c r="J132" s="9"/>
    </row>
    <row r="133" spans="2:10" ht="15.6" x14ac:dyDescent="0.6">
      <c r="B133" s="4"/>
      <c r="C133" s="5"/>
      <c r="D133" s="4"/>
      <c r="E133" s="4"/>
      <c r="F133" s="6"/>
      <c r="G133" s="7"/>
      <c r="H133" s="8"/>
      <c r="I133" s="9"/>
      <c r="J133" s="9"/>
    </row>
    <row r="134" spans="2:10" ht="15.6" x14ac:dyDescent="0.6">
      <c r="B134" s="4"/>
      <c r="C134" s="5"/>
      <c r="D134" s="4"/>
      <c r="E134" s="4"/>
      <c r="F134" s="6"/>
      <c r="G134" s="7"/>
      <c r="H134" s="8"/>
      <c r="I134" s="9"/>
      <c r="J134" s="9"/>
    </row>
    <row r="135" spans="2:10" ht="15.6" x14ac:dyDescent="0.6">
      <c r="B135" s="4"/>
      <c r="C135" s="5"/>
      <c r="D135" s="4"/>
      <c r="E135" s="4"/>
      <c r="F135" s="6"/>
      <c r="G135" s="7"/>
      <c r="H135" s="8"/>
      <c r="I135" s="9"/>
      <c r="J135" s="9"/>
    </row>
    <row r="136" spans="2:10" ht="15.6" x14ac:dyDescent="0.6">
      <c r="B136" s="4"/>
      <c r="C136" s="5"/>
      <c r="D136" s="4"/>
      <c r="E136" s="4"/>
      <c r="F136" s="6"/>
      <c r="G136" s="7"/>
      <c r="H136" s="8"/>
      <c r="I136" s="9"/>
      <c r="J136" s="9"/>
    </row>
    <row r="137" spans="2:10" ht="15.6" x14ac:dyDescent="0.6">
      <c r="B137" s="4"/>
      <c r="C137" s="5"/>
      <c r="D137" s="4"/>
      <c r="E137" s="4"/>
      <c r="F137" s="6"/>
      <c r="G137" s="7"/>
      <c r="H137" s="8"/>
      <c r="I137" s="9"/>
      <c r="J137" s="9"/>
    </row>
    <row r="138" spans="2:10" ht="15.6" x14ac:dyDescent="0.6">
      <c r="B138" s="4"/>
      <c r="C138" s="5"/>
      <c r="D138" s="4"/>
      <c r="E138" s="4"/>
      <c r="F138" s="6"/>
      <c r="G138" s="7"/>
      <c r="H138" s="8"/>
      <c r="I138" s="9"/>
      <c r="J138" s="9"/>
    </row>
    <row r="139" spans="2:10" ht="15.6" x14ac:dyDescent="0.6">
      <c r="B139" s="4"/>
      <c r="C139" s="5"/>
      <c r="D139" s="4"/>
      <c r="E139" s="4"/>
      <c r="F139" s="6"/>
      <c r="G139" s="7"/>
      <c r="H139" s="8"/>
      <c r="I139" s="9"/>
      <c r="J139" s="9"/>
    </row>
    <row r="140" spans="2:10" ht="15.6" x14ac:dyDescent="0.6">
      <c r="B140" s="4"/>
      <c r="C140" s="5"/>
      <c r="D140" s="4"/>
      <c r="E140" s="4"/>
      <c r="F140" s="6"/>
      <c r="G140" s="7"/>
      <c r="H140" s="8"/>
      <c r="I140" s="9"/>
      <c r="J140" s="9"/>
    </row>
    <row r="141" spans="2:10" ht="15.6" x14ac:dyDescent="0.6">
      <c r="B141" s="4"/>
      <c r="C141" s="5"/>
      <c r="D141" s="4"/>
      <c r="E141" s="4"/>
      <c r="F141" s="6"/>
      <c r="G141" s="7"/>
      <c r="H141" s="8"/>
      <c r="I141" s="9"/>
      <c r="J141" s="9"/>
    </row>
    <row r="142" spans="2:10" ht="15.6" x14ac:dyDescent="0.6">
      <c r="B142" s="4"/>
      <c r="C142" s="5"/>
      <c r="D142" s="4"/>
      <c r="E142" s="4"/>
      <c r="F142" s="6"/>
      <c r="G142" s="7"/>
      <c r="H142" s="8"/>
      <c r="I142" s="9"/>
      <c r="J142" s="9"/>
    </row>
    <row r="143" spans="2:10" ht="15.6" x14ac:dyDescent="0.6">
      <c r="B143" s="4"/>
      <c r="C143" s="5"/>
      <c r="D143" s="4"/>
      <c r="E143" s="4"/>
      <c r="F143" s="6"/>
      <c r="G143" s="7"/>
      <c r="H143" s="8"/>
      <c r="I143" s="9"/>
      <c r="J143" s="9"/>
    </row>
    <row r="144" spans="2:10" ht="15.6" x14ac:dyDescent="0.6">
      <c r="B144" s="4"/>
      <c r="C144" s="5"/>
      <c r="D144" s="4"/>
      <c r="E144" s="4"/>
      <c r="F144" s="6"/>
      <c r="G144" s="7"/>
      <c r="H144" s="8"/>
      <c r="I144" s="9"/>
      <c r="J144" s="9"/>
    </row>
    <row r="145" spans="2:10" ht="15.6" x14ac:dyDescent="0.6">
      <c r="B145" s="4"/>
      <c r="C145" s="5"/>
      <c r="D145" s="4"/>
      <c r="E145" s="4"/>
      <c r="F145" s="6"/>
      <c r="G145" s="7"/>
      <c r="H145" s="8"/>
      <c r="I145" s="9"/>
      <c r="J145" s="9"/>
    </row>
    <row r="146" spans="2:10" ht="15.6" x14ac:dyDescent="0.6">
      <c r="B146" s="4"/>
      <c r="C146" s="5"/>
      <c r="D146" s="4"/>
      <c r="E146" s="4"/>
      <c r="F146" s="6"/>
      <c r="G146" s="7"/>
      <c r="H146" s="8"/>
      <c r="I146" s="9"/>
      <c r="J146" s="9"/>
    </row>
    <row r="147" spans="2:10" ht="15.6" x14ac:dyDescent="0.6">
      <c r="B147" s="4"/>
      <c r="C147" s="5"/>
      <c r="D147" s="4"/>
      <c r="E147" s="4"/>
      <c r="F147" s="6"/>
      <c r="G147" s="7"/>
      <c r="H147" s="8"/>
      <c r="I147" s="9"/>
      <c r="J147" s="9"/>
    </row>
    <row r="148" spans="2:10" ht="15.6" x14ac:dyDescent="0.6">
      <c r="B148" s="4"/>
      <c r="C148" s="5"/>
      <c r="D148" s="4"/>
      <c r="E148" s="4"/>
      <c r="F148" s="6"/>
      <c r="G148" s="7"/>
      <c r="H148" s="8"/>
      <c r="I148" s="9"/>
      <c r="J148" s="9"/>
    </row>
    <row r="149" spans="2:10" ht="15.6" x14ac:dyDescent="0.6">
      <c r="B149" s="4"/>
      <c r="C149" s="5"/>
      <c r="D149" s="4"/>
      <c r="E149" s="4"/>
      <c r="F149" s="6"/>
      <c r="G149" s="7"/>
      <c r="H149" s="8"/>
      <c r="I149" s="9"/>
      <c r="J149" s="9"/>
    </row>
    <row r="150" spans="2:10" ht="15.6" x14ac:dyDescent="0.6">
      <c r="B150" s="4"/>
      <c r="C150" s="5"/>
      <c r="D150" s="4"/>
      <c r="E150" s="4"/>
      <c r="F150" s="6"/>
      <c r="G150" s="7"/>
      <c r="H150" s="8"/>
      <c r="I150" s="9"/>
      <c r="J150" s="9"/>
    </row>
    <row r="151" spans="2:10" ht="15.6" x14ac:dyDescent="0.6">
      <c r="B151" s="4"/>
      <c r="C151" s="5"/>
      <c r="D151" s="4"/>
      <c r="E151" s="4"/>
      <c r="F151" s="6"/>
      <c r="G151" s="7"/>
      <c r="H151" s="8"/>
      <c r="I151" s="9"/>
      <c r="J151" s="9"/>
    </row>
    <row r="152" spans="2:10" ht="15.6" x14ac:dyDescent="0.6">
      <c r="B152" s="4"/>
      <c r="C152" s="5"/>
      <c r="D152" s="4"/>
      <c r="E152" s="4"/>
      <c r="F152" s="6"/>
      <c r="G152" s="7"/>
      <c r="H152" s="8"/>
      <c r="I152" s="9"/>
      <c r="J152" s="9"/>
    </row>
    <row r="153" spans="2:10" ht="15.6" x14ac:dyDescent="0.6">
      <c r="B153" s="4"/>
      <c r="C153" s="5"/>
      <c r="D153" s="4"/>
      <c r="E153" s="4"/>
      <c r="F153" s="6"/>
      <c r="G153" s="7"/>
      <c r="H153" s="8"/>
      <c r="I153" s="9"/>
      <c r="J153" s="9"/>
    </row>
    <row r="154" spans="2:10" ht="15.6" x14ac:dyDescent="0.6">
      <c r="B154" s="4"/>
      <c r="C154" s="5"/>
      <c r="D154" s="4"/>
      <c r="E154" s="4"/>
      <c r="F154" s="6"/>
      <c r="G154" s="7"/>
      <c r="H154" s="8"/>
      <c r="I154" s="9"/>
      <c r="J154" s="9"/>
    </row>
    <row r="155" spans="2:10" ht="15.6" x14ac:dyDescent="0.6">
      <c r="B155" s="4"/>
      <c r="C155" s="5"/>
      <c r="D155" s="4"/>
      <c r="E155" s="4"/>
      <c r="F155" s="6"/>
      <c r="G155" s="7"/>
      <c r="H155" s="8"/>
      <c r="I155" s="9"/>
      <c r="J155" s="9"/>
    </row>
    <row r="156" spans="2:10" ht="15.6" x14ac:dyDescent="0.6">
      <c r="B156" s="4"/>
      <c r="C156" s="5"/>
      <c r="D156" s="4"/>
      <c r="E156" s="4"/>
      <c r="F156" s="6"/>
      <c r="G156" s="7"/>
      <c r="H156" s="8"/>
      <c r="I156" s="9"/>
      <c r="J156" s="9"/>
    </row>
    <row r="157" spans="2:10" ht="15.6" x14ac:dyDescent="0.6">
      <c r="B157" s="4"/>
      <c r="C157" s="5"/>
      <c r="D157" s="4"/>
      <c r="E157" s="4"/>
      <c r="F157" s="6"/>
      <c r="G157" s="7"/>
      <c r="H157" s="8"/>
      <c r="I157" s="9"/>
      <c r="J157" s="9"/>
    </row>
    <row r="158" spans="2:10" ht="15.6" x14ac:dyDescent="0.6">
      <c r="B158" s="4"/>
      <c r="C158" s="5"/>
      <c r="D158" s="4"/>
      <c r="E158" s="4"/>
      <c r="F158" s="6"/>
      <c r="G158" s="7"/>
      <c r="H158" s="8"/>
      <c r="I158" s="9"/>
      <c r="J158" s="9"/>
    </row>
    <row r="159" spans="2:10" ht="15.6" x14ac:dyDescent="0.6">
      <c r="B159" s="4"/>
      <c r="C159" s="5"/>
      <c r="D159" s="4"/>
      <c r="E159" s="4"/>
      <c r="F159" s="6"/>
      <c r="G159" s="7"/>
      <c r="H159" s="8"/>
      <c r="I159" s="9"/>
      <c r="J159" s="9"/>
    </row>
    <row r="160" spans="2:10" ht="15.6" x14ac:dyDescent="0.6">
      <c r="B160" s="4"/>
      <c r="C160" s="5"/>
      <c r="D160" s="4"/>
      <c r="E160" s="4"/>
      <c r="F160" s="6"/>
      <c r="G160" s="7"/>
      <c r="H160" s="8"/>
      <c r="I160" s="9"/>
      <c r="J160" s="9"/>
    </row>
    <row r="161" spans="2:10" ht="15.6" x14ac:dyDescent="0.6">
      <c r="B161" s="4"/>
      <c r="C161" s="5"/>
      <c r="D161" s="4"/>
      <c r="E161" s="4"/>
      <c r="F161" s="6"/>
      <c r="G161" s="7"/>
      <c r="H161" s="8"/>
      <c r="I161" s="9"/>
      <c r="J161" s="9"/>
    </row>
    <row r="162" spans="2:10" ht="15.6" x14ac:dyDescent="0.6">
      <c r="B162" s="4"/>
      <c r="C162" s="5"/>
      <c r="D162" s="4"/>
      <c r="E162" s="4"/>
      <c r="F162" s="6"/>
      <c r="G162" s="7"/>
      <c r="H162" s="8"/>
      <c r="I162" s="9"/>
      <c r="J162" s="9"/>
    </row>
    <row r="163" spans="2:10" ht="15.6" x14ac:dyDescent="0.6">
      <c r="B163" s="4"/>
      <c r="C163" s="5"/>
      <c r="D163" s="4"/>
      <c r="E163" s="4"/>
      <c r="F163" s="6"/>
      <c r="G163" s="7"/>
      <c r="H163" s="8"/>
      <c r="I163" s="9"/>
      <c r="J163" s="9"/>
    </row>
    <row r="164" spans="2:10" ht="15.6" x14ac:dyDescent="0.6">
      <c r="B164" s="4"/>
      <c r="C164" s="5"/>
      <c r="D164" s="4"/>
      <c r="E164" s="4"/>
      <c r="F164" s="6"/>
      <c r="G164" s="7"/>
      <c r="H164" s="8"/>
      <c r="I164" s="9"/>
      <c r="J164" s="9"/>
    </row>
    <row r="165" spans="2:10" ht="15.6" x14ac:dyDescent="0.6">
      <c r="B165" s="4"/>
      <c r="C165" s="5"/>
      <c r="D165" s="4"/>
      <c r="E165" s="4"/>
      <c r="F165" s="6"/>
      <c r="G165" s="7"/>
      <c r="H165" s="8"/>
      <c r="I165" s="9"/>
      <c r="J165" s="9"/>
    </row>
    <row r="166" spans="2:10" ht="15.6" x14ac:dyDescent="0.6">
      <c r="B166" s="4"/>
      <c r="C166" s="5"/>
      <c r="D166" s="4"/>
      <c r="E166" s="4"/>
      <c r="F166" s="6"/>
      <c r="G166" s="7"/>
      <c r="H166" s="8"/>
      <c r="I166" s="9"/>
      <c r="J166" s="9"/>
    </row>
    <row r="167" spans="2:10" ht="15.6" x14ac:dyDescent="0.6">
      <c r="B167" s="4"/>
      <c r="C167" s="5"/>
      <c r="D167" s="4"/>
      <c r="E167" s="4"/>
      <c r="F167" s="6"/>
      <c r="G167" s="7"/>
      <c r="H167" s="8"/>
      <c r="I167" s="9"/>
      <c r="J167" s="9"/>
    </row>
    <row r="168" spans="2:10" ht="15.6" x14ac:dyDescent="0.6">
      <c r="B168" s="4"/>
      <c r="C168" s="5"/>
      <c r="D168" s="4"/>
      <c r="E168" s="4"/>
      <c r="F168" s="6"/>
      <c r="G168" s="7"/>
      <c r="H168" s="8"/>
      <c r="I168" s="9"/>
      <c r="J168" s="9"/>
    </row>
    <row r="169" spans="2:10" ht="15.6" x14ac:dyDescent="0.6">
      <c r="B169" s="4"/>
      <c r="C169" s="5"/>
      <c r="D169" s="4"/>
      <c r="E169" s="4"/>
      <c r="F169" s="6"/>
      <c r="G169" s="7"/>
      <c r="H169" s="8"/>
      <c r="I169" s="9"/>
      <c r="J169" s="9"/>
    </row>
    <row r="170" spans="2:10" ht="15.6" x14ac:dyDescent="0.6">
      <c r="B170" s="4"/>
      <c r="C170" s="5"/>
      <c r="D170" s="4"/>
      <c r="E170" s="4"/>
      <c r="F170" s="6"/>
      <c r="G170" s="7"/>
      <c r="H170" s="8"/>
      <c r="I170" s="9"/>
      <c r="J170" s="9"/>
    </row>
    <row r="171" spans="2:10" ht="15.6" x14ac:dyDescent="0.6">
      <c r="B171" s="4"/>
      <c r="C171" s="5"/>
      <c r="D171" s="4"/>
      <c r="E171" s="4"/>
      <c r="F171" s="6"/>
      <c r="G171" s="7"/>
      <c r="H171" s="8"/>
      <c r="I171" s="9"/>
      <c r="J171" s="9"/>
    </row>
    <row r="172" spans="2:10" ht="15.6" x14ac:dyDescent="0.6">
      <c r="B172" s="4"/>
      <c r="C172" s="5"/>
      <c r="D172" s="4"/>
      <c r="E172" s="4"/>
      <c r="F172" s="6"/>
      <c r="G172" s="7"/>
      <c r="H172" s="8"/>
      <c r="I172" s="9"/>
      <c r="J172" s="9"/>
    </row>
    <row r="173" spans="2:10" ht="15.6" x14ac:dyDescent="0.6">
      <c r="B173" s="4"/>
      <c r="C173" s="5"/>
      <c r="D173" s="4"/>
      <c r="E173" s="4"/>
      <c r="F173" s="6"/>
      <c r="G173" s="7"/>
      <c r="H173" s="8"/>
      <c r="I173" s="9"/>
      <c r="J173" s="9"/>
    </row>
    <row r="174" spans="2:10" ht="15.6" x14ac:dyDescent="0.6">
      <c r="B174" s="4"/>
      <c r="C174" s="5"/>
      <c r="D174" s="4"/>
      <c r="E174" s="4"/>
      <c r="F174" s="6"/>
      <c r="G174" s="7"/>
      <c r="H174" s="8"/>
      <c r="I174" s="9"/>
      <c r="J174" s="9"/>
    </row>
    <row r="175" spans="2:10" ht="15.6" x14ac:dyDescent="0.6">
      <c r="B175" s="4"/>
      <c r="C175" s="5"/>
      <c r="D175" s="4"/>
      <c r="E175" s="4"/>
      <c r="F175" s="6"/>
      <c r="G175" s="7"/>
      <c r="H175" s="8"/>
      <c r="I175" s="9"/>
      <c r="J175" s="9"/>
    </row>
    <row r="176" spans="2:10" ht="15.6" x14ac:dyDescent="0.6">
      <c r="B176" s="4"/>
      <c r="C176" s="5"/>
      <c r="D176" s="4"/>
      <c r="E176" s="4"/>
      <c r="F176" s="6"/>
      <c r="G176" s="7"/>
      <c r="H176" s="8"/>
      <c r="I176" s="9"/>
      <c r="J176" s="9"/>
    </row>
    <row r="177" spans="2:10" ht="15.6" x14ac:dyDescent="0.6">
      <c r="B177" s="4"/>
      <c r="C177" s="5"/>
      <c r="D177" s="4"/>
      <c r="E177" s="4"/>
      <c r="F177" s="6"/>
      <c r="G177" s="7"/>
      <c r="H177" s="8"/>
      <c r="I177" s="9"/>
      <c r="J177" s="9"/>
    </row>
    <row r="178" spans="2:10" ht="15.6" x14ac:dyDescent="0.6">
      <c r="B178" s="4"/>
      <c r="C178" s="5"/>
      <c r="D178" s="4"/>
      <c r="E178" s="4"/>
      <c r="F178" s="6"/>
      <c r="G178" s="7"/>
      <c r="H178" s="8"/>
      <c r="I178" s="9"/>
      <c r="J178" s="9"/>
    </row>
    <row r="179" spans="2:10" ht="15.6" x14ac:dyDescent="0.6">
      <c r="B179" s="4"/>
      <c r="C179" s="5"/>
      <c r="D179" s="4"/>
      <c r="E179" s="4"/>
      <c r="F179" s="6"/>
      <c r="G179" s="7"/>
      <c r="H179" s="8"/>
      <c r="I179" s="9"/>
      <c r="J179" s="9"/>
    </row>
    <row r="180" spans="2:10" ht="15.6" x14ac:dyDescent="0.6">
      <c r="B180" s="4"/>
      <c r="C180" s="5"/>
      <c r="D180" s="4"/>
      <c r="E180" s="4"/>
      <c r="F180" s="6"/>
      <c r="G180" s="7"/>
      <c r="H180" s="8"/>
      <c r="I180" s="9"/>
      <c r="J180" s="9"/>
    </row>
    <row r="181" spans="2:10" ht="15.6" x14ac:dyDescent="0.6">
      <c r="B181" s="4"/>
      <c r="C181" s="5"/>
      <c r="D181" s="4"/>
      <c r="E181" s="4"/>
      <c r="F181" s="6"/>
      <c r="G181" s="7"/>
      <c r="H181" s="8"/>
      <c r="I181" s="9"/>
      <c r="J181" s="9"/>
    </row>
    <row r="182" spans="2:10" ht="15.6" x14ac:dyDescent="0.6">
      <c r="B182" s="4"/>
      <c r="C182" s="5"/>
      <c r="D182" s="4"/>
      <c r="E182" s="4"/>
      <c r="F182" s="6"/>
      <c r="G182" s="7"/>
      <c r="H182" s="8"/>
      <c r="I182" s="9"/>
      <c r="J182" s="9"/>
    </row>
    <row r="183" spans="2:10" ht="15.6" x14ac:dyDescent="0.6">
      <c r="B183" s="4"/>
      <c r="C183" s="5"/>
      <c r="D183" s="4"/>
      <c r="E183" s="4"/>
      <c r="F183" s="6"/>
      <c r="G183" s="7"/>
      <c r="H183" s="8"/>
      <c r="I183" s="9"/>
      <c r="J183" s="9"/>
    </row>
    <row r="184" spans="2:10" ht="15.6" x14ac:dyDescent="0.6">
      <c r="B184" s="4"/>
      <c r="C184" s="5"/>
      <c r="D184" s="4"/>
      <c r="E184" s="4"/>
      <c r="F184" s="6"/>
      <c r="G184" s="7"/>
      <c r="H184" s="8"/>
      <c r="I184" s="9"/>
      <c r="J184" s="9"/>
    </row>
    <row r="185" spans="2:10" ht="15.6" x14ac:dyDescent="0.6">
      <c r="B185" s="4"/>
      <c r="C185" s="5"/>
      <c r="D185" s="4"/>
      <c r="E185" s="4"/>
      <c r="F185" s="6"/>
      <c r="G185" s="7"/>
      <c r="H185" s="8"/>
      <c r="I185" s="9"/>
      <c r="J185" s="9"/>
    </row>
    <row r="186" spans="2:10" ht="15.6" x14ac:dyDescent="0.6">
      <c r="B186" s="4"/>
      <c r="C186" s="5"/>
      <c r="D186" s="4"/>
      <c r="E186" s="4"/>
      <c r="F186" s="6"/>
      <c r="G186" s="7"/>
      <c r="H186" s="8"/>
      <c r="I186" s="9"/>
      <c r="J186" s="9"/>
    </row>
    <row r="187" spans="2:10" ht="15.6" x14ac:dyDescent="0.6">
      <c r="B187" s="4"/>
      <c r="C187" s="5"/>
      <c r="D187" s="4"/>
      <c r="E187" s="4"/>
      <c r="F187" s="6"/>
      <c r="G187" s="7"/>
      <c r="H187" s="8"/>
      <c r="I187" s="9"/>
      <c r="J187" s="9"/>
    </row>
    <row r="188" spans="2:10" ht="15.6" x14ac:dyDescent="0.6">
      <c r="B188" s="4"/>
      <c r="C188" s="5"/>
      <c r="D188" s="4"/>
      <c r="E188" s="4"/>
      <c r="F188" s="6"/>
      <c r="G188" s="7"/>
      <c r="H188" s="8"/>
      <c r="I188" s="9"/>
      <c r="J188" s="9"/>
    </row>
    <row r="189" spans="2:10" ht="15.6" x14ac:dyDescent="0.6">
      <c r="B189" s="4"/>
      <c r="C189" s="5"/>
      <c r="D189" s="4"/>
      <c r="E189" s="4"/>
      <c r="F189" s="6"/>
      <c r="G189" s="7"/>
      <c r="H189" s="8"/>
      <c r="I189" s="9"/>
      <c r="J189" s="9"/>
    </row>
    <row r="190" spans="2:10" ht="15.6" x14ac:dyDescent="0.6">
      <c r="B190" s="4"/>
      <c r="C190" s="5"/>
      <c r="D190" s="4"/>
      <c r="E190" s="4"/>
      <c r="F190" s="6"/>
      <c r="G190" s="7"/>
      <c r="H190" s="8"/>
      <c r="I190" s="9"/>
      <c r="J190" s="9"/>
    </row>
    <row r="191" spans="2:10" ht="15.6" x14ac:dyDescent="0.6">
      <c r="B191" s="4"/>
      <c r="C191" s="5"/>
      <c r="D191" s="4"/>
      <c r="E191" s="4"/>
      <c r="F191" s="6"/>
      <c r="G191" s="7"/>
      <c r="H191" s="8"/>
      <c r="I191" s="9"/>
      <c r="J191" s="9"/>
    </row>
    <row r="192" spans="2:10" ht="15.6" x14ac:dyDescent="0.6">
      <c r="B192" s="4"/>
      <c r="C192" s="5"/>
      <c r="D192" s="4"/>
      <c r="E192" s="4"/>
      <c r="F192" s="6"/>
      <c r="G192" s="7"/>
      <c r="H192" s="8"/>
      <c r="I192" s="9"/>
      <c r="J192" s="9"/>
    </row>
    <row r="193" spans="2:10" ht="15.6" x14ac:dyDescent="0.6">
      <c r="B193" s="4"/>
      <c r="C193" s="5"/>
      <c r="D193" s="4"/>
      <c r="E193" s="4"/>
      <c r="F193" s="6"/>
      <c r="G193" s="7"/>
      <c r="H193" s="8"/>
      <c r="I193" s="9"/>
      <c r="J193" s="9"/>
    </row>
    <row r="194" spans="2:10" ht="15.6" x14ac:dyDescent="0.6">
      <c r="B194" s="4"/>
      <c r="C194" s="5"/>
      <c r="D194" s="4"/>
      <c r="E194" s="4"/>
      <c r="F194" s="6"/>
      <c r="G194" s="7"/>
      <c r="H194" s="8"/>
      <c r="I194" s="9"/>
      <c r="J194" s="9"/>
    </row>
    <row r="195" spans="2:10" ht="15.6" x14ac:dyDescent="0.6">
      <c r="B195" s="4"/>
      <c r="C195" s="5"/>
      <c r="D195" s="4"/>
      <c r="E195" s="4"/>
      <c r="F195" s="6"/>
      <c r="G195" s="7"/>
      <c r="H195" s="8"/>
      <c r="I195" s="9"/>
      <c r="J195" s="9"/>
    </row>
    <row r="196" spans="2:10" ht="15.6" x14ac:dyDescent="0.6">
      <c r="B196" s="4"/>
      <c r="C196" s="5"/>
      <c r="D196" s="4"/>
      <c r="E196" s="4"/>
      <c r="F196" s="6"/>
      <c r="G196" s="7"/>
      <c r="H196" s="8"/>
      <c r="I196" s="9"/>
      <c r="J196" s="9"/>
    </row>
    <row r="197" spans="2:10" ht="15.6" x14ac:dyDescent="0.6">
      <c r="B197" s="4"/>
      <c r="C197" s="5"/>
      <c r="D197" s="4"/>
      <c r="E197" s="4"/>
      <c r="F197" s="6"/>
      <c r="G197" s="7"/>
      <c r="H197" s="8"/>
      <c r="I197" s="9"/>
      <c r="J197" s="9"/>
    </row>
    <row r="198" spans="2:10" ht="15.6" x14ac:dyDescent="0.6">
      <c r="B198" s="4"/>
      <c r="C198" s="5"/>
      <c r="D198" s="4"/>
      <c r="E198" s="4"/>
      <c r="F198" s="6"/>
      <c r="G198" s="7"/>
      <c r="H198" s="8"/>
      <c r="I198" s="9"/>
      <c r="J198" s="9"/>
    </row>
    <row r="199" spans="2:10" ht="15.6" x14ac:dyDescent="0.6">
      <c r="B199" s="4"/>
      <c r="C199" s="5"/>
      <c r="D199" s="4"/>
      <c r="E199" s="4"/>
      <c r="F199" s="6"/>
      <c r="G199" s="7"/>
      <c r="H199" s="8"/>
      <c r="I199" s="9"/>
      <c r="J199" s="9"/>
    </row>
    <row r="200" spans="2:10" ht="15.6" x14ac:dyDescent="0.6">
      <c r="B200" s="4"/>
      <c r="C200" s="5"/>
      <c r="D200" s="4"/>
      <c r="E200" s="4"/>
      <c r="F200" s="6"/>
      <c r="G200" s="7"/>
      <c r="H200" s="8"/>
      <c r="I200" s="9"/>
      <c r="J200" s="9"/>
    </row>
    <row r="201" spans="2:10" ht="15.6" x14ac:dyDescent="0.6">
      <c r="B201" s="4"/>
      <c r="C201" s="5"/>
      <c r="D201" s="4"/>
      <c r="E201" s="4"/>
      <c r="F201" s="6"/>
      <c r="G201" s="7"/>
      <c r="H201" s="8"/>
      <c r="I201" s="9"/>
      <c r="J201" s="9"/>
    </row>
    <row r="202" spans="2:10" ht="15.6" x14ac:dyDescent="0.6">
      <c r="B202" s="4"/>
      <c r="C202" s="5"/>
      <c r="D202" s="4"/>
      <c r="E202" s="4"/>
      <c r="F202" s="6"/>
      <c r="G202" s="7"/>
      <c r="H202" s="8"/>
      <c r="I202" s="9"/>
      <c r="J202" s="9"/>
    </row>
    <row r="203" spans="2:10" ht="15.6" x14ac:dyDescent="0.6">
      <c r="B203" s="4"/>
      <c r="C203" s="5"/>
      <c r="D203" s="4"/>
      <c r="E203" s="4"/>
      <c r="F203" s="6"/>
      <c r="G203" s="7"/>
      <c r="H203" s="8"/>
      <c r="I203" s="9"/>
      <c r="J203" s="9"/>
    </row>
    <row r="204" spans="2:10" ht="15.6" x14ac:dyDescent="0.6">
      <c r="B204" s="4"/>
      <c r="C204" s="5"/>
      <c r="D204" s="4"/>
      <c r="E204" s="4"/>
      <c r="F204" s="6"/>
      <c r="G204" s="7"/>
      <c r="H204" s="8"/>
      <c r="I204" s="9"/>
      <c r="J204" s="9"/>
    </row>
    <row r="205" spans="2:10" ht="15.6" x14ac:dyDescent="0.6">
      <c r="B205" s="4"/>
      <c r="C205" s="5"/>
      <c r="D205" s="4"/>
      <c r="E205" s="4"/>
      <c r="F205" s="6"/>
      <c r="G205" s="7"/>
      <c r="H205" s="8"/>
      <c r="I205" s="9"/>
      <c r="J205" s="9"/>
    </row>
    <row r="206" spans="2:10" ht="15.6" x14ac:dyDescent="0.6">
      <c r="B206" s="4"/>
      <c r="C206" s="5"/>
      <c r="D206" s="4"/>
      <c r="E206" s="4"/>
      <c r="F206" s="6"/>
      <c r="G206" s="7"/>
      <c r="H206" s="8"/>
      <c r="I206" s="9"/>
      <c r="J206" s="9"/>
    </row>
    <row r="207" spans="2:10" ht="15.6" x14ac:dyDescent="0.6">
      <c r="B207" s="4"/>
      <c r="C207" s="5"/>
      <c r="D207" s="4"/>
      <c r="E207" s="4"/>
      <c r="F207" s="6"/>
      <c r="G207" s="7"/>
      <c r="H207" s="8"/>
      <c r="I207" s="9"/>
      <c r="J207" s="9"/>
    </row>
    <row r="208" spans="2:10" ht="15.6" x14ac:dyDescent="0.6">
      <c r="B208" s="4"/>
      <c r="C208" s="5"/>
      <c r="D208" s="4"/>
      <c r="E208" s="4"/>
      <c r="F208" s="6"/>
      <c r="G208" s="7"/>
      <c r="H208" s="8"/>
      <c r="I208" s="9"/>
      <c r="J208" s="9"/>
    </row>
    <row r="209" spans="2:10" ht="15.6" x14ac:dyDescent="0.6">
      <c r="B209" s="4"/>
      <c r="C209" s="5"/>
      <c r="D209" s="4"/>
      <c r="E209" s="4"/>
      <c r="F209" s="6"/>
      <c r="G209" s="7"/>
      <c r="H209" s="8"/>
      <c r="I209" s="9"/>
      <c r="J209" s="9"/>
    </row>
    <row r="210" spans="2:10" ht="15.6" x14ac:dyDescent="0.6">
      <c r="B210" s="4"/>
      <c r="C210" s="5"/>
      <c r="D210" s="4"/>
      <c r="E210" s="4"/>
      <c r="F210" s="6"/>
      <c r="G210" s="7"/>
      <c r="H210" s="8"/>
      <c r="I210" s="9"/>
      <c r="J210" s="9"/>
    </row>
    <row r="211" spans="2:10" ht="15.6" x14ac:dyDescent="0.6">
      <c r="B211" s="4"/>
      <c r="C211" s="5"/>
      <c r="D211" s="4"/>
      <c r="E211" s="4"/>
      <c r="F211" s="6"/>
      <c r="G211" s="7"/>
      <c r="H211" s="8"/>
      <c r="I211" s="9"/>
      <c r="J211" s="9"/>
    </row>
    <row r="212" spans="2:10" ht="15.6" x14ac:dyDescent="0.6">
      <c r="B212" s="4"/>
      <c r="C212" s="5"/>
      <c r="D212" s="4"/>
      <c r="E212" s="4"/>
      <c r="F212" s="6"/>
      <c r="G212" s="7"/>
      <c r="H212" s="8"/>
      <c r="I212" s="9"/>
      <c r="J212" s="9"/>
    </row>
    <row r="213" spans="2:10" ht="15.6" x14ac:dyDescent="0.6">
      <c r="B213" s="4"/>
      <c r="C213" s="5"/>
      <c r="D213" s="4"/>
      <c r="E213" s="4"/>
      <c r="F213" s="6"/>
      <c r="G213" s="7"/>
      <c r="H213" s="8"/>
      <c r="I213" s="9"/>
      <c r="J213" s="9"/>
    </row>
    <row r="214" spans="2:10" ht="15.6" x14ac:dyDescent="0.6">
      <c r="B214" s="4"/>
      <c r="C214" s="5"/>
      <c r="D214" s="4"/>
      <c r="E214" s="4"/>
      <c r="F214" s="6"/>
      <c r="G214" s="7"/>
      <c r="H214" s="8"/>
      <c r="I214" s="9"/>
      <c r="J214" s="9"/>
    </row>
    <row r="215" spans="2:10" ht="15.6" x14ac:dyDescent="0.6">
      <c r="B215" s="4"/>
      <c r="C215" s="5"/>
      <c r="D215" s="4"/>
      <c r="E215" s="4"/>
      <c r="F215" s="6"/>
      <c r="G215" s="7"/>
      <c r="H215" s="8"/>
      <c r="I215" s="9"/>
      <c r="J215" s="9"/>
    </row>
    <row r="216" spans="2:10" ht="15.6" x14ac:dyDescent="0.6">
      <c r="B216" s="4"/>
      <c r="C216" s="5"/>
      <c r="D216" s="4"/>
      <c r="E216" s="4"/>
      <c r="F216" s="6"/>
      <c r="G216" s="7"/>
      <c r="H216" s="8"/>
      <c r="I216" s="9"/>
      <c r="J216" s="9"/>
    </row>
    <row r="217" spans="2:10" ht="15.6" x14ac:dyDescent="0.6">
      <c r="B217" s="4"/>
      <c r="C217" s="5"/>
      <c r="D217" s="4"/>
      <c r="E217" s="4"/>
      <c r="F217" s="6"/>
      <c r="G217" s="7"/>
      <c r="H217" s="8"/>
      <c r="I217" s="9"/>
      <c r="J217" s="9"/>
    </row>
    <row r="218" spans="2:10" ht="15.6" x14ac:dyDescent="0.6">
      <c r="B218" s="4"/>
      <c r="C218" s="5"/>
      <c r="D218" s="4"/>
      <c r="E218" s="4"/>
      <c r="F218" s="6"/>
      <c r="G218" s="7"/>
      <c r="H218" s="8"/>
      <c r="I218" s="9"/>
      <c r="J218" s="9"/>
    </row>
    <row r="219" spans="2:10" ht="15.6" x14ac:dyDescent="0.6">
      <c r="B219" s="4"/>
      <c r="C219" s="5"/>
      <c r="D219" s="4"/>
      <c r="E219" s="4"/>
      <c r="F219" s="6"/>
      <c r="G219" s="7"/>
      <c r="H219" s="8"/>
      <c r="I219" s="9"/>
      <c r="J219" s="9"/>
    </row>
    <row r="220" spans="2:10" ht="15.6" x14ac:dyDescent="0.6">
      <c r="B220" s="4"/>
      <c r="C220" s="5"/>
      <c r="D220" s="4"/>
      <c r="E220" s="4"/>
      <c r="F220" s="6"/>
      <c r="G220" s="7"/>
      <c r="H220" s="8"/>
      <c r="I220" s="9"/>
      <c r="J220" s="9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7"/>
  <sheetViews>
    <sheetView showGridLines="0" workbookViewId="0">
      <selection activeCell="B3" sqref="B3:B7"/>
    </sheetView>
  </sheetViews>
  <sheetFormatPr defaultColWidth="11.25" defaultRowHeight="15" customHeight="1" x14ac:dyDescent="0.6"/>
  <cols>
    <col min="1" max="2" width="10.59765625" customWidth="1"/>
    <col min="3" max="3" width="12.75" customWidth="1"/>
    <col min="4" max="4" width="12.34765625" customWidth="1"/>
    <col min="5" max="5" width="12.75" customWidth="1"/>
    <col min="6" max="6" width="12.34765625" customWidth="1"/>
    <col min="7" max="26" width="10.59765625" customWidth="1"/>
  </cols>
  <sheetData>
    <row r="2" spans="2:6" ht="15" customHeight="1" x14ac:dyDescent="0.6">
      <c r="B2" s="35" t="s">
        <v>99</v>
      </c>
      <c r="C2" s="34" t="s">
        <v>100</v>
      </c>
      <c r="D2" s="34" t="s">
        <v>53</v>
      </c>
      <c r="E2" s="34" t="s">
        <v>101</v>
      </c>
      <c r="F2" s="34" t="s">
        <v>102</v>
      </c>
    </row>
    <row r="3" spans="2:6" ht="15" customHeight="1" x14ac:dyDescent="0.6">
      <c r="B3" s="2" t="s">
        <v>103</v>
      </c>
    </row>
    <row r="4" spans="2:6" ht="15" customHeight="1" x14ac:dyDescent="0.6">
      <c r="B4" s="2" t="s">
        <v>104</v>
      </c>
    </row>
    <row r="5" spans="2:6" ht="15" customHeight="1" x14ac:dyDescent="0.6">
      <c r="B5" s="2" t="s">
        <v>105</v>
      </c>
    </row>
    <row r="6" spans="2:6" ht="15" customHeight="1" x14ac:dyDescent="0.6">
      <c r="B6" s="2" t="s">
        <v>106</v>
      </c>
    </row>
    <row r="7" spans="2:6" ht="15" customHeight="1" x14ac:dyDescent="0.6">
      <c r="B7" s="2" t="s">
        <v>107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26"/>
  <sheetViews>
    <sheetView showGridLines="0" workbookViewId="0">
      <selection activeCell="F3" sqref="F3"/>
    </sheetView>
  </sheetViews>
  <sheetFormatPr defaultColWidth="11.25" defaultRowHeight="15" customHeight="1" x14ac:dyDescent="0.6"/>
  <cols>
    <col min="1" max="1" width="10.59765625" customWidth="1"/>
    <col min="2" max="2" width="15.5" customWidth="1"/>
    <col min="3" max="26" width="10.59765625" customWidth="1"/>
  </cols>
  <sheetData>
    <row r="2" spans="2:6" ht="15" customHeight="1" x14ac:dyDescent="0.6">
      <c r="B2" s="35" t="s">
        <v>108</v>
      </c>
      <c r="C2" s="35" t="s">
        <v>109</v>
      </c>
      <c r="D2" s="35" t="s">
        <v>110</v>
      </c>
      <c r="E2" s="35" t="s">
        <v>111</v>
      </c>
      <c r="F2" s="35" t="s">
        <v>112</v>
      </c>
    </row>
    <row r="3" spans="2:6" ht="15" customHeight="1" x14ac:dyDescent="0.6">
      <c r="B3" s="2" t="s">
        <v>113</v>
      </c>
      <c r="C3" t="s">
        <v>160</v>
      </c>
      <c r="D3" t="s">
        <v>184</v>
      </c>
      <c r="E3" t="s">
        <v>208</v>
      </c>
      <c r="F3" s="53" t="s">
        <v>231</v>
      </c>
    </row>
    <row r="4" spans="2:6" ht="15" customHeight="1" x14ac:dyDescent="0.6">
      <c r="B4" s="2" t="s">
        <v>114</v>
      </c>
      <c r="C4" t="s">
        <v>161</v>
      </c>
      <c r="D4" t="s">
        <v>185</v>
      </c>
      <c r="E4" t="s">
        <v>209</v>
      </c>
      <c r="F4" s="53" t="s">
        <v>232</v>
      </c>
    </row>
    <row r="5" spans="2:6" ht="15" customHeight="1" x14ac:dyDescent="0.6">
      <c r="B5" s="2" t="s">
        <v>115</v>
      </c>
      <c r="C5" t="s">
        <v>162</v>
      </c>
      <c r="D5" t="s">
        <v>186</v>
      </c>
      <c r="E5" t="s">
        <v>210</v>
      </c>
      <c r="F5" s="53" t="s">
        <v>233</v>
      </c>
    </row>
    <row r="6" spans="2:6" ht="15" customHeight="1" x14ac:dyDescent="0.6">
      <c r="B6" s="2" t="s">
        <v>116</v>
      </c>
      <c r="C6" t="s">
        <v>163</v>
      </c>
      <c r="D6" t="s">
        <v>187</v>
      </c>
      <c r="E6" t="s">
        <v>211</v>
      </c>
      <c r="F6" s="53" t="s">
        <v>234</v>
      </c>
    </row>
    <row r="7" spans="2:6" ht="15" customHeight="1" x14ac:dyDescent="0.6">
      <c r="B7" s="2" t="s">
        <v>117</v>
      </c>
      <c r="C7" t="s">
        <v>164</v>
      </c>
      <c r="D7" t="s">
        <v>188</v>
      </c>
      <c r="E7" t="s">
        <v>212</v>
      </c>
      <c r="F7" s="53" t="s">
        <v>235</v>
      </c>
    </row>
    <row r="8" spans="2:6" ht="15" customHeight="1" x14ac:dyDescent="0.6">
      <c r="B8" s="2" t="s">
        <v>118</v>
      </c>
      <c r="C8" t="s">
        <v>165</v>
      </c>
      <c r="D8" t="s">
        <v>189</v>
      </c>
      <c r="E8" t="s">
        <v>213</v>
      </c>
      <c r="F8" s="53" t="s">
        <v>236</v>
      </c>
    </row>
    <row r="9" spans="2:6" ht="15" customHeight="1" x14ac:dyDescent="0.6">
      <c r="B9" s="2" t="s">
        <v>119</v>
      </c>
      <c r="C9" t="s">
        <v>166</v>
      </c>
      <c r="D9" t="s">
        <v>190</v>
      </c>
      <c r="E9" t="s">
        <v>214</v>
      </c>
      <c r="F9" s="53" t="s">
        <v>237</v>
      </c>
    </row>
    <row r="10" spans="2:6" ht="15" customHeight="1" x14ac:dyDescent="0.6">
      <c r="B10" s="2" t="s">
        <v>120</v>
      </c>
      <c r="C10" t="s">
        <v>167</v>
      </c>
      <c r="D10" t="s">
        <v>191</v>
      </c>
      <c r="E10" t="s">
        <v>215</v>
      </c>
      <c r="F10" s="53" t="s">
        <v>238</v>
      </c>
    </row>
    <row r="11" spans="2:6" ht="15" customHeight="1" x14ac:dyDescent="0.6">
      <c r="B11" s="2" t="s">
        <v>121</v>
      </c>
      <c r="C11" t="s">
        <v>168</v>
      </c>
      <c r="D11" t="s">
        <v>192</v>
      </c>
      <c r="E11" t="s">
        <v>216</v>
      </c>
      <c r="F11" s="53" t="s">
        <v>239</v>
      </c>
    </row>
    <row r="12" spans="2:6" ht="15" customHeight="1" x14ac:dyDescent="0.6">
      <c r="B12" s="2" t="s">
        <v>122</v>
      </c>
      <c r="C12" t="s">
        <v>169</v>
      </c>
      <c r="D12" t="s">
        <v>193</v>
      </c>
      <c r="E12" t="s">
        <v>217</v>
      </c>
      <c r="F12" s="53" t="s">
        <v>240</v>
      </c>
    </row>
    <row r="13" spans="2:6" ht="15" customHeight="1" x14ac:dyDescent="0.6">
      <c r="B13" s="2" t="s">
        <v>123</v>
      </c>
      <c r="C13" t="s">
        <v>170</v>
      </c>
      <c r="D13" t="s">
        <v>194</v>
      </c>
      <c r="E13" t="s">
        <v>218</v>
      </c>
      <c r="F13" s="53" t="s">
        <v>241</v>
      </c>
    </row>
    <row r="14" spans="2:6" ht="15" customHeight="1" x14ac:dyDescent="0.6">
      <c r="B14" s="2" t="s">
        <v>124</v>
      </c>
      <c r="C14" t="s">
        <v>171</v>
      </c>
      <c r="D14" t="s">
        <v>195</v>
      </c>
      <c r="E14" t="s">
        <v>219</v>
      </c>
      <c r="F14" s="53" t="s">
        <v>242</v>
      </c>
    </row>
    <row r="15" spans="2:6" ht="15" customHeight="1" x14ac:dyDescent="0.6">
      <c r="B15" s="2" t="s">
        <v>125</v>
      </c>
      <c r="C15" t="s">
        <v>172</v>
      </c>
      <c r="D15" t="s">
        <v>196</v>
      </c>
      <c r="E15" t="s">
        <v>220</v>
      </c>
      <c r="F15" s="53" t="s">
        <v>243</v>
      </c>
    </row>
    <row r="16" spans="2:6" ht="15" customHeight="1" x14ac:dyDescent="0.6">
      <c r="B16" s="2" t="s">
        <v>126</v>
      </c>
      <c r="C16" t="s">
        <v>173</v>
      </c>
      <c r="D16" t="s">
        <v>197</v>
      </c>
      <c r="E16" t="s">
        <v>221</v>
      </c>
      <c r="F16" s="53" t="s">
        <v>244</v>
      </c>
    </row>
    <row r="17" spans="2:6" ht="15" customHeight="1" x14ac:dyDescent="0.6">
      <c r="B17" s="2" t="s">
        <v>127</v>
      </c>
      <c r="C17" t="s">
        <v>174</v>
      </c>
      <c r="D17" t="s">
        <v>198</v>
      </c>
      <c r="E17" t="s">
        <v>222</v>
      </c>
      <c r="F17" s="53" t="s">
        <v>245</v>
      </c>
    </row>
    <row r="18" spans="2:6" ht="15.6" x14ac:dyDescent="0.6">
      <c r="B18" s="2" t="s">
        <v>128</v>
      </c>
      <c r="C18" t="s">
        <v>175</v>
      </c>
      <c r="D18" t="s">
        <v>199</v>
      </c>
      <c r="E18" t="s">
        <v>223</v>
      </c>
      <c r="F18" s="53" t="s">
        <v>246</v>
      </c>
    </row>
    <row r="19" spans="2:6" ht="15.6" x14ac:dyDescent="0.6">
      <c r="B19" s="2" t="s">
        <v>129</v>
      </c>
      <c r="C19" t="s">
        <v>176</v>
      </c>
      <c r="D19" t="s">
        <v>200</v>
      </c>
      <c r="E19" t="s">
        <v>224</v>
      </c>
      <c r="F19" s="53" t="s">
        <v>247</v>
      </c>
    </row>
    <row r="20" spans="2:6" ht="15.6" x14ac:dyDescent="0.6">
      <c r="B20" s="2" t="s">
        <v>130</v>
      </c>
      <c r="C20" t="s">
        <v>177</v>
      </c>
      <c r="D20" t="s">
        <v>201</v>
      </c>
      <c r="E20" t="s">
        <v>225</v>
      </c>
      <c r="F20" s="53" t="s">
        <v>248</v>
      </c>
    </row>
    <row r="21" spans="2:6" ht="15.6" x14ac:dyDescent="0.6">
      <c r="B21" s="2" t="s">
        <v>131</v>
      </c>
      <c r="C21" t="s">
        <v>178</v>
      </c>
      <c r="D21" t="s">
        <v>202</v>
      </c>
      <c r="E21" t="s">
        <v>226</v>
      </c>
      <c r="F21" s="53" t="s">
        <v>249</v>
      </c>
    </row>
    <row r="22" spans="2:6" ht="15.6" x14ac:dyDescent="0.6">
      <c r="B22" s="2" t="s">
        <v>132</v>
      </c>
      <c r="C22" t="s">
        <v>179</v>
      </c>
      <c r="D22" t="s">
        <v>203</v>
      </c>
      <c r="E22" t="s">
        <v>227</v>
      </c>
      <c r="F22" s="53" t="s">
        <v>250</v>
      </c>
    </row>
    <row r="23" spans="2:6" ht="15.6" x14ac:dyDescent="0.6">
      <c r="B23" s="2" t="s">
        <v>133</v>
      </c>
      <c r="C23" t="s">
        <v>180</v>
      </c>
      <c r="D23" t="s">
        <v>204</v>
      </c>
      <c r="E23" t="s">
        <v>228</v>
      </c>
      <c r="F23" s="53" t="s">
        <v>251</v>
      </c>
    </row>
    <row r="24" spans="2:6" ht="15.6" x14ac:dyDescent="0.6">
      <c r="B24" s="2" t="s">
        <v>134</v>
      </c>
      <c r="C24" t="s">
        <v>181</v>
      </c>
      <c r="D24" t="s">
        <v>205</v>
      </c>
      <c r="E24" t="s">
        <v>229</v>
      </c>
      <c r="F24" s="53" t="s">
        <v>252</v>
      </c>
    </row>
    <row r="25" spans="2:6" ht="15.6" x14ac:dyDescent="0.6">
      <c r="B25" s="2" t="s">
        <v>135</v>
      </c>
      <c r="C25" t="s">
        <v>182</v>
      </c>
      <c r="D25" t="s">
        <v>206</v>
      </c>
      <c r="E25" t="s">
        <v>226</v>
      </c>
      <c r="F25" s="53" t="s">
        <v>253</v>
      </c>
    </row>
    <row r="26" spans="2:6" ht="15.6" x14ac:dyDescent="0.6">
      <c r="B26" s="2" t="s">
        <v>136</v>
      </c>
      <c r="C26" t="s">
        <v>183</v>
      </c>
      <c r="D26" t="s">
        <v>207</v>
      </c>
      <c r="E26" t="s">
        <v>230</v>
      </c>
      <c r="F26" s="53" t="s">
        <v>254</v>
      </c>
    </row>
  </sheetData>
  <hyperlinks>
    <hyperlink ref="F3" r:id="rId1" xr:uid="{ACCDCD91-25A7-4F28-A28D-C1895F9B98BD}"/>
    <hyperlink ref="F4" r:id="rId2" xr:uid="{ED20E9A1-C570-451A-A3DC-C3693C6828A0}"/>
    <hyperlink ref="F5" r:id="rId3" xr:uid="{AB961F8D-E15A-4B3E-9A60-70BC9A583D9D}"/>
    <hyperlink ref="F6" r:id="rId4" xr:uid="{7CAD8827-0932-4DD3-9597-9AF4401985C0}"/>
    <hyperlink ref="F7" r:id="rId5" xr:uid="{AA6E0EBD-F292-43D0-981C-203E96FE78D1}"/>
    <hyperlink ref="F8" r:id="rId6" xr:uid="{28F1911C-832C-4384-B0B7-968C0661E60A}"/>
    <hyperlink ref="F9" r:id="rId7" xr:uid="{6B1B7C4C-6BC4-4F71-9B85-DAAF3CCE6D2D}"/>
    <hyperlink ref="F10" r:id="rId8" xr:uid="{9DE17E35-6B4E-4A4D-83E0-04E78BFD9C11}"/>
    <hyperlink ref="F11" r:id="rId9" xr:uid="{E7EDE54C-0A45-4FFB-ABFD-EEDC821E06D3}"/>
    <hyperlink ref="F12" r:id="rId10" xr:uid="{E96BE075-109D-4090-A1C8-8A35FE982FE6}"/>
    <hyperlink ref="F13" r:id="rId11" xr:uid="{6682A3E6-207D-4A02-B988-EE0E272FAB62}"/>
    <hyperlink ref="F14" r:id="rId12" xr:uid="{B0136E10-9BA3-46FB-BA6A-D38B885FEFBC}"/>
    <hyperlink ref="F15" r:id="rId13" xr:uid="{880AA1A9-FF68-4F5D-AE98-E9DF40C8A624}"/>
    <hyperlink ref="F16" r:id="rId14" xr:uid="{82814693-122A-4241-B7BD-3D1EE0C14AB8}"/>
    <hyperlink ref="F17" r:id="rId15" xr:uid="{5C2E425C-BB5A-4278-88BF-F4AA77673F8C}"/>
    <hyperlink ref="F18" r:id="rId16" xr:uid="{284805E8-26E0-44D1-8F6E-6D5643EF3492}"/>
    <hyperlink ref="F19" r:id="rId17" xr:uid="{F7898951-D6DB-45F8-8AFE-4495CD97556D}"/>
    <hyperlink ref="F20" r:id="rId18" xr:uid="{18ADA499-1BD7-4CA7-A3C2-31EBDC719FEF}"/>
    <hyperlink ref="F21" r:id="rId19" xr:uid="{14C7B413-99F1-4AE5-8198-6C0A3A9A759E}"/>
    <hyperlink ref="F22" r:id="rId20" xr:uid="{0C359BCF-E2FF-477D-A02B-D6268B153A7B}"/>
    <hyperlink ref="F23" r:id="rId21" xr:uid="{8CCD1188-CF66-47ED-8990-59B3191ABC7C}"/>
    <hyperlink ref="F24" r:id="rId22" xr:uid="{25486286-9EDF-4843-9A45-660B988888D2}"/>
    <hyperlink ref="F25" r:id="rId23" xr:uid="{11C2FC13-1E29-42DA-83FC-AA7366235C70}"/>
    <hyperlink ref="F26" r:id="rId24" xr:uid="{032E7CC8-F42E-4215-8BA7-08E373193F06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H12"/>
  <sheetViews>
    <sheetView showGridLines="0" workbookViewId="0">
      <selection activeCell="B3" sqref="B3:B12"/>
    </sheetView>
  </sheetViews>
  <sheetFormatPr defaultColWidth="11.25" defaultRowHeight="15" customHeight="1" x14ac:dyDescent="0.6"/>
  <cols>
    <col min="1" max="1" width="10.59765625" customWidth="1"/>
    <col min="2" max="2" width="39.34765625" customWidth="1"/>
    <col min="3" max="26" width="10.59765625" customWidth="1"/>
  </cols>
  <sheetData>
    <row r="2" spans="2:8" ht="15" customHeight="1" x14ac:dyDescent="0.6">
      <c r="B2" s="47" t="s">
        <v>137</v>
      </c>
      <c r="D2" s="35" t="s">
        <v>138</v>
      </c>
      <c r="E2" s="35" t="s">
        <v>109</v>
      </c>
      <c r="F2" s="35" t="s">
        <v>110</v>
      </c>
      <c r="G2" s="35" t="s">
        <v>139</v>
      </c>
      <c r="H2" s="35" t="s">
        <v>53</v>
      </c>
    </row>
    <row r="3" spans="2:8" ht="15" customHeight="1" x14ac:dyDescent="0.6">
      <c r="B3" s="2" t="s">
        <v>140</v>
      </c>
      <c r="D3">
        <v>126493</v>
      </c>
      <c r="E3" t="s">
        <v>255</v>
      </c>
      <c r="F3" t="s">
        <v>256</v>
      </c>
      <c r="G3" t="s">
        <v>257</v>
      </c>
      <c r="H3">
        <v>995.95</v>
      </c>
    </row>
    <row r="4" spans="2:8" ht="15" customHeight="1" x14ac:dyDescent="0.6">
      <c r="B4" s="2" t="s">
        <v>141</v>
      </c>
      <c r="D4">
        <v>132670</v>
      </c>
      <c r="E4" t="s">
        <v>258</v>
      </c>
      <c r="F4" t="s">
        <v>259</v>
      </c>
      <c r="G4" t="s">
        <v>260</v>
      </c>
      <c r="H4">
        <v>1110.95</v>
      </c>
    </row>
    <row r="5" spans="2:8" ht="15" customHeight="1" x14ac:dyDescent="0.6">
      <c r="B5" s="2" t="s">
        <v>142</v>
      </c>
      <c r="D5">
        <v>135566</v>
      </c>
      <c r="E5" t="s">
        <v>261</v>
      </c>
      <c r="F5" t="s">
        <v>262</v>
      </c>
      <c r="G5" t="s">
        <v>263</v>
      </c>
      <c r="H5">
        <v>1499.95</v>
      </c>
    </row>
    <row r="6" spans="2:8" ht="15" customHeight="1" x14ac:dyDescent="0.6">
      <c r="B6" s="2" t="s">
        <v>143</v>
      </c>
      <c r="D6">
        <v>132679</v>
      </c>
      <c r="E6" t="s">
        <v>264</v>
      </c>
      <c r="F6" t="s">
        <v>262</v>
      </c>
      <c r="G6" t="s">
        <v>265</v>
      </c>
      <c r="H6">
        <v>295.95</v>
      </c>
    </row>
    <row r="7" spans="2:8" ht="15" customHeight="1" x14ac:dyDescent="0.6">
      <c r="B7" s="2" t="s">
        <v>144</v>
      </c>
      <c r="D7">
        <v>149986</v>
      </c>
      <c r="E7" t="s">
        <v>266</v>
      </c>
      <c r="F7" t="s">
        <v>207</v>
      </c>
      <c r="G7" t="s">
        <v>265</v>
      </c>
      <c r="H7">
        <v>295.95</v>
      </c>
    </row>
    <row r="8" spans="2:8" ht="15" customHeight="1" x14ac:dyDescent="0.6">
      <c r="B8" s="2" t="s">
        <v>145</v>
      </c>
      <c r="D8">
        <v>137784</v>
      </c>
      <c r="E8" t="s">
        <v>267</v>
      </c>
      <c r="F8" t="s">
        <v>268</v>
      </c>
      <c r="G8" t="s">
        <v>260</v>
      </c>
      <c r="H8">
        <v>1110.95</v>
      </c>
    </row>
    <row r="9" spans="2:8" ht="15" customHeight="1" x14ac:dyDescent="0.6">
      <c r="B9" s="2" t="s">
        <v>146</v>
      </c>
      <c r="D9">
        <v>340294</v>
      </c>
      <c r="E9" t="s">
        <v>269</v>
      </c>
      <c r="F9" t="s">
        <v>270</v>
      </c>
      <c r="G9" t="s">
        <v>263</v>
      </c>
      <c r="H9">
        <v>1499.95</v>
      </c>
    </row>
    <row r="10" spans="2:8" ht="15" customHeight="1" x14ac:dyDescent="0.6">
      <c r="B10" s="2" t="s">
        <v>147</v>
      </c>
      <c r="D10">
        <v>143928</v>
      </c>
      <c r="E10" t="s">
        <v>271</v>
      </c>
      <c r="F10" t="s">
        <v>272</v>
      </c>
      <c r="G10" t="s">
        <v>273</v>
      </c>
      <c r="H10">
        <v>99.95</v>
      </c>
    </row>
    <row r="11" spans="2:8" ht="15" customHeight="1" x14ac:dyDescent="0.6">
      <c r="B11" s="2" t="s">
        <v>148</v>
      </c>
      <c r="D11">
        <v>323358</v>
      </c>
      <c r="E11" t="s">
        <v>274</v>
      </c>
      <c r="F11" t="s">
        <v>184</v>
      </c>
      <c r="G11" t="s">
        <v>273</v>
      </c>
      <c r="H11">
        <v>99.95</v>
      </c>
    </row>
    <row r="12" spans="2:8" ht="15" customHeight="1" x14ac:dyDescent="0.6">
      <c r="B12" s="2" t="s">
        <v>149</v>
      </c>
      <c r="D12">
        <v>132546</v>
      </c>
      <c r="E12" t="s">
        <v>275</v>
      </c>
      <c r="F12" t="s">
        <v>276</v>
      </c>
      <c r="G12" t="s">
        <v>260</v>
      </c>
      <c r="H12">
        <v>1110.95</v>
      </c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I17"/>
  <sheetViews>
    <sheetView showGridLines="0" workbookViewId="0">
      <selection activeCell="C18" sqref="C18"/>
    </sheetView>
  </sheetViews>
  <sheetFormatPr defaultColWidth="11.25" defaultRowHeight="15" customHeight="1" x14ac:dyDescent="0.6"/>
  <cols>
    <col min="1" max="1" width="10.59765625" customWidth="1"/>
    <col min="2" max="2" width="14.59765625" customWidth="1"/>
    <col min="3" max="8" width="10.59765625" customWidth="1"/>
    <col min="9" max="9" width="10.09765625" customWidth="1"/>
    <col min="10" max="26" width="10.59765625" customWidth="1"/>
  </cols>
  <sheetData>
    <row r="2" spans="2:9" ht="15" customHeight="1" x14ac:dyDescent="0.6">
      <c r="B2" s="56" t="s">
        <v>150</v>
      </c>
      <c r="C2" s="56"/>
      <c r="D2" s="56"/>
      <c r="E2" s="56"/>
      <c r="F2" s="56"/>
      <c r="G2" s="56"/>
      <c r="H2" s="56"/>
      <c r="I2" s="56"/>
    </row>
    <row r="3" spans="2:9" ht="15" customHeight="1" x14ac:dyDescent="0.6">
      <c r="B3" s="57" t="s">
        <v>151</v>
      </c>
      <c r="C3" s="58" t="s">
        <v>152</v>
      </c>
      <c r="D3" s="58" t="s">
        <v>153</v>
      </c>
      <c r="E3" s="58" t="s">
        <v>154</v>
      </c>
      <c r="F3" s="58" t="s">
        <v>155</v>
      </c>
      <c r="G3" s="58" t="s">
        <v>156</v>
      </c>
      <c r="H3" s="58" t="s">
        <v>157</v>
      </c>
      <c r="I3" s="58" t="s">
        <v>158</v>
      </c>
    </row>
    <row r="4" spans="2:9" ht="15" customHeight="1" x14ac:dyDescent="0.6">
      <c r="B4" s="1" t="s">
        <v>86</v>
      </c>
      <c r="C4" s="15">
        <v>92799</v>
      </c>
      <c r="D4" s="15">
        <v>100222.92000000001</v>
      </c>
      <c r="E4" s="15">
        <v>130289.79600000002</v>
      </c>
      <c r="F4" s="15">
        <v>110746.32660000001</v>
      </c>
      <c r="G4" s="15">
        <v>104101.54700400001</v>
      </c>
      <c r="H4" s="15">
        <v>116593.73264448001</v>
      </c>
      <c r="I4" s="15">
        <v>118925.60729736961</v>
      </c>
    </row>
    <row r="5" spans="2:9" ht="15" customHeight="1" x14ac:dyDescent="0.6">
      <c r="B5" s="1" t="s">
        <v>87</v>
      </c>
      <c r="C5" s="15">
        <v>666566</v>
      </c>
      <c r="D5" s="15">
        <v>719891.28</v>
      </c>
      <c r="E5" s="15">
        <v>935858.66400000011</v>
      </c>
      <c r="F5" s="15">
        <v>795479.86440000008</v>
      </c>
      <c r="G5" s="15">
        <v>747751.07253600005</v>
      </c>
      <c r="H5" s="15">
        <v>837481.20124032011</v>
      </c>
      <c r="I5" s="15">
        <v>854230.82526512654</v>
      </c>
    </row>
    <row r="6" spans="2:9" ht="15" customHeight="1" x14ac:dyDescent="0.6">
      <c r="B6" s="1" t="s">
        <v>88</v>
      </c>
      <c r="C6" s="15">
        <v>99127</v>
      </c>
      <c r="D6" s="15">
        <v>107057.16</v>
      </c>
      <c r="E6" s="15">
        <v>139174.30800000002</v>
      </c>
      <c r="F6" s="15">
        <v>118298.16180000002</v>
      </c>
      <c r="G6" s="15">
        <v>111200.27209200001</v>
      </c>
      <c r="H6" s="15">
        <v>124544.30474304003</v>
      </c>
      <c r="I6" s="15">
        <v>127035.19083790084</v>
      </c>
    </row>
    <row r="7" spans="2:9" ht="15" customHeight="1" x14ac:dyDescent="0.6">
      <c r="B7" s="1" t="s">
        <v>89</v>
      </c>
      <c r="C7" s="15">
        <v>65468</v>
      </c>
      <c r="D7" s="15">
        <v>70705.440000000002</v>
      </c>
      <c r="E7" s="15">
        <v>91917.072</v>
      </c>
      <c r="F7" s="15">
        <v>78129.511199999994</v>
      </c>
      <c r="G7" s="15">
        <v>73441.740527999995</v>
      </c>
      <c r="H7" s="15">
        <v>82254.749391360005</v>
      </c>
      <c r="I7" s="15">
        <v>83899.844379187212</v>
      </c>
    </row>
    <row r="8" spans="2:9" ht="15" customHeight="1" x14ac:dyDescent="0.6">
      <c r="B8" s="1" t="s">
        <v>90</v>
      </c>
      <c r="C8" s="15">
        <v>18856</v>
      </c>
      <c r="D8" s="15">
        <v>20364.48</v>
      </c>
      <c r="E8" s="15">
        <v>26473.824000000001</v>
      </c>
      <c r="F8" s="15">
        <v>22502.750400000001</v>
      </c>
      <c r="G8" s="15">
        <v>21152.585375999999</v>
      </c>
      <c r="H8" s="15">
        <v>23690.895621120002</v>
      </c>
      <c r="I8" s="15">
        <v>24164.713533542403</v>
      </c>
    </row>
    <row r="9" spans="2:9" ht="15" customHeight="1" x14ac:dyDescent="0.6">
      <c r="B9" s="1" t="s">
        <v>91</v>
      </c>
      <c r="C9" s="15">
        <v>7648</v>
      </c>
      <c r="D9" s="15">
        <v>8259.84</v>
      </c>
      <c r="E9" s="15">
        <v>10737.792000000001</v>
      </c>
      <c r="F9" s="15">
        <v>9127.1232</v>
      </c>
      <c r="G9" s="15">
        <v>8579.4958079999997</v>
      </c>
      <c r="H9" s="15">
        <v>9609.0353049599998</v>
      </c>
      <c r="I9" s="15">
        <v>9801.2160110591994</v>
      </c>
    </row>
    <row r="10" spans="2:9" ht="15" customHeight="1" x14ac:dyDescent="0.6">
      <c r="B10" s="1" t="s">
        <v>92</v>
      </c>
      <c r="C10" s="15">
        <v>9865</v>
      </c>
      <c r="D10" s="15">
        <v>10654.2</v>
      </c>
      <c r="E10" s="15">
        <v>13850.460000000001</v>
      </c>
      <c r="F10" s="15">
        <v>11772.891</v>
      </c>
      <c r="G10" s="15">
        <v>11066.517539999999</v>
      </c>
      <c r="H10" s="15">
        <v>12394.4996448</v>
      </c>
      <c r="I10" s="15">
        <v>12642.389637696</v>
      </c>
    </row>
    <row r="11" spans="2:9" ht="15" customHeight="1" x14ac:dyDescent="0.6">
      <c r="B11" s="1" t="s">
        <v>93</v>
      </c>
      <c r="C11" s="15">
        <v>11061</v>
      </c>
      <c r="D11" s="15">
        <v>11945.880000000001</v>
      </c>
      <c r="E11" s="15">
        <v>15529.644000000002</v>
      </c>
      <c r="F11" s="15">
        <v>13200.197400000001</v>
      </c>
      <c r="G11" s="15">
        <v>12408.185556</v>
      </c>
      <c r="H11" s="15">
        <v>13897.167822720001</v>
      </c>
      <c r="I11" s="15">
        <v>14175.111179174401</v>
      </c>
    </row>
    <row r="12" spans="2:9" ht="15" customHeight="1" x14ac:dyDescent="0.6">
      <c r="B12" s="1" t="s">
        <v>94</v>
      </c>
      <c r="C12" s="15">
        <v>78305</v>
      </c>
      <c r="D12" s="15">
        <v>84569.400000000009</v>
      </c>
      <c r="E12" s="15">
        <v>109940.22000000002</v>
      </c>
      <c r="F12" s="15">
        <v>93449.187000000005</v>
      </c>
      <c r="G12" s="15">
        <v>87842.235780000003</v>
      </c>
      <c r="H12" s="15">
        <v>98383.304073600011</v>
      </c>
      <c r="I12" s="15">
        <v>100350.97015507202</v>
      </c>
    </row>
    <row r="13" spans="2:9" ht="15" customHeight="1" x14ac:dyDescent="0.6">
      <c r="B13" s="1" t="s">
        <v>159</v>
      </c>
      <c r="C13" s="15">
        <v>99857</v>
      </c>
      <c r="D13" s="15">
        <v>107845.56000000001</v>
      </c>
      <c r="E13" s="15">
        <v>140199.22800000003</v>
      </c>
      <c r="F13" s="15">
        <v>119169.34380000002</v>
      </c>
      <c r="G13" s="15">
        <v>112019.183172</v>
      </c>
      <c r="H13" s="15">
        <v>125461.48515264002</v>
      </c>
      <c r="I13" s="15">
        <v>127970.71485569282</v>
      </c>
    </row>
    <row r="14" spans="2:9" ht="15" customHeight="1" x14ac:dyDescent="0.6">
      <c r="B14" s="54" t="s">
        <v>95</v>
      </c>
      <c r="C14" s="55">
        <v>1149552</v>
      </c>
      <c r="D14" s="55">
        <v>1241516.1599999999</v>
      </c>
      <c r="E14" s="55">
        <v>1613971.0080000001</v>
      </c>
      <c r="F14" s="55">
        <v>1371875.3568</v>
      </c>
      <c r="G14" s="55">
        <v>1289562.8353920002</v>
      </c>
      <c r="H14" s="55">
        <v>1444310.3756390405</v>
      </c>
      <c r="I14" s="55">
        <v>1473196.583151821</v>
      </c>
    </row>
    <row r="15" spans="2:9" ht="15" customHeight="1" x14ac:dyDescent="0.6">
      <c r="I15" s="15"/>
    </row>
    <row r="16" spans="2:9" ht="15" customHeight="1" x14ac:dyDescent="0.6">
      <c r="B16" s="59" t="s">
        <v>277</v>
      </c>
      <c r="C16" s="48">
        <f>AVERAGE(C14:I14)</f>
        <v>1369140.6169975516</v>
      </c>
    </row>
    <row r="17" spans="2:3" ht="15" customHeight="1" x14ac:dyDescent="0.6">
      <c r="B17" s="59" t="s">
        <v>278</v>
      </c>
      <c r="C17" s="48">
        <f>SUM(C14:I14)</f>
        <v>9583984.3189828619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Level 1a</vt:lpstr>
      <vt:lpstr>Level 1b</vt:lpstr>
      <vt:lpstr>Level 2 a</vt:lpstr>
      <vt:lpstr>Level 2 b</vt:lpstr>
      <vt:lpstr>Level 3 a</vt:lpstr>
      <vt:lpstr>Level 3 b</vt:lpstr>
      <vt:lpstr>Level 4 a</vt:lpstr>
      <vt:lpstr>Level 4 b</vt:lpstr>
      <vt:lpstr>Level 5 a</vt:lpstr>
      <vt:lpstr>Level 5 b</vt:lpstr>
      <vt:lpstr>Cost</vt:lpstr>
      <vt:lpstr>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Young</cp:lastModifiedBy>
  <dcterms:created xsi:type="dcterms:W3CDTF">2022-06-06T08:14:57Z</dcterms:created>
  <dcterms:modified xsi:type="dcterms:W3CDTF">2023-04-17T16:14:59Z</dcterms:modified>
</cp:coreProperties>
</file>