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0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cha\龙京\excel\Tutorials\"/>
    </mc:Choice>
  </mc:AlternateContent>
  <xr:revisionPtr revIDLastSave="0" documentId="13_ncr:1_{89FC4A07-E70D-440A-99EE-457191A425BE}" xr6:coauthVersionLast="47" xr6:coauthVersionMax="47" xr10:uidLastSave="{00000000-0000-0000-0000-000000000000}"/>
  <bookViews>
    <workbookView xWindow="38290" yWindow="-110" windowWidth="38620" windowHeight="21100" xr2:uid="{46E3DCBC-55A9-184C-ABDE-2C521400326B}"/>
  </bookViews>
  <sheets>
    <sheet name="Sheet1" sheetId="1" r:id="rId1"/>
  </sheets>
  <definedNames>
    <definedName name="solver_adj" localSheetId="0" hidden="1">Sheet1!$I$5:$I$6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lhs1" localSheetId="0" hidden="1">Sheet1!$I$6</definedName>
    <definedName name="solver_lin" localSheetId="0" hidden="1">2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1</definedName>
    <definedName name="solver_nwt" localSheetId="0" hidden="1">1</definedName>
    <definedName name="solver_opt" localSheetId="0" hidden="1">Sheet1!$I$14</definedName>
    <definedName name="solver_pre" localSheetId="0" hidden="1">0.000001</definedName>
    <definedName name="solver_rbv" localSheetId="0" hidden="1">1</definedName>
    <definedName name="solver_rel1" localSheetId="0" hidden="1">1</definedName>
    <definedName name="solver_rhs1" localSheetId="0" hidden="1">2.5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3</definedName>
    <definedName name="solver_val" localSheetId="0" hidden="1">10000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6" i="1" l="1"/>
  <c r="Q6" i="1" s="1"/>
  <c r="N6" i="1"/>
  <c r="M6" i="1" s="1"/>
  <c r="L8" i="1"/>
  <c r="L7" i="1" s="1"/>
  <c r="L10" i="1"/>
  <c r="L11" i="1" s="1"/>
  <c r="I5" i="1"/>
  <c r="I11" i="1" s="1"/>
  <c r="F5" i="1"/>
  <c r="F12" i="1" s="1"/>
  <c r="F6" i="1"/>
  <c r="F13" i="1"/>
  <c r="C5" i="1"/>
  <c r="C7" i="1" s="1"/>
  <c r="I13" i="1"/>
  <c r="I12" i="1" l="1"/>
  <c r="I14" i="1" s="1"/>
  <c r="L6" i="1" s="1"/>
  <c r="F11" i="1"/>
  <c r="F14" i="1" s="1"/>
</calcChain>
</file>

<file path=xl/sharedStrings.xml><?xml version="1.0" encoding="utf-8"?>
<sst xmlns="http://schemas.openxmlformats.org/spreadsheetml/2006/main" count="31" uniqueCount="18">
  <si>
    <t>Quantity Sold</t>
  </si>
  <si>
    <t>Price per Unit</t>
  </si>
  <si>
    <t>Variable Cost per Unit</t>
  </si>
  <si>
    <t>Fixed Cost</t>
  </si>
  <si>
    <t>Income Statement</t>
  </si>
  <si>
    <t>Total Revenue</t>
  </si>
  <si>
    <t>Variable Costs</t>
  </si>
  <si>
    <t>Fixed Costs</t>
  </si>
  <si>
    <t>Profit</t>
  </si>
  <si>
    <t xml:space="preserve"> </t>
  </si>
  <si>
    <t>Revenue</t>
  </si>
  <si>
    <t>Financials Pt 1</t>
  </si>
  <si>
    <t>Financials Pt 2</t>
  </si>
  <si>
    <t>Constraints</t>
  </si>
  <si>
    <t>Max Price per Unit</t>
  </si>
  <si>
    <t>Financials Pt 3</t>
  </si>
  <si>
    <t>What-if Analysis (Goal Seek, Solver, Data Table)</t>
  </si>
  <si>
    <t>Sensitivity Analysis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</si>
</sst>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_-* #,##0.00_-;\-* #,##0.00_-;_-* &quot;-&quot;??_-;_-@_-"/>
    <numFmt numFmtId="165" formatCode="#,##0_);\(#,##0\);\-\-_)"/>
    <numFmt numFmtId="166" formatCode="#,##0.00_);\(#,##0.00\);\-\-_)"/>
    <numFmt numFmtId="167" formatCode="_(* #,##0_);_(* \(#,##0\);_(* &quot;-&quot;??_);_(@_)"/>
    <numFmt numFmtId="168" formatCode="0.0"/>
    <numFmt numFmtId="169" formatCode="_-* #,##0_-;\-* #,##0_-;_-* &quot;-&quot;??_-;_-@_-"/>
  </numFmts>
  <fonts count="9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432FF"/>
      <name val="Calibri"/>
      <family val="2"/>
      <scheme val="minor"/>
    </font>
    <font>
      <b/>
      <sz val="23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293D68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2A3C68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/>
      <bottom/>
      <diagonal/>
    </border>
  </borders>
  <cellStyleXfs count="4">
    <xf numFmtId="0" fontId="0" fillId="0" borderId="0"/>
    <xf numFmtId="164" fontId="2" fillId="0" borderId="0" applyFont="0" applyFill="0" applyBorder="0" applyAlignment="0" applyProtection="0"/>
    <xf numFmtId="0" fontId="1" fillId="0" borderId="0"/>
    <xf numFmtId="0" fontId="7" fillId="0" borderId="0" applyNumberFormat="0" applyFill="0" applyBorder="0" applyAlignment="0" applyProtection="0"/>
  </cellStyleXfs>
  <cellXfs count="19">
    <xf numFmtId="0" fontId="0" fillId="0" borderId="0" xfId="0"/>
    <xf numFmtId="0" fontId="4" fillId="3" borderId="2" xfId="0" applyFont="1" applyFill="1" applyBorder="1" applyAlignment="1">
      <alignment horizontal="left"/>
    </xf>
    <xf numFmtId="165" fontId="4" fillId="3" borderId="2" xfId="0" applyNumberFormat="1" applyFont="1" applyFill="1" applyBorder="1"/>
    <xf numFmtId="0" fontId="0" fillId="0" borderId="0" xfId="0" applyAlignment="1">
      <alignment horizontal="left"/>
    </xf>
    <xf numFmtId="165" fontId="5" fillId="0" borderId="0" xfId="0" applyNumberFormat="1" applyFont="1"/>
    <xf numFmtId="166" fontId="5" fillId="0" borderId="0" xfId="0" applyNumberFormat="1" applyFont="1"/>
    <xf numFmtId="165" fontId="0" fillId="0" borderId="0" xfId="0" applyNumberFormat="1"/>
    <xf numFmtId="0" fontId="0" fillId="0" borderId="1" xfId="0" applyBorder="1"/>
    <xf numFmtId="168" fontId="0" fillId="0" borderId="6" xfId="0" applyNumberFormat="1" applyBorder="1" applyAlignment="1">
      <alignment horizontal="center"/>
    </xf>
    <xf numFmtId="167" fontId="0" fillId="0" borderId="0" xfId="1" applyNumberFormat="1" applyFont="1" applyFill="1"/>
    <xf numFmtId="169" fontId="0" fillId="0" borderId="4" xfId="1" applyNumberFormat="1" applyFont="1" applyBorder="1" applyAlignment="1">
      <alignment horizontal="center"/>
    </xf>
    <xf numFmtId="2" fontId="0" fillId="0" borderId="0" xfId="0" applyNumberFormat="1"/>
    <xf numFmtId="0" fontId="6" fillId="0" borderId="1" xfId="0" applyFont="1" applyBorder="1" applyAlignment="1">
      <alignment horizontal="left" vertical="center" indent="1"/>
    </xf>
    <xf numFmtId="0" fontId="4" fillId="0" borderId="3" xfId="0" applyFont="1" applyBorder="1" applyAlignment="1">
      <alignment horizontal="center"/>
    </xf>
    <xf numFmtId="0" fontId="4" fillId="0" borderId="5" xfId="0" applyFont="1" applyBorder="1" applyAlignment="1">
      <alignment horizontal="center" vertical="center" textRotation="90"/>
    </xf>
    <xf numFmtId="0" fontId="3" fillId="4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4" fillId="0" borderId="1" xfId="0" applyFont="1" applyBorder="1" applyAlignment="1">
      <alignment horizontal="center"/>
    </xf>
    <xf numFmtId="167" fontId="8" fillId="0" borderId="0" xfId="0" applyNumberFormat="1" applyFont="1"/>
  </cellXfs>
  <cellStyles count="4">
    <cellStyle name="Comma" xfId="1" builtinId="3"/>
    <cellStyle name="Hyperlink 2 2" xfId="3" xr:uid="{5BF4CD9F-C341-4A63-9A42-D511F773988A}"/>
    <cellStyle name="Normal" xfId="0" builtinId="0"/>
    <cellStyle name="Normal 2" xfId="2" xr:uid="{23E221D2-831A-4364-8820-7A3E8843FBF4}"/>
  </cellStyles>
  <dxfs count="0"/>
  <tableStyles count="0" defaultTableStyle="TableStyleMedium2" defaultPivotStyle="PivotStyleLight16"/>
  <colors>
    <mruColors>
      <color rgb="FF2A3C6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sv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380832</xdr:colOff>
      <xdr:row>8</xdr:row>
      <xdr:rowOff>66674</xdr:rowOff>
    </xdr:from>
    <xdr:to>
      <xdr:col>2</xdr:col>
      <xdr:colOff>255220</xdr:colOff>
      <xdr:row>11</xdr:row>
      <xdr:rowOff>166306</xdr:rowOff>
    </xdr:to>
    <xdr:pic>
      <xdr:nvPicPr>
        <xdr:cNvPr id="3" name="Picture 2" descr="A screenshot of a cell phone&#10;&#10;Description automatically generated">
          <a:extLst>
            <a:ext uri="{FF2B5EF4-FFF2-40B4-BE49-F238E27FC236}">
              <a16:creationId xmlns:a16="http://schemas.microsoft.com/office/drawing/2014/main" id="{0CF80B19-216D-6573-2D42-FF3E119BD1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8095" y="1988385"/>
          <a:ext cx="990651" cy="711237"/>
        </a:xfrm>
        <a:prstGeom prst="rect">
          <a:avLst/>
        </a:prstGeom>
      </xdr:spPr>
    </xdr:pic>
    <xdr:clientData/>
  </xdr:twoCellAnchor>
  <xdr:twoCellAnchor editAs="oneCell">
    <xdr:from>
      <xdr:col>1</xdr:col>
      <xdr:colOff>320507</xdr:colOff>
      <xdr:row>0</xdr:row>
      <xdr:rowOff>50131</xdr:rowOff>
    </xdr:from>
    <xdr:to>
      <xdr:col>1</xdr:col>
      <xdr:colOff>1017509</xdr:colOff>
      <xdr:row>2</xdr:row>
      <xdr:rowOff>56648</xdr:rowOff>
    </xdr:to>
    <xdr:pic>
      <xdr:nvPicPr>
        <xdr:cNvPr id="5" name="Graphic 4" descr="City with solid fill">
          <a:extLst>
            <a:ext uri="{FF2B5EF4-FFF2-40B4-BE49-F238E27FC236}">
              <a16:creationId xmlns:a16="http://schemas.microsoft.com/office/drawing/2014/main" id="{C73F6EAF-2909-7D20-B083-3324ED5009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3"/>
            </a:ext>
          </a:extLst>
        </a:blip>
        <a:stretch>
          <a:fillRect/>
        </a:stretch>
      </xdr:blipFill>
      <xdr:spPr>
        <a:xfrm>
          <a:off x="547770" y="50131"/>
          <a:ext cx="697002" cy="705017"/>
        </a:xfrm>
        <a:prstGeom prst="rect">
          <a:avLst/>
        </a:prstGeom>
      </xdr:spPr>
    </xdr:pic>
    <xdr:clientData/>
  </xdr:twoCellAnchor>
  <xdr:twoCellAnchor editAs="oneCell">
    <xdr:from>
      <xdr:col>4</xdr:col>
      <xdr:colOff>598237</xdr:colOff>
      <xdr:row>15</xdr:row>
      <xdr:rowOff>173791</xdr:rowOff>
    </xdr:from>
    <xdr:to>
      <xdr:col>5</xdr:col>
      <xdr:colOff>108669</xdr:colOff>
      <xdr:row>19</xdr:row>
      <xdr:rowOff>75904</xdr:rowOff>
    </xdr:to>
    <xdr:pic>
      <xdr:nvPicPr>
        <xdr:cNvPr id="6" name="Picture 5" descr="A screenshot of a cell phone&#10;&#10;Description automatically generated">
          <a:extLst>
            <a:ext uri="{FF2B5EF4-FFF2-40B4-BE49-F238E27FC236}">
              <a16:creationId xmlns:a16="http://schemas.microsoft.com/office/drawing/2014/main" id="{DCB02028-378D-0369-85E3-A7C769F6B1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007895" y="3522580"/>
          <a:ext cx="984300" cy="714412"/>
        </a:xfrm>
        <a:prstGeom prst="rect">
          <a:avLst/>
        </a:prstGeom>
      </xdr:spPr>
    </xdr:pic>
    <xdr:clientData/>
  </xdr:twoCellAnchor>
  <xdr:twoCellAnchor editAs="oneCell">
    <xdr:from>
      <xdr:col>6</xdr:col>
      <xdr:colOff>100263</xdr:colOff>
      <xdr:row>17</xdr:row>
      <xdr:rowOff>183817</xdr:rowOff>
    </xdr:from>
    <xdr:to>
      <xdr:col>9</xdr:col>
      <xdr:colOff>464195</xdr:colOff>
      <xdr:row>32</xdr:row>
      <xdr:rowOff>31064</xdr:rowOff>
    </xdr:to>
    <xdr:pic>
      <xdr:nvPicPr>
        <xdr:cNvPr id="7" name="Picture 6" descr="A screenshot of a computer&#10;&#10;Description automatically generated">
          <a:extLst>
            <a:ext uri="{FF2B5EF4-FFF2-40B4-BE49-F238E27FC236}">
              <a16:creationId xmlns:a16="http://schemas.microsoft.com/office/drawing/2014/main" id="{5ECC62C0-A770-55F2-E8EE-AD98B04F2D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4605421" y="3940343"/>
          <a:ext cx="2800494" cy="2905274"/>
        </a:xfrm>
        <a:prstGeom prst="rect">
          <a:avLst/>
        </a:prstGeom>
      </xdr:spPr>
    </xdr:pic>
    <xdr:clientData/>
  </xdr:twoCellAnchor>
  <xdr:twoCellAnchor editAs="oneCell">
    <xdr:from>
      <xdr:col>13</xdr:col>
      <xdr:colOff>457869</xdr:colOff>
      <xdr:row>12</xdr:row>
      <xdr:rowOff>33421</xdr:rowOff>
    </xdr:from>
    <xdr:to>
      <xdr:col>15</xdr:col>
      <xdr:colOff>100468</xdr:colOff>
      <xdr:row>15</xdr:row>
      <xdr:rowOff>170113</xdr:rowOff>
    </xdr:to>
    <xdr:pic>
      <xdr:nvPicPr>
        <xdr:cNvPr id="8" name="Picture 7" descr="A screenshot of a cell phone&#10;&#10;Description automatically generated">
          <a:extLst>
            <a:ext uri="{FF2B5EF4-FFF2-40B4-BE49-F238E27FC236}">
              <a16:creationId xmlns:a16="http://schemas.microsoft.com/office/drawing/2014/main" id="{376411A7-3708-5220-FBD9-4CBD7B6A8C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561764" y="2770605"/>
          <a:ext cx="1263687" cy="74512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B145A8-39BF-B24C-82DD-3802829934A8}">
  <dimension ref="A2:Q17"/>
  <sheetViews>
    <sheetView showGridLines="0" tabSelected="1" zoomScale="190" zoomScaleNormal="190" workbookViewId="0">
      <selection activeCell="Q16" sqref="Q16"/>
    </sheetView>
  </sheetViews>
  <sheetFormatPr defaultColWidth="10.6640625" defaultRowHeight="16" x14ac:dyDescent="0.8"/>
  <cols>
    <col min="1" max="1" width="3" customWidth="1"/>
    <col min="2" max="2" width="14.6640625" customWidth="1"/>
    <col min="3" max="3" width="8.33203125" customWidth="1"/>
    <col min="4" max="4" width="5.6640625" customWidth="1"/>
    <col min="5" max="5" width="19.33203125" customWidth="1"/>
    <col min="6" max="6" width="8.1640625" bestFit="1" customWidth="1"/>
    <col min="7" max="7" width="5.1640625" customWidth="1"/>
    <col min="8" max="8" width="18.6640625" customWidth="1"/>
    <col min="9" max="9" width="8.1640625" bestFit="1" customWidth="1"/>
    <col min="10" max="10" width="6.5" customWidth="1"/>
    <col min="11" max="11" width="3.6640625" customWidth="1"/>
    <col min="12" max="12" width="7.5" customWidth="1"/>
  </cols>
  <sheetData>
    <row r="2" spans="1:17" ht="39" customHeight="1" x14ac:dyDescent="0.8">
      <c r="A2" t="s">
        <v>9</v>
      </c>
      <c r="B2" s="7"/>
      <c r="C2" s="12" t="s">
        <v>16</v>
      </c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</row>
    <row r="4" spans="1:17" x14ac:dyDescent="0.8">
      <c r="B4" s="16" t="s">
        <v>11</v>
      </c>
      <c r="C4" s="16"/>
      <c r="E4" s="16" t="s">
        <v>12</v>
      </c>
      <c r="F4" s="16"/>
      <c r="H4" s="16" t="s">
        <v>15</v>
      </c>
      <c r="I4" s="16"/>
      <c r="K4" s="15" t="s">
        <v>17</v>
      </c>
      <c r="L4" s="15"/>
      <c r="M4" s="15"/>
      <c r="N4" s="15"/>
      <c r="O4" s="15"/>
      <c r="P4" s="15"/>
      <c r="Q4" s="15"/>
    </row>
    <row r="5" spans="1:17" x14ac:dyDescent="0.8">
      <c r="B5" s="3" t="s">
        <v>0</v>
      </c>
      <c r="C5" s="4">
        <f>ROUNDUP(3344.48160535117,0)</f>
        <v>3345</v>
      </c>
      <c r="E5" s="3" t="s">
        <v>0</v>
      </c>
      <c r="F5" s="4">
        <f>ROUNDUP(12195.1219512195,0)</f>
        <v>12196</v>
      </c>
      <c r="H5" s="3" t="s">
        <v>0</v>
      </c>
      <c r="I5" s="4">
        <f>ROUNDUP(17391.3043478257,0)</f>
        <v>17392</v>
      </c>
      <c r="M5" s="13" t="s">
        <v>0</v>
      </c>
      <c r="N5" s="13"/>
      <c r="O5" s="13"/>
      <c r="P5" s="13"/>
      <c r="Q5" s="13"/>
    </row>
    <row r="6" spans="1:17" x14ac:dyDescent="0.8">
      <c r="B6" s="3" t="s">
        <v>1</v>
      </c>
      <c r="C6" s="5">
        <v>2.99</v>
      </c>
      <c r="E6" s="3" t="s">
        <v>1</v>
      </c>
      <c r="F6" s="5">
        <f>C6</f>
        <v>2.99</v>
      </c>
      <c r="H6" s="3" t="s">
        <v>1</v>
      </c>
      <c r="I6" s="5">
        <v>2.5</v>
      </c>
      <c r="L6" s="18">
        <f>I14</f>
        <v>10000.799999999999</v>
      </c>
      <c r="M6" s="10">
        <f>N6-500</f>
        <v>16392</v>
      </c>
      <c r="N6" s="10">
        <f>O6-500</f>
        <v>16892</v>
      </c>
      <c r="O6" s="10">
        <v>17392</v>
      </c>
      <c r="P6" s="10">
        <f>O6+500</f>
        <v>17892</v>
      </c>
      <c r="Q6" s="10">
        <f>P6+500</f>
        <v>18392</v>
      </c>
    </row>
    <row r="7" spans="1:17" x14ac:dyDescent="0.8">
      <c r="B7" s="1" t="s">
        <v>10</v>
      </c>
      <c r="C7" s="2">
        <f>C5*C6</f>
        <v>10001.550000000001</v>
      </c>
      <c r="E7" s="3" t="s">
        <v>2</v>
      </c>
      <c r="F7" s="5">
        <v>1.35</v>
      </c>
      <c r="H7" s="3" t="s">
        <v>2</v>
      </c>
      <c r="I7" s="5">
        <v>1.35</v>
      </c>
      <c r="K7" s="14" t="s">
        <v>1</v>
      </c>
      <c r="L7" s="8">
        <f>L8-0.5</f>
        <v>1.5</v>
      </c>
      <c r="M7" s="9">
        <f t="dataTable" ref="M7:Q11" dt2D="1" dtr="1" r1="I5" r2="I6"/>
        <v>-7541.2000000000007</v>
      </c>
      <c r="N7" s="9">
        <v>-7466.2000000000007</v>
      </c>
      <c r="O7" s="9">
        <v>-7391.2000000000007</v>
      </c>
      <c r="P7" s="9">
        <v>-7316.2000000000007</v>
      </c>
      <c r="Q7" s="9">
        <v>-7241.2000000000007</v>
      </c>
    </row>
    <row r="8" spans="1:17" x14ac:dyDescent="0.8">
      <c r="B8" s="3"/>
      <c r="C8" s="6"/>
      <c r="E8" s="3" t="s">
        <v>3</v>
      </c>
      <c r="F8" s="4">
        <v>10000</v>
      </c>
      <c r="H8" s="3" t="s">
        <v>3</v>
      </c>
      <c r="I8" s="4">
        <v>10000</v>
      </c>
      <c r="K8" s="14"/>
      <c r="L8" s="8">
        <f>L9-0.5</f>
        <v>2</v>
      </c>
      <c r="M8" s="9">
        <v>654.79999999999927</v>
      </c>
      <c r="N8" s="9">
        <v>979.79999999999927</v>
      </c>
      <c r="O8" s="9">
        <v>1304.7999999999993</v>
      </c>
      <c r="P8" s="9">
        <v>1629.7999999999993</v>
      </c>
      <c r="Q8" s="9">
        <v>1954.7999999999993</v>
      </c>
    </row>
    <row r="9" spans="1:17" x14ac:dyDescent="0.8">
      <c r="E9" s="3"/>
      <c r="F9" s="6"/>
      <c r="H9" s="3"/>
      <c r="I9" s="6"/>
      <c r="K9" s="14"/>
      <c r="L9" s="8">
        <v>2.5</v>
      </c>
      <c r="M9" s="9">
        <v>8850.7999999999993</v>
      </c>
      <c r="N9" s="9">
        <v>9425.7999999999993</v>
      </c>
      <c r="O9" s="9">
        <v>10000.799999999999</v>
      </c>
      <c r="P9" s="9">
        <v>10575.8</v>
      </c>
      <c r="Q9" s="9">
        <v>11150.8</v>
      </c>
    </row>
    <row r="10" spans="1:17" x14ac:dyDescent="0.8">
      <c r="E10" s="17" t="s">
        <v>4</v>
      </c>
      <c r="F10" s="17"/>
      <c r="H10" s="17" t="s">
        <v>4</v>
      </c>
      <c r="I10" s="17"/>
      <c r="K10" s="14"/>
      <c r="L10" s="8">
        <f>L9+0.5</f>
        <v>3</v>
      </c>
      <c r="M10" s="9">
        <v>17046.8</v>
      </c>
      <c r="N10" s="9">
        <v>17871.8</v>
      </c>
      <c r="O10" s="9">
        <v>18696.8</v>
      </c>
      <c r="P10" s="9">
        <v>19521.8</v>
      </c>
      <c r="Q10" s="9">
        <v>20346.8</v>
      </c>
    </row>
    <row r="11" spans="1:17" x14ac:dyDescent="0.8">
      <c r="E11" s="3" t="s">
        <v>5</v>
      </c>
      <c r="F11" s="6">
        <f>F5*F6</f>
        <v>36466.04</v>
      </c>
      <c r="H11" s="3" t="s">
        <v>5</v>
      </c>
      <c r="I11" s="6">
        <f>I5*I6</f>
        <v>43480</v>
      </c>
      <c r="K11" s="14"/>
      <c r="L11" s="8">
        <f>L10+0.5</f>
        <v>3.5</v>
      </c>
      <c r="M11" s="9">
        <v>25242.800000000003</v>
      </c>
      <c r="N11" s="9">
        <v>26317.800000000003</v>
      </c>
      <c r="O11" s="9">
        <v>27392.800000000003</v>
      </c>
      <c r="P11" s="9">
        <v>28467.800000000003</v>
      </c>
      <c r="Q11" s="9">
        <v>29542.800000000003</v>
      </c>
    </row>
    <row r="12" spans="1:17" x14ac:dyDescent="0.8">
      <c r="E12" s="3" t="s">
        <v>6</v>
      </c>
      <c r="F12" s="6">
        <f>F7*F5</f>
        <v>16464.600000000002</v>
      </c>
      <c r="H12" s="3" t="s">
        <v>6</v>
      </c>
      <c r="I12" s="6">
        <f>-I7*I5</f>
        <v>-23479.200000000001</v>
      </c>
    </row>
    <row r="13" spans="1:17" x14ac:dyDescent="0.8">
      <c r="E13" s="3" t="s">
        <v>7</v>
      </c>
      <c r="F13" s="6">
        <f>F8</f>
        <v>10000</v>
      </c>
      <c r="H13" s="3" t="s">
        <v>7</v>
      </c>
      <c r="I13" s="6">
        <f>-I8</f>
        <v>-10000</v>
      </c>
    </row>
    <row r="14" spans="1:17" x14ac:dyDescent="0.8">
      <c r="E14" s="1" t="s">
        <v>8</v>
      </c>
      <c r="F14" s="2">
        <f>F11-F12-F13</f>
        <v>10001.439999999999</v>
      </c>
      <c r="H14" s="1" t="s">
        <v>8</v>
      </c>
      <c r="I14" s="2">
        <f>SUM(I11:I13)</f>
        <v>10000.799999999999</v>
      </c>
    </row>
    <row r="16" spans="1:17" x14ac:dyDescent="0.8">
      <c r="H16" s="17" t="s">
        <v>13</v>
      </c>
      <c r="I16" s="17"/>
    </row>
    <row r="17" spans="8:9" x14ac:dyDescent="0.8">
      <c r="H17" s="3" t="s">
        <v>14</v>
      </c>
      <c r="I17" s="11">
        <v>2.5</v>
      </c>
    </row>
  </sheetData>
  <mergeCells count="9">
    <mergeCell ref="H16:I16"/>
    <mergeCell ref="M5:Q5"/>
    <mergeCell ref="K7:K11"/>
    <mergeCell ref="K4:Q4"/>
    <mergeCell ref="H4:I4"/>
    <mergeCell ref="B4:C4"/>
    <mergeCell ref="E4:F4"/>
    <mergeCell ref="E10:F10"/>
    <mergeCell ref="H10:I10"/>
  </mergeCells>
  <conditionalFormatting sqref="M7:Q11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Zachary Young</cp:lastModifiedBy>
  <dcterms:created xsi:type="dcterms:W3CDTF">2023-01-02T13:41:33Z</dcterms:created>
  <dcterms:modified xsi:type="dcterms:W3CDTF">2023-11-16T18:12:56Z</dcterms:modified>
</cp:coreProperties>
</file>