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cha\神州\tools\excel\Tutorials\"/>
    </mc:Choice>
  </mc:AlternateContent>
  <xr:revisionPtr revIDLastSave="0" documentId="13_ncr:1_{C37D6650-722E-48CF-BFAD-AC43AA00312B}" xr6:coauthVersionLast="47" xr6:coauthVersionMax="47" xr10:uidLastSave="{00000000-0000-0000-0000-000000000000}"/>
  <bookViews>
    <workbookView xWindow="38290" yWindow="-110" windowWidth="38620" windowHeight="21100" xr2:uid="{65B6E18E-4201-49BA-8991-B80528AD6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 a="1"/>
  <c r="M4" i="1" l="1"/>
  <c r="M6" i="1" a="1"/>
  <c r="M6" i="1" l="1"/>
  <c r="M8" i="1" a="1"/>
  <c r="M8" i="1" l="1"/>
  <c r="M10" i="1" a="1"/>
  <c r="M10" i="1" l="1"/>
  <c r="M12" i="1" a="1"/>
  <c r="M12" i="1" l="1"/>
  <c r="M14" i="1" a="1"/>
  <c r="M14" i="1" l="1"/>
  <c r="M16" i="1" a="1"/>
  <c r="M16" i="1" l="1"/>
  <c r="M18" i="1" a="1"/>
  <c r="M18" i="1" l="1"/>
  <c r="M20" i="1" a="1"/>
  <c r="M20" i="1" l="1"/>
  <c r="M22" i="1" a="1"/>
  <c r="M22" i="1" l="1"/>
  <c r="M24" i="1" a="1"/>
  <c r="M24" i="1" l="1"/>
  <c r="M26" i="1" a="1"/>
  <c r="M26" i="1" l="1"/>
  <c r="M28" i="1" a="1"/>
  <c r="M28" i="1" l="1"/>
  <c r="M30" i="1" a="1"/>
  <c r="M3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3">
    <bk>
      <extLst>
        <ext uri="{3e2802c4-a4d2-4d8b-9148-e3be6c30e623}">
          <xlrd:rvb i="12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3"/>
        </ext>
      </extLst>
    </bk>
  </futureMetadata>
  <cellMetadata count="1">
    <bk>
      <rc t="1" v="0"/>
    </bk>
  </cellMetadata>
  <valueMetadata count="13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</valueMetadata>
</metadata>
</file>

<file path=xl/pythonScripts.xml><?xml version="1.0" encoding="utf-8"?>
<pythonScripts xmlns="http://schemas.microsoft.com/office/spreadsheetml/2022/pythonscript">
  <pythonScript>
    <code xml:space="preserve">df = xl(%P2%, headers=True)
</code>
  </pythonScript>
  <pythonScript>
    <code>df.describe()</code>
  </pythonScript>
  <pythonScript>
    <code>df.describe(include = "all")</code>
  </pythonScript>
  <pythonScript>
    <code>df['Product'].unique()</code>
  </pythonScript>
  <pythonScript>
    <code>df['Unit Price'] = df['Sales']/df['Boxes']</code>
  </pythonScript>
  <pythonScript>
    <code>df.head()</code>
  </pythonScript>
  <pythonScript>
    <code>total_sales = sum(df.Sales)</code>
  </pythonScript>
  <pythonScript>
    <code>df['Sales Percentage'] = df['Sales']/total_sales</code>
  </pythonScript>
  <pythonScript>
    <code>df.groupby(by = 'Date').sum()</code>
  </pythonScript>
  <pythonScript>
    <code xml:space="preserve">df.groupby('Date')[['Sales', 'Boxes']].sum() </code>
  </pythonScript>
  <pythonScript>
    <code>import matplotlib.pyplot as plt
plt.bar(df['Date'], df['Sales'])</code>
  </pythonScript>
  <pythonScript>
    <code>df_sales = df.groupby('Date')['Sales'].sum()</code>
  </pythonScript>
  <pythonScript>
    <code>df_sales.plot(kind = 'bar')</code>
  </pythonScript>
  <pythonScript>
    <code>df[df['Product'].str.contains('Choc')]</code>
  </pythonScript>
</pythonScripts>
</file>

<file path=xl/sharedStrings.xml><?xml version="1.0" encoding="utf-8"?>
<sst xmlns="http://schemas.openxmlformats.org/spreadsheetml/2006/main" count="124" uniqueCount="69">
  <si>
    <t>Sales Person</t>
  </si>
  <si>
    <t>Product</t>
  </si>
  <si>
    <t>Country</t>
  </si>
  <si>
    <t>Date</t>
  </si>
  <si>
    <t>Sales</t>
  </si>
  <si>
    <t>Boxes</t>
  </si>
  <si>
    <t>Gigi Bohling</t>
  </si>
  <si>
    <t>Manuka Honey Choco</t>
  </si>
  <si>
    <t>India</t>
  </si>
  <si>
    <t>Barr Faughny</t>
  </si>
  <si>
    <t>White Choc</t>
  </si>
  <si>
    <t>Canada</t>
  </si>
  <si>
    <t>Marney O'Breen</t>
  </si>
  <si>
    <t>Peanut Butter Cubes</t>
  </si>
  <si>
    <t>Wilone O'Kielt</t>
  </si>
  <si>
    <t>Mint Chip Choco</t>
  </si>
  <si>
    <t>Gunar Cockshoot</t>
  </si>
  <si>
    <t>Orange Choco</t>
  </si>
  <si>
    <t>New Zealand</t>
  </si>
  <si>
    <t>Andria Kimpton</t>
  </si>
  <si>
    <t>Baker's Choco Chips</t>
  </si>
  <si>
    <t>Beverie Moffet</t>
  </si>
  <si>
    <t>Fruit &amp; Nut Bars</t>
  </si>
  <si>
    <t>Mallorie Waber</t>
  </si>
  <si>
    <t>Spicy Special Slims</t>
  </si>
  <si>
    <t>Dennison Crosswaite</t>
  </si>
  <si>
    <t>Ches Bonnell</t>
  </si>
  <si>
    <t>99% Dark &amp; Pure</t>
  </si>
  <si>
    <t>Organic Choco Syrup</t>
  </si>
  <si>
    <t>USA</t>
  </si>
  <si>
    <t>After Nines</t>
  </si>
  <si>
    <t>Australia</t>
  </si>
  <si>
    <t>Eclairs</t>
  </si>
  <si>
    <t>Karlen McCaffrey</t>
  </si>
  <si>
    <t>Roddy Speechley</t>
  </si>
  <si>
    <t>Brien Boise</t>
  </si>
  <si>
    <t>Caramel Stuffed Bars</t>
  </si>
  <si>
    <t>UK</t>
  </si>
  <si>
    <t>Raspberry Choco</t>
  </si>
  <si>
    <t>Outputs</t>
  </si>
  <si>
    <t>Inputs</t>
  </si>
  <si>
    <t>df = xl("Table1[#All]", headers=True)</t>
  </si>
  <si>
    <t>df.describe()</t>
  </si>
  <si>
    <t>df.describe(include = "all")</t>
  </si>
  <si>
    <t>df['Product'].unique()</t>
  </si>
  <si>
    <t>df['Unit Price'] = df['Sales']/df['Boxes']</t>
  </si>
  <si>
    <t>df.head()</t>
  </si>
  <si>
    <t>total_sales = sum(df.Sales)</t>
  </si>
  <si>
    <t>df['Sales Percentage'] = df['Sales']/total_sales</t>
  </si>
  <si>
    <t>Command</t>
  </si>
  <si>
    <t>Convert table as DataFrame</t>
  </si>
  <si>
    <t xml:space="preserve">Quick stats </t>
  </si>
  <si>
    <t xml:space="preserve">Quick stats for all columns </t>
  </si>
  <si>
    <t xml:space="preserve">Unique column values </t>
  </si>
  <si>
    <t xml:space="preserve">Create new column </t>
  </si>
  <si>
    <t xml:space="preserve">Preview DataFrame </t>
  </si>
  <si>
    <t xml:space="preserve">Assign a math variable </t>
  </si>
  <si>
    <t>df.groupby(by = 'Date').sum()</t>
  </si>
  <si>
    <t>Group by values in a column</t>
  </si>
  <si>
    <t xml:space="preserve">df.groupby('Date')[['Sales', 'Boxes']].sum() </t>
  </si>
  <si>
    <t xml:space="preserve">Specifies groupby </t>
  </si>
  <si>
    <t xml:space="preserve">Create bar chart </t>
  </si>
  <si>
    <t>import matplotlib.pyplot as plt</t>
  </si>
  <si>
    <t>df_sales = df.groupby('Date')['Sales'].sum()</t>
  </si>
  <si>
    <t xml:space="preserve">Assign groupby value </t>
  </si>
  <si>
    <t xml:space="preserve">Create bar chart of groupby </t>
  </si>
  <si>
    <t>df_sales.plot(kind = 'bar')</t>
  </si>
  <si>
    <t>df[df['Product'].str.contains('Choc')]</t>
  </si>
  <si>
    <t xml:space="preserve">Filter by string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</si>
</sst>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3" borderId="0" xfId="0" applyFont="1" applyFill="1"/>
    <xf numFmtId="0" fontId="0" fillId="3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eetMetadata" Target="metadata.xml"/><Relationship Id="rId15" Type="http://schemas.microsoft.com/office/2022/03/relationships/PythonScripts" Target="pythonScripts.xml"/><Relationship Id="rId10" Type="http://schemas.microsoft.com/office/2017/06/relationships/richStyles" Target="richData/richStyles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1">
  <a r="12" c="6">
    <v t="s">Sales Person</v>
    <v t="s">Product</v>
    <v t="s">Country</v>
    <v t="s">Date</v>
    <v t="s">Sales</v>
    <v t="s">Boxes</v>
    <v t="s">Gigi Bohling</v>
    <v t="s">Manuka Honey Choco</v>
    <v t="s">India</v>
    <v t="r">0</v>
    <v>8162</v>
    <v>742</v>
    <v t="s">Barr Faughny</v>
    <v t="s">White Choc</v>
    <v t="s">Canada</v>
    <v t="r">1</v>
    <v>2485</v>
    <v>355</v>
    <v t="s">Marney O'Breen</v>
    <v t="s">Peanut Butter Cubes</v>
    <v t="s">India</v>
    <v t="r">2</v>
    <v>10255</v>
    <v>733</v>
    <v t="s">Wilone O'Kielt</v>
    <v t="s">Mint Chip Choco</v>
    <v t="s">India</v>
    <v t="r">3</v>
    <v>16800</v>
    <v>800</v>
    <v t="s">Gunar Cockshoot</v>
    <v t="s">Orange Choco</v>
    <v t="s">New Zealand</v>
    <v t="r">4</v>
    <v>2842</v>
    <v>203</v>
    <v t="s">...</v>
    <v t="s">...</v>
    <v t="s">...</v>
    <v t="s">...</v>
    <v t="s">...</v>
    <v t="s">...</v>
    <v t="s">Karlen McCaffrey</v>
    <v t="s">Raspberry Choco</v>
    <v t="s">Australia</v>
    <v t="r">5</v>
    <v>7217</v>
    <v>401</v>
    <v t="s">Marney O'Breen</v>
    <v t="s">Spicy Special Slims</v>
    <v t="s">New Zealand</v>
    <v t="r">6</v>
    <v>735</v>
    <v>147</v>
    <v t="s">Mallorie Waber</v>
    <v t="s">Organic Choco Syrup</v>
    <v t="s">UK</v>
    <v t="r">7</v>
    <v>4690</v>
    <v>427</v>
    <v t="s">Karlen McCaffrey</v>
    <v t="s">Manuka Honey Choco</v>
    <v t="s">India</v>
    <v t="r">8</v>
    <v>8008</v>
    <v>572</v>
    <v t="s">Wilone O'Kielt</v>
    <v t="s">Spicy Special Slims</v>
    <v t="s">Australia</v>
    <v t="r">9</v>
    <v>12586</v>
    <v>2518</v>
  </a>
  <a r="9" c="3">
    <v t="s"/>
    <v t="s">Sales</v>
    <v t="s">Boxes</v>
    <v t="s">count</v>
    <v>29</v>
    <v>29</v>
    <v t="s">mean</v>
    <v>6514.3448275862065</v>
    <v>559.93103448275861</v>
    <v t="s">std</v>
    <v>4156.696939671674</v>
    <v>486.37609867221676</v>
    <v t="s">min</v>
    <v>378</v>
    <v>54</v>
    <v t="s">25%</v>
    <v>2842</v>
    <v>258</v>
    <v t="s">50%</v>
    <v>6573</v>
    <v>427</v>
    <v t="s">75%</v>
    <v>9373</v>
    <v>651</v>
    <v t="s">max</v>
    <v>16800</v>
    <v>2518</v>
  </a>
  <a r="12" c="7">
    <v t="s"/>
    <v t="s">Sales Person</v>
    <v t="s">Product</v>
    <v t="s">Country</v>
    <v t="s">Date</v>
    <v t="s">Sales</v>
    <v t="s">Boxes</v>
    <v t="s">count</v>
    <v>29</v>
    <v>29</v>
    <v>29</v>
    <v>29</v>
    <v>29</v>
    <v>29</v>
    <v t="s">unique</v>
    <v>13</v>
    <v>14</v>
    <v>6</v>
    <v>23</v>
    <v t="e">#NUM!</v>
    <v t="e">#NUM!</v>
    <v t="s">top</v>
    <v t="s">Gunar Cockshoot</v>
    <v t="s">Peanut Butter Cubes</v>
    <v t="s">India</v>
    <v t="r">2</v>
    <v t="e">#NUM!</v>
    <v t="e">#NUM!</v>
    <v t="s">freq</v>
    <v>4</v>
    <v>5</v>
    <v>10</v>
    <v>2</v>
    <v t="e">#NUM!</v>
    <v t="e">#NUM!</v>
    <v t="s">first</v>
    <v t="e">#NUM!</v>
    <v t="e">#NUM!</v>
    <v t="e">#NUM!</v>
    <v t="r">16</v>
    <v t="e">#NUM!</v>
    <v t="e">#NUM!</v>
    <v t="s">...</v>
    <v t="s">...</v>
    <v t="s">...</v>
    <v t="s">...</v>
    <v t="s">...</v>
    <v t="s">...</v>
    <v t="s">...</v>
    <v t="s">min</v>
    <v t="e">#NUM!</v>
    <v t="e">#NUM!</v>
    <v t="e">#NUM!</v>
    <v t="e">#NUM!</v>
    <v>378</v>
    <v>54</v>
    <v t="s">25%</v>
    <v t="e">#NUM!</v>
    <v t="e">#NUM!</v>
    <v t="e">#NUM!</v>
    <v t="e">#NUM!</v>
    <v>2842</v>
    <v>258</v>
    <v t="s">50%</v>
    <v t="e">#NUM!</v>
    <v t="e">#NUM!</v>
    <v t="e">#NUM!</v>
    <v t="e">#NUM!</v>
    <v>6573</v>
    <v>427</v>
    <v t="s">75%</v>
    <v t="e">#NUM!</v>
    <v t="e">#NUM!</v>
    <v t="e">#NUM!</v>
    <v t="e">#NUM!</v>
    <v>9373</v>
    <v>651</v>
    <v t="s">max</v>
    <v t="e">#NUM!</v>
    <v t="e">#NUM!</v>
    <v t="e">#NUM!</v>
    <v t="e">#NUM!</v>
    <v>16800</v>
    <v>2518</v>
  </a>
  <a r="11">
    <v t="s">Manuka Honey Choco</v>
    <v t="s">White Choc</v>
    <v t="s">Peanut Butter Cubes</v>
    <v t="s">Mint Chip Choco</v>
    <v t="s">Orange Choco</v>
    <v t="s">...</v>
    <v t="s">Organic Choco Syrup</v>
    <v t="s">After Nines</v>
    <v t="s">Eclairs</v>
    <v t="s">Caramel Stuffed Bars</v>
    <v t="s">Raspberry Choco</v>
  </a>
  <a r="6" c="7">
    <v t="s">Sales Person</v>
    <v t="s">Product</v>
    <v t="s">Country</v>
    <v t="s">Date</v>
    <v t="s">Sales</v>
    <v t="s">Boxes</v>
    <v t="s">Unit Price</v>
    <v t="s">Gigi Bohling</v>
    <v t="s">Manuka Honey Choco</v>
    <v t="s">India</v>
    <v t="r">0</v>
    <v>8162</v>
    <v>742</v>
    <v>11</v>
    <v t="s">Barr Faughny</v>
    <v t="s">White Choc</v>
    <v t="s">Canada</v>
    <v t="r">1</v>
    <v>2485</v>
    <v>355</v>
    <v>7</v>
    <v t="s">Marney O'Breen</v>
    <v t="s">Peanut Butter Cubes</v>
    <v t="s">India</v>
    <v t="r">2</v>
    <v>10255</v>
    <v>733</v>
    <v>13.990450204638472</v>
    <v t="s">Wilone O'Kielt</v>
    <v t="s">Mint Chip Choco</v>
    <v t="s">India</v>
    <v t="r">3</v>
    <v>16800</v>
    <v>800</v>
    <v>21</v>
    <v t="s">Gunar Cockshoot</v>
    <v t="s">Orange Choco</v>
    <v t="s">New Zealand</v>
    <v t="r">4</v>
    <v>2842</v>
    <v>203</v>
    <v>14</v>
  </a>
  <a r="13" c="5">
    <v t="s"/>
    <v t="s">Sales</v>
    <v t="s">Boxes</v>
    <v t="s">Unit Price</v>
    <v t="s">Sales Percentage</v>
    <v t="s">Date</v>
    <v t="s"/>
    <v t="s"/>
    <v t="s"/>
    <v t="s"/>
    <v t="r">16</v>
    <v>2765</v>
    <v>213</v>
    <v>12.981220657276996</v>
    <v>1.4636134578331111E-2</v>
    <v t="r">3</v>
    <v>16800</v>
    <v>800</v>
    <v>21</v>
    <v>8.8928412627834588E-2</v>
    <v t="r">7</v>
    <v>4690</v>
    <v>427</v>
    <v>10.983606557377049</v>
    <v>2.4825848525270491E-2</v>
    <v t="r">29</v>
    <v>9730</v>
    <v>609</v>
    <v>15.977011494252874</v>
    <v>5.1504372313620872E-2</v>
    <v t="r">5</v>
    <v>7217</v>
    <v>401</v>
    <v>17.997506234413965</v>
    <v>3.820216392470728E-2</v>
    <v t="s">...</v>
    <v t="s">...</v>
    <v t="s">...</v>
    <v t="s">...</v>
    <v t="s">...</v>
    <v t="r">1</v>
    <v>15386</v>
    <v>1348</v>
    <v>19.991943605236656</v>
    <v>8.1443604564991848E-2</v>
    <v t="r">30</v>
    <v>5089</v>
    <v>268</v>
    <v>18.988805970149254</v>
    <v>2.6937898325181561E-2</v>
    <v t="r">6</v>
    <v>735</v>
    <v>147</v>
    <v>5</v>
    <v>3.8906180524677634E-3</v>
    <v t="r">31</v>
    <v>3787</v>
    <v>345</v>
    <v>10.976811594202898</v>
    <v>2.0045946346524381E-2</v>
    <v t="r">32</v>
    <v>2674</v>
    <v>168</v>
    <v>15.916666666666666</v>
    <v>1.4154439009930339E-2</v>
  </a>
  <a r="13" c="3">
    <v t="s"/>
    <v t="s">Sales</v>
    <v t="s">Boxes</v>
    <v t="s">Date</v>
    <v t="s"/>
    <v t="s"/>
    <v t="r">16</v>
    <v>2765</v>
    <v>213</v>
    <v t="r">3</v>
    <v>16800</v>
    <v>800</v>
    <v t="r">7</v>
    <v>4690</v>
    <v>427</v>
    <v t="r">29</v>
    <v>9730</v>
    <v>609</v>
    <v t="r">5</v>
    <v>7217</v>
    <v>401</v>
    <v t="s">...</v>
    <v t="s">...</v>
    <v t="s">...</v>
    <v t="r">1</v>
    <v>15386</v>
    <v>1348</v>
    <v t="r">30</v>
    <v>5089</v>
    <v>268</v>
    <v t="r">6</v>
    <v>735</v>
    <v>147</v>
    <v t="r">31</v>
    <v>3787</v>
    <v>345</v>
    <v t="r">32</v>
    <v>2674</v>
    <v>168</v>
  </a>
  <a r="2">
    <v>607</v>
    <v>413</v>
  </a>
  <a r="12" c="2">
    <v t="s">Date</v>
    <v t="s">Sales</v>
    <v t="r">16</v>
    <v>2765</v>
    <v t="r">3</v>
    <v>16800</v>
    <v t="r">7</v>
    <v>4690</v>
    <v t="r">29</v>
    <v>9730</v>
    <v t="r">5</v>
    <v>7217</v>
    <v t="s">...</v>
    <v t="s">...</v>
    <v t="r">1</v>
    <v>15386</v>
    <v t="r">30</v>
    <v>5089</v>
    <v t="r">6</v>
    <v>735</v>
    <v t="r">31</v>
    <v>3787</v>
    <v t="r">32</v>
    <v>2674</v>
  </a>
  <a r="2">
    <v>570</v>
    <v>566</v>
  </a>
  <a r="12" c="8">
    <v t="s">Sales Person</v>
    <v t="s">Product</v>
    <v t="s">Country</v>
    <v t="s">Date</v>
    <v t="s">Sales</v>
    <v t="s">Boxes</v>
    <v t="s">Unit Price</v>
    <v t="s">Sales Percentage</v>
    <v t="s">Gigi Bohling</v>
    <v t="s">Manuka Honey Choco</v>
    <v t="s">India</v>
    <v t="r">0</v>
    <v>8162</v>
    <v>742</v>
    <v>11</v>
    <v>4.3204387135022976E-2</v>
    <v t="s">Barr Faughny</v>
    <v t="s">White Choc</v>
    <v t="s">Canada</v>
    <v t="r">1</v>
    <v>2485</v>
    <v>355</v>
    <v>7</v>
    <v>1.3153994367867201E-2</v>
    <v t="s">Wilone O'Kielt</v>
    <v t="s">Mint Chip Choco</v>
    <v t="s">India</v>
    <v t="r">3</v>
    <v>16800</v>
    <v>800</v>
    <v>21</v>
    <v>8.8928412627834588E-2</v>
    <v t="s">Gunar Cockshoot</v>
    <v t="s">Orange Choco</v>
    <v t="s">New Zealand</v>
    <v t="r">4</v>
    <v>2842</v>
    <v>203</v>
    <v>14</v>
    <v>1.5043723136208685E-2</v>
    <v t="s">Andria Kimpton</v>
    <v t="s">Baker's Choco Chips</v>
    <v t="s">Canada</v>
    <v t="r">9</v>
    <v>9373</v>
    <v>427</v>
    <v>21.950819672131146</v>
    <v>4.9614643545279384E-2</v>
    <v t="s">...</v>
    <v t="s">...</v>
    <v t="s">...</v>
    <v t="s">...</v>
    <v t="s">...</v>
    <v t="s">...</v>
    <v t="s">...</v>
    <v t="s">...</v>
    <v t="s">Wilone O'Kielt</v>
    <v t="s">Organic Choco Syrup</v>
    <v t="s">UK</v>
    <v t="r">31</v>
    <v>3787</v>
    <v>345</v>
    <v>10.976811594202898</v>
    <v>2.0045946346524381E-2</v>
    <v t="s">Gigi Bohling</v>
    <v t="s">White Choc</v>
    <v t="s">India</v>
    <v t="r">50</v>
    <v>378</v>
    <v>54</v>
    <v>7</v>
    <v>2.0008892841262785E-3</v>
    <v t="s">Karlen McCaffrey</v>
    <v t="s">Raspberry Choco</v>
    <v t="s">Australia</v>
    <v t="r">5</v>
    <v>7217</v>
    <v>401</v>
    <v>17.997506234413965</v>
    <v>3.820216392470728E-2</v>
    <v t="s">Mallorie Waber</v>
    <v t="s">Organic Choco Syrup</v>
    <v t="s">UK</v>
    <v t="r">7</v>
    <v>4690</v>
    <v>427</v>
    <v>10.983606557377049</v>
    <v>2.4825848525270491E-2</v>
    <v t="s">Karlen McCaffrey</v>
    <v t="s">Manuka Honey Choco</v>
    <v t="s">India</v>
    <v t="r">8</v>
    <v>8008</v>
    <v>572</v>
    <v>14</v>
    <v>4.238921001926782E-2</v>
  </a>
</arrayData>
</file>

<file path=xl/richData/rdrichvalue.xml><?xml version="1.0" encoding="utf-8"?>
<rvData xmlns="http://schemas.microsoft.com/office/spreadsheetml/2017/richdata" count="54">
  <rv s="0">
    <fb>45127</fb>
    <v>2</v>
  </rv>
  <rv s="0">
    <fb>45154</fb>
    <v>2</v>
  </rv>
  <rv s="0">
    <fb>45121</fb>
    <v>2</v>
  </rv>
  <rv s="0">
    <fb>45109</fb>
    <v>2</v>
  </rv>
  <rv s="0">
    <fb>45140</fb>
    <v>2</v>
  </rv>
  <rv s="0">
    <fb>45114</fb>
    <v>2</v>
  </rv>
  <rv s="0">
    <fb>45157</fb>
    <v>2</v>
  </rv>
  <rv s="0">
    <fb>45110</fb>
    <v>2</v>
  </rv>
  <rv s="0">
    <fb>45131</fb>
    <v>2</v>
  </rv>
  <rv s="0">
    <fb>45125</fb>
    <v>2</v>
  </rv>
  <rv s="1">
    <v>0</v>
  </rv>
  <rv s="2">
    <v>DataFrame</v>
    <v>1</v>
    <v>10</v>
  </rv>
  <rv s="3">
    <v>&lt;class 'pandas.core.frame.DataFrame'&gt;</v>
    <v>DataFrame</v>
    <v xml:space="preserve">           Sales Person               Product      Country       Date  Sales  \
0          Gigi Bohling    Manuka Honey Choco        India 2023-07-20   8162   
1          Barr Faughny            White Choc       Canada 2023-08-16   2485   
2        Mar...</v>
    <v>11</v>
  </rv>
  <rv s="1">
    <v>1</v>
  </rv>
  <rv s="2">
    <v>DataFrame</v>
    <v>4</v>
    <v>13</v>
  </rv>
  <rv s="3">
    <v>&lt;class 'pandas.core.frame.DataFrame'&gt;</v>
    <v>DataFrame</v>
    <v xml:space="preserve">              Sales        Boxes
count     29.000000    29.000000
mean    6514.344828   559.931034
std     4156.696940   486.376099
min      378.000000    54.000000
25%     2842.000000   258.000000
50%     6573.000000   427.000000
75%     9373.000000  ...</v>
    <v>14</v>
  </rv>
  <rv s="0">
    <fb>45108</fb>
    <v>2</v>
  </rv>
  <rv s="1">
    <v>2</v>
  </rv>
  <rv s="2">
    <v>DataFrame</v>
    <v>6</v>
    <v>17</v>
  </rv>
  <rv s="3">
    <v>&lt;class 'pandas.core.frame.DataFrame'&gt;</v>
    <v>DataFrame</v>
    <v xml:space="preserve">           Sales Person              Product Country                 Date  \
count                29                   29      29                   29   
unique               13                   14       6                   23   
top     Gunar Cocksho...</v>
    <v>18</v>
  </rv>
  <rv s="1">
    <v>3</v>
  </rv>
  <rv s="2">
    <v>ndarray</v>
    <v>8</v>
    <v>20</v>
  </rv>
  <rv s="3">
    <v>&lt;class 'numpy.ndarray'&gt;</v>
    <v>ndarray</v>
    <v>['Manuka Honey Choco' 'White Choc' 'Peanut Butter Cubes' 'Mint Chip Choco'
 'Orange Choco' "Baker's Choco Chips" 'Fruit &amp; Nut Bars'
 'Spicy Special Slims' '99% Dark &amp; Pure' 'Organic Choco Syrup'
 'After Nines' 'Eclairs' 'Caramel Stuffed Bars' 'Raspberr...</v>
    <v>21</v>
  </rv>
  <rv s="0">
    <fb>0</fb>
    <v>9</v>
  </rv>
  <rv s="3">
    <fb>0</fb>
    <v>&lt;class 'NoneType'&gt;</v>
    <v>NoneType</v>
    <v>None</v>
    <v>23</v>
  </rv>
  <rv s="1">
    <v>4</v>
  </rv>
  <rv s="2">
    <v>DataFrame</v>
    <v>11</v>
    <v>25</v>
  </rv>
  <rv s="3">
    <v>&lt;class 'pandas.core.frame.DataFrame'&gt;</v>
    <v>DataFrame</v>
    <v xml:space="preserve">      Sales Person              Product      Country       Date  Sales  Boxes  \
0     Gigi Bohling   Manuka Honey Choco        India 2023-07-20   8162    742   
1     Barr Faughny           White Choc       Canada 2023-08-16   2485    355   
2   Marne...</v>
    <v>26</v>
  </rv>
  <rv s="4">
    <fb>188916</fb>
    <v>&lt;class 'int'&gt;</v>
    <v>int</v>
    <v>188916</v>
    <v>188916</v>
  </rv>
  <rv s="0">
    <fb>45111</fb>
    <v>2</v>
  </rv>
  <rv s="0">
    <fb>45156</fb>
    <v>2</v>
  </rv>
  <rv s="0">
    <fb>45165</fb>
    <v>2</v>
  </rv>
  <rv s="0">
    <fb>45167</fb>
    <v>2</v>
  </rv>
  <rv s="1">
    <v>5</v>
  </rv>
  <rv s="2">
    <v>DataFrame</v>
    <v>13</v>
    <v>33</v>
  </rv>
  <rv s="3">
    <v>&lt;class 'pandas.core.frame.DataFrame'&gt;</v>
    <v>DataFrame</v>
    <v xml:space="preserve">            Sales  Boxes  Unit Price  Sales Percentage
Date                                                  
2023-07-01   2765    213   12.981221          0.014636
2023-07-02  16800    800   21.000000          0.088928
2023-07-03   4690    427   10.98...</v>
    <v>34</v>
  </rv>
  <rv s="1">
    <v>6</v>
  </rv>
  <rv s="2">
    <v>DataFrame</v>
    <v>15</v>
    <v>36</v>
  </rv>
  <rv s="3">
    <v>&lt;class 'pandas.core.frame.DataFrame'&gt;</v>
    <v>DataFrame</v>
    <v xml:space="preserve">            Sales  Boxes
Date                    
2023-07-01   2765    213
2023-07-02  16800    800
2023-07-03   4690    427
2023-07-04   9730    609
2023-07-07   7217    401
2023-07-11  14385   1149
2023-07-14  16828   1331
2023-07-16   7161    651
20...</v>
    <v>37</v>
  </rv>
  <rv s="5">
    <v>0</v>
    <v>9</v>
  </rv>
  <rv s="1">
    <v>7</v>
  </rv>
  <rv s="6">
    <v>Image</v>
    <v>16</v>
    <v>39</v>
    <v>40</v>
  </rv>
  <rv s="3">
    <v>&lt;class 'PIL.PngImagePlugin.PngImageFile'&gt;</v>
    <v>PngImageFile</v>
    <v>&lt;PIL.PngImagePlugin.PngImageFile image mode=RGBA size=607x413 at 0x7FD9E2D3D7C0&gt;</v>
    <v>41</v>
  </rv>
  <rv s="1">
    <v>8</v>
  </rv>
  <rv s="2">
    <v>Series</v>
    <v>18</v>
    <v>43</v>
  </rv>
  <rv s="3">
    <v>&lt;class 'pandas.core.series.Series'&gt;</v>
    <v>Series</v>
    <v>Date
2023-07-01     2765
2023-07-02    16800
2023-07-03     4690
2023-07-04     9730
2023-07-07     7217
2023-07-11    14385
2023-07-14    16828
2023-07-16     7161
2023-07-18    21959
2023-07-19    11935
2023-07-20     8162
2023-07-22    12278
2023-07...</v>
    <v>44</v>
  </rv>
  <rv s="5">
    <v>1</v>
    <v>9</v>
  </rv>
  <rv s="1">
    <v>9</v>
  </rv>
  <rv s="6">
    <v>Image</v>
    <v>16</v>
    <v>46</v>
    <v>47</v>
  </rv>
  <rv s="3">
    <v>&lt;class 'PIL.PngImagePlugin.PngImageFile'&gt;</v>
    <v>PngImageFile</v>
    <v>&lt;PIL.PngImagePlugin.PngImageFile image mode=RGBA size=570x566 at 0x7FD9E2C92D90&gt;</v>
    <v>48</v>
  </rv>
  <rv s="0">
    <fb>45152</fb>
    <v>2</v>
  </rv>
  <rv s="1">
    <v>10</v>
  </rv>
  <rv s="2">
    <v>DataFrame</v>
    <v>20</v>
    <v>51</v>
  </rv>
  <rv s="3">
    <v>&lt;class 'pandas.core.frame.DataFrame'&gt;</v>
    <v>DataFrame</v>
    <v xml:space="preserve">           Sales Person              Product      Country       Date  Sales  \
0          Gigi Bohling   Manuka Honey Choco        India 2023-07-20   8162   
1          Barr Faughny           White Choc       Canada 2023-08-16   2485   
3        Wilone...</v>
    <v>52</v>
  </rv>
</rvData>
</file>

<file path=xl/richData/rdrichvaluestructure.xml><?xml version="1.0" encoding="utf-8"?>
<rvStructures xmlns="http://schemas.microsoft.com/office/spreadsheetml/2017/richdata" count="7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  <s t="_python">
    <k n="Python_type" t="s"/>
    <k n="Python_typeName" t="s"/>
    <k n="Python_str" t="s"/>
    <k n="basicValue" t="i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21">
    <spb s="0">
      <v>29</v>
      <v>6</v>
      <v>DataFrame</v>
      <v>arrayPreview</v>
      <v>1</v>
    </spb>
    <spb s="1">
      <v>0</v>
    </spb>
    <spb s="2">
      <v>1</v>
    </spb>
    <spb s="0">
      <v>8</v>
      <v>2</v>
      <v>DataFrame</v>
      <v>arrayPreview</v>
      <v>1</v>
    </spb>
    <spb s="1">
      <v>3</v>
    </spb>
    <spb s="0">
      <v>13</v>
      <v>6</v>
      <v>DataFrame</v>
      <v>arrayPreview</v>
      <v>1</v>
    </spb>
    <spb s="1">
      <v>5</v>
    </spb>
    <spb s="3">
      <v>14</v>
      <v>1</v>
      <v>ndarray</v>
      <v>arrayPreview</v>
    </spb>
    <spb s="1">
      <v>7</v>
    </spb>
    <spb s="2">
      <v>2</v>
    </spb>
    <spb s="0">
      <v>5</v>
      <v>7</v>
      <v>DataFrame</v>
      <v>arrayPreview</v>
      <v>1</v>
    </spb>
    <spb s="1">
      <v>10</v>
    </spb>
    <spb s="0">
      <v>23</v>
      <v>4</v>
      <v>DataFrame</v>
      <v>arrayPreview</v>
      <v>1</v>
    </spb>
    <spb s="1">
      <v>12</v>
    </spb>
    <spb s="0">
      <v>23</v>
      <v>2</v>
      <v>DataFrame</v>
      <v>arrayPreview</v>
      <v>1</v>
    </spb>
    <spb s="1">
      <v>14</v>
    </spb>
    <spb s="4">
      <v>3</v>
    </spb>
    <spb s="0">
      <v>23</v>
      <v>1</v>
      <v>Series</v>
      <v>arrayPreview</v>
      <v>1</v>
    </spb>
    <spb s="1">
      <v>17</v>
    </spb>
    <spb s="0">
      <v>13</v>
      <v>8</v>
      <v>DataFrame</v>
      <v>arrayPreview</v>
      <v>1</v>
    </spb>
    <spb s="1">
      <v>19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_Self" t="i"/>
  </s>
  <s>
    <k n="drw" t="i"/>
    <k n="dcol" t="i"/>
    <k n="name" t="s"/>
    <k n="array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  <rPr n="IsHeroField" t="b"/>
  </richProperties>
  <richStyles>
    <rSty dxfid="0"/>
    <rSty dxfid="1">
      <rpv i="0">0;-0;* "None"</rpv>
    </rSty>
    <rSty>
      <rpv i="1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887A55-9386-4B60-A865-2F458F7C7A48}" name="Table1" displayName="Table1" ref="B3:G32" totalsRowShown="0" headerRowDxfId="0" dataDxfId="7" headerRowBorderDxfId="9" tableBorderDxfId="10" totalsRowBorderDxfId="8">
  <autoFilter ref="B3:G32" xr:uid="{E2887A55-9386-4B60-A865-2F458F7C7A48}"/>
  <tableColumns count="6">
    <tableColumn id="1" xr3:uid="{59813A5C-0E1A-498E-AF97-8F40465F4B3A}" name="Sales Person" dataDxfId="6"/>
    <tableColumn id="2" xr3:uid="{A63D510A-AF4B-4E84-AFE9-B68133ED8551}" name="Product" dataDxfId="5"/>
    <tableColumn id="3" xr3:uid="{BF44D2B9-84E4-40C1-BA53-059933690D22}" name="Country" dataDxfId="4"/>
    <tableColumn id="4" xr3:uid="{DD99860C-0480-4040-9527-3212C32117DF}" name="Date" dataDxfId="1"/>
    <tableColumn id="5" xr3:uid="{31F5DE5B-817B-47E1-B389-AFCE298A0EE7}" name="Sales" dataDxfId="3"/>
    <tableColumn id="6" xr3:uid="{2C9ADABE-D249-453D-8379-C158DC819A29}" name="Boxe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6019-9E03-4AD0-AD50-C836E2801274}">
  <dimension ref="A1:Z59"/>
  <sheetViews>
    <sheetView tabSelected="1" workbookViewId="0">
      <selection activeCell="O3" sqref="O3"/>
    </sheetView>
  </sheetViews>
  <sheetFormatPr defaultRowHeight="19" x14ac:dyDescent="0.95"/>
  <cols>
    <col min="1" max="1" width="10.42578125" style="6" customWidth="1"/>
    <col min="2" max="2" width="15.17578125" bestFit="1" customWidth="1"/>
    <col min="3" max="3" width="15.60546875" bestFit="1" customWidth="1"/>
    <col min="4" max="4" width="9.890625" bestFit="1" customWidth="1"/>
    <col min="5" max="5" width="7.640625" bestFit="1" customWidth="1"/>
    <col min="6" max="6" width="8.10546875" customWidth="1"/>
    <col min="7" max="7" width="8.390625" bestFit="1" customWidth="1"/>
    <col min="8" max="8" width="8.85546875" style="6"/>
    <col min="9" max="9" width="23.3203125" bestFit="1" customWidth="1"/>
    <col min="10" max="10" width="8.85546875" style="4"/>
    <col min="11" max="11" width="37.53515625" bestFit="1" customWidth="1"/>
    <col min="12" max="12" width="8.85546875" style="6"/>
    <col min="13" max="13" width="11.9609375" customWidth="1"/>
    <col min="14" max="26" width="8.85546875" style="6"/>
  </cols>
  <sheetData>
    <row r="1" spans="2:13" s="6" customFormat="1" x14ac:dyDescent="0.95">
      <c r="J1" s="4"/>
    </row>
    <row r="2" spans="2:13" s="6" customFormat="1" x14ac:dyDescent="0.95">
      <c r="J2" s="4"/>
    </row>
    <row r="3" spans="2:13" x14ac:dyDescent="0.95">
      <c r="B3" s="12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4" t="s">
        <v>5</v>
      </c>
      <c r="H3" s="15"/>
      <c r="I3" s="18" t="s">
        <v>49</v>
      </c>
      <c r="J3" s="16"/>
      <c r="K3" s="17" t="s">
        <v>40</v>
      </c>
      <c r="M3" s="17" t="s">
        <v>39</v>
      </c>
    </row>
    <row r="4" spans="2:13" x14ac:dyDescent="0.95">
      <c r="B4" s="1" t="s">
        <v>6</v>
      </c>
      <c r="C4" s="1" t="s">
        <v>7</v>
      </c>
      <c r="D4" s="1" t="s">
        <v>8</v>
      </c>
      <c r="E4" s="2">
        <v>45127</v>
      </c>
      <c r="F4" s="1">
        <v>8162</v>
      </c>
      <c r="G4" s="1">
        <v>742</v>
      </c>
      <c r="I4" s="6" t="s">
        <v>50</v>
      </c>
      <c r="J4" s="5"/>
      <c r="K4" s="8" t="s">
        <v>41</v>
      </c>
      <c r="M4" s="3" t="e" cm="1" vm="1">
        <f t="array" ref="M4">_xlfn._xlws.PY(0,1,Table1[#All])</f>
        <v>#VALUE!</v>
      </c>
    </row>
    <row r="5" spans="2:13" x14ac:dyDescent="0.95">
      <c r="B5" s="1" t="s">
        <v>9</v>
      </c>
      <c r="C5" s="1" t="s">
        <v>10</v>
      </c>
      <c r="D5" s="1" t="s">
        <v>11</v>
      </c>
      <c r="E5" s="2">
        <v>45154</v>
      </c>
      <c r="F5" s="1">
        <v>2485</v>
      </c>
      <c r="G5" s="1">
        <v>355</v>
      </c>
      <c r="I5" s="6"/>
      <c r="J5" s="5"/>
      <c r="K5" s="9"/>
      <c r="M5" s="7"/>
    </row>
    <row r="6" spans="2:13" x14ac:dyDescent="0.95">
      <c r="B6" s="1" t="s">
        <v>12</v>
      </c>
      <c r="C6" s="1" t="s">
        <v>13</v>
      </c>
      <c r="D6" s="1" t="s">
        <v>8</v>
      </c>
      <c r="E6" s="2">
        <v>45121</v>
      </c>
      <c r="F6" s="1">
        <v>10255</v>
      </c>
      <c r="G6" s="1">
        <v>733</v>
      </c>
      <c r="I6" s="6" t="s">
        <v>51</v>
      </c>
      <c r="J6" s="5"/>
      <c r="K6" s="9" t="s">
        <v>42</v>
      </c>
      <c r="M6" s="3" t="e" cm="1" vm="2">
        <f t="array" ref="M6">_xlfn._xlws.PY(1,1)</f>
        <v>#VALUE!</v>
      </c>
    </row>
    <row r="7" spans="2:13" x14ac:dyDescent="0.95">
      <c r="B7" s="1" t="s">
        <v>14</v>
      </c>
      <c r="C7" s="1" t="s">
        <v>15</v>
      </c>
      <c r="D7" s="1" t="s">
        <v>8</v>
      </c>
      <c r="E7" s="2">
        <v>45109</v>
      </c>
      <c r="F7" s="1">
        <v>16800</v>
      </c>
      <c r="G7" s="1">
        <v>800</v>
      </c>
      <c r="I7" s="6"/>
      <c r="J7" s="5"/>
      <c r="K7" s="9"/>
      <c r="M7" s="7"/>
    </row>
    <row r="8" spans="2:13" x14ac:dyDescent="0.95">
      <c r="B8" s="1" t="s">
        <v>16</v>
      </c>
      <c r="C8" s="1" t="s">
        <v>17</v>
      </c>
      <c r="D8" s="1" t="s">
        <v>18</v>
      </c>
      <c r="E8" s="2">
        <v>45140</v>
      </c>
      <c r="F8" s="1">
        <v>2842</v>
      </c>
      <c r="G8" s="1">
        <v>203</v>
      </c>
      <c r="I8" s="6" t="s">
        <v>52</v>
      </c>
      <c r="J8" s="5"/>
      <c r="K8" s="9" t="s">
        <v>43</v>
      </c>
      <c r="M8" s="3" t="e" cm="1" vm="3">
        <f t="array" ref="M8">_xlfn._xlws.PY(2,1)</f>
        <v>#VALUE!</v>
      </c>
    </row>
    <row r="9" spans="2:13" x14ac:dyDescent="0.95">
      <c r="B9" s="1" t="s">
        <v>19</v>
      </c>
      <c r="C9" s="1" t="s">
        <v>20</v>
      </c>
      <c r="D9" s="1" t="s">
        <v>11</v>
      </c>
      <c r="E9" s="2">
        <v>45125</v>
      </c>
      <c r="F9" s="1">
        <v>9373</v>
      </c>
      <c r="G9" s="1">
        <v>427</v>
      </c>
      <c r="I9" s="6"/>
      <c r="J9" s="5"/>
      <c r="K9" s="9"/>
      <c r="M9" s="7"/>
    </row>
    <row r="10" spans="2:13" x14ac:dyDescent="0.95">
      <c r="B10" s="1" t="s">
        <v>21</v>
      </c>
      <c r="C10" s="1" t="s">
        <v>22</v>
      </c>
      <c r="D10" s="1" t="s">
        <v>8</v>
      </c>
      <c r="E10" s="2">
        <v>45121</v>
      </c>
      <c r="F10" s="1">
        <v>6573</v>
      </c>
      <c r="G10" s="1">
        <v>598</v>
      </c>
      <c r="I10" s="6" t="s">
        <v>53</v>
      </c>
      <c r="J10" s="5"/>
      <c r="K10" s="9" t="s">
        <v>44</v>
      </c>
      <c r="M10" s="3" t="e" cm="1" vm="4">
        <f t="array" ref="M10">_xlfn._xlws.PY(3,1)</f>
        <v>#VALUE!</v>
      </c>
    </row>
    <row r="11" spans="2:13" x14ac:dyDescent="0.95">
      <c r="B11" s="1" t="s">
        <v>23</v>
      </c>
      <c r="C11" s="1" t="s">
        <v>20</v>
      </c>
      <c r="D11" s="1" t="s">
        <v>8</v>
      </c>
      <c r="E11" s="2">
        <v>45131</v>
      </c>
      <c r="F11" s="1">
        <v>3598</v>
      </c>
      <c r="G11" s="1">
        <v>150</v>
      </c>
      <c r="I11" s="6"/>
      <c r="J11" s="5"/>
      <c r="K11" s="9"/>
      <c r="M11" s="7"/>
    </row>
    <row r="12" spans="2:13" x14ac:dyDescent="0.95">
      <c r="B12" s="1" t="s">
        <v>9</v>
      </c>
      <c r="C12" s="1" t="s">
        <v>24</v>
      </c>
      <c r="D12" s="1" t="s">
        <v>11</v>
      </c>
      <c r="E12" s="2">
        <v>45118</v>
      </c>
      <c r="F12" s="1">
        <v>5138</v>
      </c>
      <c r="G12" s="1">
        <v>571</v>
      </c>
      <c r="I12" s="6" t="s">
        <v>54</v>
      </c>
      <c r="J12" s="5"/>
      <c r="K12" s="9" t="s">
        <v>45</v>
      </c>
      <c r="M12" s="3" cm="1" vm="5">
        <f t="array" ref="M12">_xlfn._xlws.PY(4,1)</f>
        <v>0</v>
      </c>
    </row>
    <row r="13" spans="2:13" x14ac:dyDescent="0.95">
      <c r="B13" s="1" t="s">
        <v>25</v>
      </c>
      <c r="C13" s="1" t="s">
        <v>10</v>
      </c>
      <c r="D13" s="1" t="s">
        <v>11</v>
      </c>
      <c r="E13" s="2">
        <v>45129</v>
      </c>
      <c r="F13" s="1">
        <v>1547</v>
      </c>
      <c r="G13" s="1">
        <v>258</v>
      </c>
      <c r="I13" s="6"/>
      <c r="J13" s="5"/>
      <c r="K13" s="9"/>
      <c r="M13" s="7"/>
    </row>
    <row r="14" spans="2:13" x14ac:dyDescent="0.95">
      <c r="B14" s="1" t="s">
        <v>26</v>
      </c>
      <c r="C14" s="1" t="s">
        <v>27</v>
      </c>
      <c r="D14" s="1" t="s">
        <v>18</v>
      </c>
      <c r="E14" s="2">
        <v>45154</v>
      </c>
      <c r="F14" s="1">
        <v>12901</v>
      </c>
      <c r="G14" s="1">
        <v>993</v>
      </c>
      <c r="I14" s="6" t="s">
        <v>55</v>
      </c>
      <c r="J14" s="5"/>
      <c r="K14" s="9" t="s">
        <v>46</v>
      </c>
      <c r="M14" s="3" t="e" cm="1" vm="6">
        <f t="array" ref="M14">_xlfn._xlws.PY(5,1)</f>
        <v>#VALUE!</v>
      </c>
    </row>
    <row r="15" spans="2:13" x14ac:dyDescent="0.95">
      <c r="B15" s="1" t="s">
        <v>19</v>
      </c>
      <c r="C15" s="1" t="s">
        <v>28</v>
      </c>
      <c r="D15" s="1" t="s">
        <v>29</v>
      </c>
      <c r="E15" s="2">
        <v>45123</v>
      </c>
      <c r="F15" s="1">
        <v>7161</v>
      </c>
      <c r="G15" s="1">
        <v>651</v>
      </c>
      <c r="I15" s="6"/>
      <c r="K15" s="10"/>
      <c r="M15" s="6"/>
    </row>
    <row r="16" spans="2:13" x14ac:dyDescent="0.95">
      <c r="B16" s="1" t="s">
        <v>16</v>
      </c>
      <c r="C16" s="1" t="s">
        <v>22</v>
      </c>
      <c r="D16" s="1" t="s">
        <v>18</v>
      </c>
      <c r="E16" s="2">
        <v>45126</v>
      </c>
      <c r="F16" s="1">
        <v>11935</v>
      </c>
      <c r="G16" s="1">
        <v>1492</v>
      </c>
      <c r="I16" s="6" t="s">
        <v>56</v>
      </c>
      <c r="K16" s="10" t="s">
        <v>47</v>
      </c>
      <c r="M16" s="6" cm="1" vm="7">
        <f t="array" ref="M16">_xlfn._xlws.PY(6,1)</f>
        <v>188916</v>
      </c>
    </row>
    <row r="17" spans="2:13" x14ac:dyDescent="0.95">
      <c r="B17" s="1" t="s">
        <v>21</v>
      </c>
      <c r="C17" s="1" t="s">
        <v>30</v>
      </c>
      <c r="D17" s="1" t="s">
        <v>8</v>
      </c>
      <c r="E17" s="2">
        <v>45156</v>
      </c>
      <c r="F17" s="1">
        <v>5089</v>
      </c>
      <c r="G17" s="1">
        <v>268</v>
      </c>
      <c r="I17" s="6"/>
      <c r="K17" s="10"/>
      <c r="M17" s="6"/>
    </row>
    <row r="18" spans="2:13" x14ac:dyDescent="0.95">
      <c r="B18" s="1" t="s">
        <v>16</v>
      </c>
      <c r="C18" s="1" t="s">
        <v>13</v>
      </c>
      <c r="D18" s="1" t="s">
        <v>29</v>
      </c>
      <c r="E18" s="2">
        <v>45118</v>
      </c>
      <c r="F18" s="1">
        <v>9247</v>
      </c>
      <c r="G18" s="1">
        <v>578</v>
      </c>
      <c r="I18" s="6" t="s">
        <v>54</v>
      </c>
      <c r="K18" s="10" t="s">
        <v>48</v>
      </c>
      <c r="M18" s="6" cm="1" vm="5">
        <f t="array" ref="M18">_xlfn._xlws.PY(7,1)</f>
        <v>0</v>
      </c>
    </row>
    <row r="19" spans="2:13" x14ac:dyDescent="0.95">
      <c r="B19" s="1" t="s">
        <v>19</v>
      </c>
      <c r="C19" s="1" t="s">
        <v>13</v>
      </c>
      <c r="D19" s="1" t="s">
        <v>8</v>
      </c>
      <c r="E19" s="2">
        <v>45129</v>
      </c>
      <c r="F19" s="1">
        <v>10731</v>
      </c>
      <c r="G19" s="1">
        <v>826</v>
      </c>
      <c r="I19" s="6"/>
      <c r="K19" s="10"/>
      <c r="M19" s="6"/>
    </row>
    <row r="20" spans="2:13" x14ac:dyDescent="0.95">
      <c r="B20" s="1" t="s">
        <v>6</v>
      </c>
      <c r="C20" s="1" t="s">
        <v>30</v>
      </c>
      <c r="D20" s="1" t="s">
        <v>31</v>
      </c>
      <c r="E20" s="2">
        <v>45111</v>
      </c>
      <c r="F20" s="1">
        <v>9730</v>
      </c>
      <c r="G20" s="1">
        <v>609</v>
      </c>
      <c r="I20" t="s">
        <v>58</v>
      </c>
      <c r="K20" s="10" t="s">
        <v>57</v>
      </c>
      <c r="M20" s="6" t="e" cm="1" vm="8">
        <f t="array" ref="M20">_xlfn._xlws.PY(8,1)</f>
        <v>#VALUE!</v>
      </c>
    </row>
    <row r="21" spans="2:13" x14ac:dyDescent="0.95">
      <c r="B21" s="1" t="s">
        <v>16</v>
      </c>
      <c r="C21" s="1" t="s">
        <v>32</v>
      </c>
      <c r="D21" s="1" t="s">
        <v>29</v>
      </c>
      <c r="E21" s="2">
        <v>45139</v>
      </c>
      <c r="F21" s="1">
        <v>3150</v>
      </c>
      <c r="G21" s="1">
        <v>287</v>
      </c>
      <c r="I21" s="6"/>
      <c r="K21" s="10"/>
      <c r="M21" s="6"/>
    </row>
    <row r="22" spans="2:13" x14ac:dyDescent="0.95">
      <c r="B22" s="1" t="s">
        <v>33</v>
      </c>
      <c r="C22" s="1" t="s">
        <v>27</v>
      </c>
      <c r="D22" s="1" t="s">
        <v>29</v>
      </c>
      <c r="E22" s="2">
        <v>45144</v>
      </c>
      <c r="F22" s="1">
        <v>2247</v>
      </c>
      <c r="G22" s="1">
        <v>205</v>
      </c>
      <c r="I22" s="6" t="s">
        <v>60</v>
      </c>
      <c r="K22" s="10" t="s">
        <v>59</v>
      </c>
      <c r="M22" s="6" t="e" cm="1" vm="9">
        <f t="array" ref="M22">_xlfn._xlws.PY(9,1)</f>
        <v>#VALUE!</v>
      </c>
    </row>
    <row r="23" spans="2:13" x14ac:dyDescent="0.95">
      <c r="B23" s="1" t="s">
        <v>34</v>
      </c>
      <c r="C23" s="1" t="s">
        <v>13</v>
      </c>
      <c r="D23" s="1" t="s">
        <v>29</v>
      </c>
      <c r="E23" s="2">
        <v>45108</v>
      </c>
      <c r="F23" s="1">
        <v>2765</v>
      </c>
      <c r="G23" s="1">
        <v>213</v>
      </c>
      <c r="I23" s="6"/>
      <c r="K23" s="10"/>
      <c r="M23" s="6"/>
    </row>
    <row r="24" spans="2:13" x14ac:dyDescent="0.95">
      <c r="B24" s="1" t="s">
        <v>35</v>
      </c>
      <c r="C24" s="1" t="s">
        <v>36</v>
      </c>
      <c r="D24" s="1" t="s">
        <v>8</v>
      </c>
      <c r="E24" s="2">
        <v>45141</v>
      </c>
      <c r="F24" s="1">
        <v>7112</v>
      </c>
      <c r="G24" s="1">
        <v>647</v>
      </c>
      <c r="I24" s="6" t="s">
        <v>61</v>
      </c>
      <c r="K24" s="10" t="s">
        <v>62</v>
      </c>
      <c r="M24" s="6" t="e" cm="1" vm="10">
        <f t="array" ref="M24">_xlfn._xlws.PY(10,1)</f>
        <v>#VALUE!</v>
      </c>
    </row>
    <row r="25" spans="2:13" x14ac:dyDescent="0.95">
      <c r="B25" s="1" t="s">
        <v>14</v>
      </c>
      <c r="C25" s="1" t="s">
        <v>28</v>
      </c>
      <c r="D25" s="1" t="s">
        <v>37</v>
      </c>
      <c r="E25" s="2">
        <v>45165</v>
      </c>
      <c r="F25" s="1">
        <v>3787</v>
      </c>
      <c r="G25" s="1">
        <v>345</v>
      </c>
      <c r="I25" s="6"/>
      <c r="K25" s="10"/>
      <c r="M25" s="6"/>
    </row>
    <row r="26" spans="2:13" x14ac:dyDescent="0.95">
      <c r="B26" s="1" t="s">
        <v>25</v>
      </c>
      <c r="C26" s="1" t="s">
        <v>13</v>
      </c>
      <c r="D26" s="1" t="s">
        <v>11</v>
      </c>
      <c r="E26" s="2">
        <v>45167</v>
      </c>
      <c r="F26" s="1">
        <v>2674</v>
      </c>
      <c r="G26" s="1">
        <v>168</v>
      </c>
      <c r="I26" s="6" t="s">
        <v>64</v>
      </c>
      <c r="K26" s="10" t="s">
        <v>63</v>
      </c>
      <c r="M26" s="6" t="e" cm="1" vm="11">
        <f t="array" ref="M26">_xlfn._xlws.PY(11,1)</f>
        <v>#VALUE!</v>
      </c>
    </row>
    <row r="27" spans="2:13" x14ac:dyDescent="0.95">
      <c r="B27" s="1" t="s">
        <v>6</v>
      </c>
      <c r="C27" s="1" t="s">
        <v>10</v>
      </c>
      <c r="D27" s="1" t="s">
        <v>8</v>
      </c>
      <c r="E27" s="2">
        <v>45152</v>
      </c>
      <c r="F27" s="1">
        <v>378</v>
      </c>
      <c r="G27" s="1">
        <v>54</v>
      </c>
      <c r="I27" s="6"/>
      <c r="K27" s="10"/>
      <c r="M27" s="6"/>
    </row>
    <row r="28" spans="2:13" x14ac:dyDescent="0.95">
      <c r="B28" s="1" t="s">
        <v>33</v>
      </c>
      <c r="C28" s="1" t="s">
        <v>38</v>
      </c>
      <c r="D28" s="1" t="s">
        <v>31</v>
      </c>
      <c r="E28" s="2">
        <v>45114</v>
      </c>
      <c r="F28" s="1">
        <v>7217</v>
      </c>
      <c r="G28" s="1">
        <v>401</v>
      </c>
      <c r="I28" s="6" t="s">
        <v>65</v>
      </c>
      <c r="K28" s="10" t="s">
        <v>66</v>
      </c>
      <c r="M28" s="6" t="e" cm="1" vm="12">
        <f t="array" ref="M28">_xlfn._xlws.PY(12,1)</f>
        <v>#VALUE!</v>
      </c>
    </row>
    <row r="29" spans="2:13" x14ac:dyDescent="0.95">
      <c r="B29" s="1" t="s">
        <v>12</v>
      </c>
      <c r="C29" s="1" t="s">
        <v>24</v>
      </c>
      <c r="D29" s="1" t="s">
        <v>18</v>
      </c>
      <c r="E29" s="2">
        <v>45157</v>
      </c>
      <c r="F29" s="1">
        <v>735</v>
      </c>
      <c r="G29" s="1">
        <v>147</v>
      </c>
      <c r="I29" s="6"/>
      <c r="K29" s="10"/>
      <c r="M29" s="6"/>
    </row>
    <row r="30" spans="2:13" x14ac:dyDescent="0.95">
      <c r="B30" s="1" t="s">
        <v>23</v>
      </c>
      <c r="C30" s="1" t="s">
        <v>28</v>
      </c>
      <c r="D30" s="1" t="s">
        <v>37</v>
      </c>
      <c r="E30" s="2">
        <v>45110</v>
      </c>
      <c r="F30" s="1">
        <v>4690</v>
      </c>
      <c r="G30" s="1">
        <v>427</v>
      </c>
      <c r="I30" s="6" t="s">
        <v>68</v>
      </c>
      <c r="K30" s="10" t="s">
        <v>67</v>
      </c>
      <c r="M30" s="6" t="e" cm="1" vm="13">
        <f t="array" ref="M30">_xlfn._xlws.PY(13,1)</f>
        <v>#VALUE!</v>
      </c>
    </row>
    <row r="31" spans="2:13" x14ac:dyDescent="0.95">
      <c r="B31" s="1" t="s">
        <v>33</v>
      </c>
      <c r="C31" s="1" t="s">
        <v>7</v>
      </c>
      <c r="D31" s="1" t="s">
        <v>8</v>
      </c>
      <c r="E31" s="2">
        <v>45131</v>
      </c>
      <c r="F31" s="1">
        <v>8008</v>
      </c>
      <c r="G31" s="1">
        <v>572</v>
      </c>
      <c r="I31" s="6"/>
      <c r="K31" s="10"/>
      <c r="M31" s="6"/>
    </row>
    <row r="32" spans="2:13" x14ac:dyDescent="0.95">
      <c r="B32" s="1" t="s">
        <v>14</v>
      </c>
      <c r="C32" s="1" t="s">
        <v>24</v>
      </c>
      <c r="D32" s="1" t="s">
        <v>31</v>
      </c>
      <c r="E32" s="2">
        <v>45125</v>
      </c>
      <c r="F32" s="1">
        <v>12586</v>
      </c>
      <c r="G32" s="1">
        <v>2518</v>
      </c>
      <c r="I32" s="6"/>
      <c r="K32" s="11"/>
      <c r="M32" s="6"/>
    </row>
    <row r="33" spans="10:11" s="6" customFormat="1" x14ac:dyDescent="0.95">
      <c r="J33" s="4"/>
      <c r="K33" s="10"/>
    </row>
    <row r="34" spans="10:11" s="6" customFormat="1" x14ac:dyDescent="0.95">
      <c r="J34" s="4"/>
      <c r="K34" s="10"/>
    </row>
    <row r="35" spans="10:11" s="6" customFormat="1" x14ac:dyDescent="0.95">
      <c r="J35" s="4"/>
      <c r="K35" s="10"/>
    </row>
    <row r="36" spans="10:11" s="6" customFormat="1" x14ac:dyDescent="0.95">
      <c r="J36" s="4"/>
      <c r="K36" s="10"/>
    </row>
    <row r="37" spans="10:11" s="6" customFormat="1" x14ac:dyDescent="0.95">
      <c r="J37" s="4"/>
      <c r="K37" s="10"/>
    </row>
    <row r="38" spans="10:11" s="6" customFormat="1" x14ac:dyDescent="0.95">
      <c r="J38" s="4"/>
      <c r="K38" s="10"/>
    </row>
    <row r="39" spans="10:11" s="6" customFormat="1" x14ac:dyDescent="0.95">
      <c r="J39" s="4"/>
      <c r="K39" s="10"/>
    </row>
    <row r="40" spans="10:11" s="6" customFormat="1" x14ac:dyDescent="0.95">
      <c r="J40" s="4"/>
      <c r="K40" s="10"/>
    </row>
    <row r="41" spans="10:11" s="6" customFormat="1" x14ac:dyDescent="0.95">
      <c r="J41" s="4"/>
      <c r="K41" s="10"/>
    </row>
    <row r="42" spans="10:11" s="6" customFormat="1" x14ac:dyDescent="0.95">
      <c r="J42" s="4"/>
      <c r="K42" s="10"/>
    </row>
    <row r="43" spans="10:11" s="6" customFormat="1" x14ac:dyDescent="0.95">
      <c r="J43" s="4"/>
      <c r="K43" s="10"/>
    </row>
    <row r="44" spans="10:11" s="6" customFormat="1" x14ac:dyDescent="0.95">
      <c r="J44" s="4"/>
      <c r="K44" s="10"/>
    </row>
    <row r="45" spans="10:11" s="6" customFormat="1" x14ac:dyDescent="0.95">
      <c r="J45" s="4"/>
      <c r="K45" s="10"/>
    </row>
    <row r="46" spans="10:11" s="6" customFormat="1" x14ac:dyDescent="0.95">
      <c r="J46" s="4"/>
      <c r="K46" s="10"/>
    </row>
    <row r="47" spans="10:11" s="6" customFormat="1" x14ac:dyDescent="0.95">
      <c r="J47" s="4"/>
      <c r="K47" s="10"/>
    </row>
    <row r="48" spans="10:11" s="6" customFormat="1" x14ac:dyDescent="0.95">
      <c r="J48" s="4"/>
    </row>
    <row r="49" spans="10:10" s="6" customFormat="1" x14ac:dyDescent="0.95">
      <c r="J49" s="4"/>
    </row>
    <row r="50" spans="10:10" s="6" customFormat="1" x14ac:dyDescent="0.95">
      <c r="J50" s="4"/>
    </row>
    <row r="51" spans="10:10" s="6" customFormat="1" x14ac:dyDescent="0.95">
      <c r="J51" s="4"/>
    </row>
    <row r="52" spans="10:10" s="6" customFormat="1" x14ac:dyDescent="0.95">
      <c r="J52" s="4"/>
    </row>
    <row r="53" spans="10:10" s="6" customFormat="1" x14ac:dyDescent="0.95">
      <c r="J53" s="4"/>
    </row>
    <row r="54" spans="10:10" s="6" customFormat="1" x14ac:dyDescent="0.95">
      <c r="J54" s="4"/>
    </row>
    <row r="55" spans="10:10" s="6" customFormat="1" x14ac:dyDescent="0.95">
      <c r="J55" s="4"/>
    </row>
    <row r="56" spans="10:10" s="6" customFormat="1" x14ac:dyDescent="0.95">
      <c r="J56" s="4"/>
    </row>
    <row r="57" spans="10:10" s="6" customFormat="1" x14ac:dyDescent="0.95">
      <c r="J57" s="4"/>
    </row>
    <row r="58" spans="10:10" s="6" customFormat="1" x14ac:dyDescent="0.95">
      <c r="J58" s="4"/>
    </row>
    <row r="59" spans="10:10" s="6" customFormat="1" x14ac:dyDescent="0.95">
      <c r="J59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Zachary Young</cp:lastModifiedBy>
  <cp:lastPrinted>2023-12-04T20:16:47Z</cp:lastPrinted>
  <dcterms:created xsi:type="dcterms:W3CDTF">2023-09-03T21:43:26Z</dcterms:created>
  <dcterms:modified xsi:type="dcterms:W3CDTF">2023-12-04T21:03:39Z</dcterms:modified>
</cp:coreProperties>
</file>