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13_ncr:1_{315AD3E7-5A1F-4F77-9269-9F1603A374B4}" xr6:coauthVersionLast="47" xr6:coauthVersionMax="47" xr10:uidLastSave="{00000000-0000-0000-0000-000000000000}"/>
  <bookViews>
    <workbookView xWindow="-90" yWindow="-90" windowWidth="19380" windowHeight="10260" xr2:uid="{06757EA8-E53E-5C4C-9EAA-7424AD76BDA5}"/>
  </bookViews>
  <sheets>
    <sheet name="Convert" sheetId="9" r:id="rId1"/>
    <sheet name="Filter 1" sheetId="13" r:id="rId2"/>
    <sheet name="Filter 2" sheetId="14" r:id="rId3"/>
    <sheet name="Sequence " sheetId="15" r:id="rId4"/>
    <sheet name="Xlookup 1" sheetId="7" r:id="rId5"/>
    <sheet name="Xlookup 2" sheetId="6" r:id="rId6"/>
    <sheet name="Sumifs 1" sheetId="10" r:id="rId7"/>
    <sheet name="Sumifs 2" sheetId="11" r:id="rId8"/>
    <sheet name="Networkday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H4" i="11"/>
  <c r="G4" i="10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3" i="6"/>
  <c r="F3" i="7"/>
  <c r="E3" i="15" a="1"/>
  <c r="E3" i="15" s="1"/>
  <c r="B3" i="15" a="1"/>
  <c r="B3" i="15" s="1"/>
  <c r="F3" i="14" a="1"/>
  <c r="F3" i="14" s="1"/>
  <c r="E3" i="13" a="1"/>
  <c r="E3" i="13" s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3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<sst xmlns="http://schemas.openxmlformats.org/spreadsheetml/2006/main" count="251" uniqueCount="83">
  <si>
    <t>Name</t>
  </si>
  <si>
    <t>Employee</t>
  </si>
  <si>
    <t>Revenue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</si>
  <si>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</si>
  <si>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</si>
  <si>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</si>
  <si>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</si>
  <si>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</si>
  <si>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</si>
  <si>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</si>
  <si>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</si>
  <si>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</si>
  <si>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</si>
  <si>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</si>
  <si>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Conor Wise</t>
  </si>
  <si>
    <t>Steven Michael</t>
  </si>
  <si>
    <t>Lucia Mckay</t>
  </si>
  <si>
    <t>Josue Roach</t>
  </si>
  <si>
    <t>Franklin Wright</t>
  </si>
  <si>
    <t>Order ID</t>
  </si>
  <si>
    <t>Delivery Date</t>
  </si>
  <si>
    <t>Product</t>
  </si>
  <si>
    <t>Coca-Cola</t>
  </si>
  <si>
    <t>Fanta</t>
  </si>
  <si>
    <t>Diet Coke</t>
  </si>
  <si>
    <t>Tropicana</t>
  </si>
  <si>
    <t>Evian Water</t>
  </si>
  <si>
    <t>Sprite</t>
  </si>
  <si>
    <t>Pepsi</t>
  </si>
  <si>
    <t>Coke Cherry</t>
  </si>
  <si>
    <t>Ice Tea</t>
  </si>
  <si>
    <t>Nestea</t>
  </si>
  <si>
    <t>Gatorade</t>
  </si>
  <si>
    <t>Powerade</t>
  </si>
  <si>
    <t>Fanta Orange</t>
  </si>
  <si>
    <t>Fanta Lemon</t>
  </si>
  <si>
    <t>San Pellegrino</t>
  </si>
  <si>
    <t>Fanta Grape</t>
  </si>
  <si>
    <t>Lucozade</t>
  </si>
  <si>
    <t>Order Date</t>
  </si>
  <si>
    <t>Time to delivery</t>
  </si>
  <si>
    <t>Commission</t>
  </si>
  <si>
    <t>Sales</t>
  </si>
  <si>
    <t>Employee:</t>
  </si>
  <si>
    <t>Revenue:</t>
  </si>
  <si>
    <t>Weight (lbm)</t>
  </si>
  <si>
    <t>Hours</t>
  </si>
  <si>
    <t>Days</t>
  </si>
  <si>
    <t>Weight (kg)</t>
  </si>
  <si>
    <t>Department</t>
  </si>
  <si>
    <t>Marketing</t>
  </si>
  <si>
    <t>Operations</t>
  </si>
  <si>
    <t>Finance</t>
  </si>
  <si>
    <t>Office</t>
  </si>
  <si>
    <t>London</t>
  </si>
  <si>
    <t>New York</t>
  </si>
  <si>
    <t>Tokyo</t>
  </si>
  <si>
    <t>Office:</t>
  </si>
  <si>
    <t>Small Fanta Orange</t>
  </si>
  <si>
    <t>Large Fanta Lemon</t>
  </si>
  <si>
    <t>Can Fanta Grape</t>
  </si>
  <si>
    <t>Medium Diet Coke</t>
  </si>
  <si>
    <t>Name:</t>
  </si>
  <si>
    <t>Product:</t>
  </si>
  <si>
    <t>Sam Johnson</t>
  </si>
  <si>
    <t>Kobe Durant</t>
  </si>
  <si>
    <t>Elon Jobs</t>
  </si>
  <si>
    <t>Olivia Curtis</t>
  </si>
  <si>
    <t>Lily Peterson</t>
  </si>
  <si>
    <t>Richard Bron</t>
  </si>
  <si>
    <t>Bart Chang</t>
  </si>
  <si>
    <t>Bob Bolard</t>
  </si>
  <si>
    <t>Rachel Wang</t>
  </si>
  <si>
    <t>Michael Lee</t>
  </si>
  <si>
    <t>Bob Smith</t>
  </si>
  <si>
    <t>Jack Craig</t>
  </si>
  <si>
    <t>Lewis Sock</t>
  </si>
  <si>
    <t>Salary</t>
  </si>
  <si>
    <t>Nico Will</t>
  </si>
  <si>
    <t>Sarah AJ</t>
  </si>
  <si>
    <t>Terry Cruise</t>
  </si>
  <si>
    <t>Number</t>
  </si>
  <si>
    <t>December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</si>
</sst>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2" fillId="0" borderId="0" xfId="0" applyFont="1"/>
    <xf numFmtId="3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0" fillId="0" borderId="0" xfId="1" applyNumberFormat="1" applyFont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2" fillId="7" borderId="0" xfId="0" applyNumberFormat="1" applyFont="1" applyFill="1" applyAlignment="1">
      <alignment horizontal="left"/>
    </xf>
    <xf numFmtId="14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</cellXfs>
  <cellStyles count="4">
    <cellStyle name="Comma" xfId="1" builtinId="3"/>
    <cellStyle name="Hyperlink 2" xfId="3" xr:uid="{AF7B7BCA-4898-4508-A231-EF61BB45D67F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732367</xdr:colOff>
      <xdr:row>18</xdr:row>
      <xdr:rowOff>198966</xdr:rowOff>
    </xdr:from>
    <xdr:to>
      <xdr:col>7</xdr:col>
      <xdr:colOff>6086</xdr:colOff>
      <xdr:row>20</xdr:row>
      <xdr:rowOff>12040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960528-19DA-63D6-2CCD-4A36B2A56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2067" y="3856566"/>
          <a:ext cx="2107142" cy="216299"/>
        </a:xfrm>
        <a:prstGeom prst="rect">
          <a:avLst/>
        </a:prstGeom>
      </xdr:spPr>
    </xdr:pic>
    <xdr:clientData/>
  </xdr:twoCellAnchor>
  <xdr:twoCellAnchor editAs="oneCell">
    <xdr:from>
      <xdr:col>6</xdr:col>
      <xdr:colOff>722841</xdr:colOff>
      <xdr:row>18</xdr:row>
      <xdr:rowOff>197909</xdr:rowOff>
    </xdr:from>
    <xdr:to>
      <xdr:col>9</xdr:col>
      <xdr:colOff>209550</xdr:colOff>
      <xdr:row>20</xdr:row>
      <xdr:rowOff>20088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362DCB-61A3-2F01-BB10-240D0147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1241" y="3855509"/>
          <a:ext cx="1972734" cy="228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233600</xdr:colOff>
      <xdr:row>9</xdr:row>
      <xdr:rowOff>197408</xdr:rowOff>
    </xdr:from>
    <xdr:to>
      <xdr:col>6</xdr:col>
      <xdr:colOff>690834</xdr:colOff>
      <xdr:row>11</xdr:row>
      <xdr:rowOff>23030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957DA3-F5E3-24D0-098B-7D3C51B8A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2978" y="2033315"/>
          <a:ext cx="2559644" cy="2336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330495</xdr:colOff>
      <xdr:row>7</xdr:row>
      <xdr:rowOff>3713</xdr:rowOff>
    </xdr:from>
    <xdr:to>
      <xdr:col>10</xdr:col>
      <xdr:colOff>20497</xdr:colOff>
      <xdr:row>8</xdr:row>
      <xdr:rowOff>18028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B59A51-3C3F-BC49-9743-899FD568A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4121" y="1433391"/>
          <a:ext cx="4023598" cy="2185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101447</xdr:colOff>
      <xdr:row>19</xdr:row>
      <xdr:rowOff>10734</xdr:rowOff>
    </xdr:from>
    <xdr:to>
      <xdr:col>3</xdr:col>
      <xdr:colOff>541780</xdr:colOff>
      <xdr:row>20</xdr:row>
      <xdr:rowOff>18899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1966F-39D8-D5DA-B931-23AB3E5CE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47" y="3888770"/>
          <a:ext cx="2262178" cy="212272"/>
        </a:xfrm>
        <a:prstGeom prst="rect">
          <a:avLst/>
        </a:prstGeom>
      </xdr:spPr>
    </xdr:pic>
    <xdr:clientData/>
  </xdr:twoCellAnchor>
  <xdr:twoCellAnchor editAs="oneCell">
    <xdr:from>
      <xdr:col>5</xdr:col>
      <xdr:colOff>204106</xdr:colOff>
      <xdr:row>2</xdr:row>
      <xdr:rowOff>7559</xdr:rowOff>
    </xdr:from>
    <xdr:to>
      <xdr:col>7</xdr:col>
      <xdr:colOff>694500</xdr:colOff>
      <xdr:row>3</xdr:row>
      <xdr:rowOff>7559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F1C3EF-F72E-778C-5CAF-491FD676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1963" y="415773"/>
          <a:ext cx="2115692" cy="204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218761</xdr:colOff>
      <xdr:row>3</xdr:row>
      <xdr:rowOff>183484</xdr:rowOff>
    </xdr:from>
    <xdr:to>
      <xdr:col>6</xdr:col>
      <xdr:colOff>527292</xdr:colOff>
      <xdr:row>5</xdr:row>
      <xdr:rowOff>11014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6C858-9698-D21F-5672-034E0ABA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2928" y="794965"/>
          <a:ext cx="2323284" cy="2351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322165</xdr:colOff>
      <xdr:row>6</xdr:row>
      <xdr:rowOff>0</xdr:rowOff>
    </xdr:from>
    <xdr:to>
      <xdr:col>9</xdr:col>
      <xdr:colOff>46589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9D4AE-7261-2DFC-ABDA-60529298A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2751" y="1222963"/>
          <a:ext cx="3138529" cy="2038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253467</xdr:colOff>
      <xdr:row>5</xdr:row>
      <xdr:rowOff>0</xdr:rowOff>
    </xdr:from>
    <xdr:to>
      <xdr:col>9</xdr:col>
      <xdr:colOff>69526</xdr:colOff>
      <xdr:row>6</xdr:row>
      <xdr:rowOff>19461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11A51D-2D75-0204-93A7-86925448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394" y="1019708"/>
          <a:ext cx="3269161" cy="2234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202482</xdr:colOff>
      <xdr:row>4</xdr:row>
      <xdr:rowOff>197845</xdr:rowOff>
    </xdr:from>
    <xdr:to>
      <xdr:col>10</xdr:col>
      <xdr:colOff>231849</xdr:colOff>
      <xdr:row>6</xdr:row>
      <xdr:rowOff>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DD3B0-1274-DFB2-872F-D5E54DFE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1570" y="1013611"/>
          <a:ext cx="3482469" cy="2146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520347</xdr:colOff>
      <xdr:row>19</xdr:row>
      <xdr:rowOff>4409</xdr:rowOff>
    </xdr:from>
    <xdr:to>
      <xdr:col>6</xdr:col>
      <xdr:colOff>395892</xdr:colOff>
      <xdr:row>20</xdr:row>
      <xdr:rowOff>22049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DA351B-295C-7990-86CC-8DC713FAA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7535" y="3858506"/>
          <a:ext cx="1956933" cy="220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4F7-1847-6845-9D0A-BFCB9EF0D578}">
  <sheetPr>
    <tabColor theme="5"/>
  </sheetPr>
  <dimension ref="B2:H18"/>
  <sheetViews>
    <sheetView tabSelected="1" zoomScale="80" zoomScaleNormal="80" workbookViewId="0">
      <selection activeCell="K20" sqref="K20"/>
    </sheetView>
  </sheetViews>
  <sheetFormatPr defaultColWidth="10.6640625" defaultRowHeight="16" x14ac:dyDescent="0.8"/>
  <cols>
    <col min="2" max="2" width="11.1640625" bestFit="1" customWidth="1"/>
    <col min="3" max="4" width="15.25" bestFit="1" customWidth="1"/>
    <col min="5" max="5" width="4.625" bestFit="1" customWidth="1"/>
    <col min="6" max="6" width="5.5390625" bestFit="1" customWidth="1"/>
    <col min="7" max="7" width="11.625" bestFit="1" customWidth="1"/>
    <col min="8" max="8" width="10.33203125" bestFit="1" customWidth="1"/>
  </cols>
  <sheetData>
    <row r="2" spans="2:8" x14ac:dyDescent="0.8">
      <c r="B2" s="4" t="s">
        <v>21</v>
      </c>
      <c r="C2" s="4" t="s">
        <v>39</v>
      </c>
      <c r="D2" s="4" t="s">
        <v>20</v>
      </c>
      <c r="E2" s="4" t="s">
        <v>47</v>
      </c>
      <c r="F2" s="18" t="s">
        <v>46</v>
      </c>
      <c r="G2" s="4" t="s">
        <v>45</v>
      </c>
      <c r="H2" s="18" t="s">
        <v>48</v>
      </c>
    </row>
    <row r="3" spans="2:8" x14ac:dyDescent="0.8">
      <c r="B3" s="5" t="s">
        <v>22</v>
      </c>
      <c r="C3" s="16">
        <v>45220.4375</v>
      </c>
      <c r="D3" s="16">
        <v>45224.510416666664</v>
      </c>
      <c r="E3" s="17">
        <f>D3-C3</f>
        <v>4.0729166666642413</v>
      </c>
      <c r="F3" s="17">
        <f>CONVERT(E3,"day","hr")</f>
        <v>97.749999999941792</v>
      </c>
      <c r="G3" s="2">
        <v>150</v>
      </c>
      <c r="H3" s="17">
        <f>CONVERT(G3,"lbm","kg")</f>
        <v>68.038855500000011</v>
      </c>
    </row>
    <row r="4" spans="2:8" x14ac:dyDescent="0.8">
      <c r="B4" s="5" t="s">
        <v>34</v>
      </c>
      <c r="C4" s="16">
        <v>45220.4375</v>
      </c>
      <c r="D4" s="16">
        <v>45225.145833333336</v>
      </c>
      <c r="E4" s="17">
        <f t="shared" ref="E4:E18" si="0">D4-C4</f>
        <v>4.7083333333357587</v>
      </c>
      <c r="F4" s="17">
        <f t="shared" ref="F4:F18" si="1">CONVERT(E4,"day","hr")</f>
        <v>113.00000000005821</v>
      </c>
      <c r="G4" s="2">
        <v>125</v>
      </c>
      <c r="H4" s="17">
        <f t="shared" ref="H4:H18" si="2">CONVERT(G4,"lbm","kg")</f>
        <v>56.699046250000002</v>
      </c>
    </row>
    <row r="5" spans="2:8" x14ac:dyDescent="0.8">
      <c r="B5" s="5" t="s">
        <v>24</v>
      </c>
      <c r="C5" s="16">
        <v>45220.4375</v>
      </c>
      <c r="D5" s="16">
        <v>45225.145833333336</v>
      </c>
      <c r="E5" s="17">
        <f t="shared" si="0"/>
        <v>4.7083333333357587</v>
      </c>
      <c r="F5" s="17">
        <f t="shared" si="1"/>
        <v>113.00000000005821</v>
      </c>
      <c r="G5" s="2">
        <v>130</v>
      </c>
      <c r="H5" s="17">
        <f t="shared" si="2"/>
        <v>58.967008100000001</v>
      </c>
    </row>
    <row r="6" spans="2:8" x14ac:dyDescent="0.8">
      <c r="B6" s="5" t="s">
        <v>25</v>
      </c>
      <c r="C6" s="16">
        <v>45220.4375</v>
      </c>
      <c r="D6" s="16">
        <v>45225.239583333336</v>
      </c>
      <c r="E6" s="17">
        <f t="shared" si="0"/>
        <v>4.8020833333357587</v>
      </c>
      <c r="F6" s="17">
        <f t="shared" si="1"/>
        <v>115.25000000005821</v>
      </c>
      <c r="G6" s="2">
        <v>200</v>
      </c>
      <c r="H6" s="17">
        <f t="shared" si="2"/>
        <v>90.718474000000001</v>
      </c>
    </row>
    <row r="7" spans="2:8" x14ac:dyDescent="0.8">
      <c r="B7" s="5" t="s">
        <v>26</v>
      </c>
      <c r="C7" s="16">
        <v>45220.4375</v>
      </c>
      <c r="D7" s="16">
        <v>45225.239583333336</v>
      </c>
      <c r="E7" s="17">
        <f t="shared" si="0"/>
        <v>4.8020833333357587</v>
      </c>
      <c r="F7" s="17">
        <f t="shared" si="1"/>
        <v>115.25000000005821</v>
      </c>
      <c r="G7" s="2">
        <v>280</v>
      </c>
      <c r="H7" s="17">
        <f t="shared" si="2"/>
        <v>127.00586360000001</v>
      </c>
    </row>
    <row r="8" spans="2:8" x14ac:dyDescent="0.8">
      <c r="B8" s="5" t="s">
        <v>27</v>
      </c>
      <c r="C8" s="16">
        <v>45220.4375</v>
      </c>
      <c r="D8" s="16">
        <v>45229.356249999997</v>
      </c>
      <c r="E8" s="17">
        <f t="shared" si="0"/>
        <v>8.9187499999970896</v>
      </c>
      <c r="F8" s="17">
        <f t="shared" si="1"/>
        <v>214.04999999993015</v>
      </c>
      <c r="G8" s="2">
        <v>100</v>
      </c>
      <c r="H8" s="17">
        <f t="shared" si="2"/>
        <v>45.359237</v>
      </c>
    </row>
    <row r="9" spans="2:8" x14ac:dyDescent="0.8">
      <c r="B9" s="5" t="s">
        <v>28</v>
      </c>
      <c r="C9" s="16">
        <v>45220.4375</v>
      </c>
      <c r="D9" s="16">
        <v>45229.383333333331</v>
      </c>
      <c r="E9" s="17">
        <f t="shared" si="0"/>
        <v>8.9458333333313931</v>
      </c>
      <c r="F9" s="17">
        <f t="shared" si="1"/>
        <v>214.69999999995343</v>
      </c>
      <c r="G9" s="2">
        <v>58</v>
      </c>
      <c r="H9" s="17">
        <f t="shared" si="2"/>
        <v>26.30835746</v>
      </c>
    </row>
    <row r="10" spans="2:8" x14ac:dyDescent="0.8">
      <c r="B10" s="5" t="s">
        <v>29</v>
      </c>
      <c r="C10" s="16">
        <v>45220.4375</v>
      </c>
      <c r="D10" s="16">
        <v>45229.646527777775</v>
      </c>
      <c r="E10" s="17">
        <f t="shared" si="0"/>
        <v>9.2090277777751908</v>
      </c>
      <c r="F10" s="17">
        <f t="shared" si="1"/>
        <v>221.01666666660458</v>
      </c>
      <c r="G10" s="2">
        <v>155</v>
      </c>
      <c r="H10" s="17">
        <f t="shared" si="2"/>
        <v>70.306817350000003</v>
      </c>
    </row>
    <row r="11" spans="2:8" x14ac:dyDescent="0.8">
      <c r="B11" s="5" t="s">
        <v>30</v>
      </c>
      <c r="C11" s="16">
        <v>45220.4375</v>
      </c>
      <c r="D11" s="16">
        <v>45229.707638888889</v>
      </c>
      <c r="E11" s="17">
        <f t="shared" si="0"/>
        <v>9.2701388888890506</v>
      </c>
      <c r="F11" s="17">
        <f t="shared" si="1"/>
        <v>222.48333333333721</v>
      </c>
      <c r="G11" s="2">
        <v>300</v>
      </c>
      <c r="H11" s="17">
        <f t="shared" si="2"/>
        <v>136.07771100000002</v>
      </c>
    </row>
    <row r="12" spans="2:8" x14ac:dyDescent="0.8">
      <c r="B12" s="5" t="s">
        <v>31</v>
      </c>
      <c r="C12" s="16">
        <v>45220.4375</v>
      </c>
      <c r="D12" s="16">
        <v>45229.707638888889</v>
      </c>
      <c r="E12" s="17">
        <f t="shared" si="0"/>
        <v>9.2701388888890506</v>
      </c>
      <c r="F12" s="17">
        <f t="shared" si="1"/>
        <v>222.48333333333721</v>
      </c>
      <c r="G12" s="2">
        <v>120</v>
      </c>
      <c r="H12" s="17">
        <f t="shared" si="2"/>
        <v>54.431084400000003</v>
      </c>
    </row>
    <row r="13" spans="2:8" x14ac:dyDescent="0.8">
      <c r="B13" s="5" t="s">
        <v>32</v>
      </c>
      <c r="C13" s="16">
        <v>45220.4375</v>
      </c>
      <c r="D13" s="16">
        <v>45229.707638888889</v>
      </c>
      <c r="E13" s="17">
        <f t="shared" si="0"/>
        <v>9.2701388888890506</v>
      </c>
      <c r="F13" s="17">
        <f t="shared" si="1"/>
        <v>222.48333333333721</v>
      </c>
      <c r="G13" s="2">
        <v>198</v>
      </c>
      <c r="H13" s="17">
        <f t="shared" si="2"/>
        <v>89.811289260000009</v>
      </c>
    </row>
    <row r="14" spans="2:8" x14ac:dyDescent="0.8">
      <c r="B14" s="5" t="s">
        <v>33</v>
      </c>
      <c r="C14" s="16">
        <v>45220.4375</v>
      </c>
      <c r="D14" s="16">
        <v>45229.707638888889</v>
      </c>
      <c r="E14" s="17">
        <f t="shared" si="0"/>
        <v>9.2701388888890506</v>
      </c>
      <c r="F14" s="17">
        <f t="shared" si="1"/>
        <v>222.48333333333721</v>
      </c>
      <c r="G14" s="2">
        <v>160</v>
      </c>
      <c r="H14" s="17">
        <f t="shared" si="2"/>
        <v>72.574779200000009</v>
      </c>
    </row>
    <row r="15" spans="2:8" x14ac:dyDescent="0.8">
      <c r="B15" s="5" t="s">
        <v>35</v>
      </c>
      <c r="C15" s="16">
        <v>45220.4375</v>
      </c>
      <c r="D15" s="16">
        <v>45229.707638888889</v>
      </c>
      <c r="E15" s="17">
        <f t="shared" si="0"/>
        <v>9.2701388888890506</v>
      </c>
      <c r="F15" s="17">
        <f t="shared" si="1"/>
        <v>222.48333333333721</v>
      </c>
      <c r="G15" s="2">
        <v>175</v>
      </c>
      <c r="H15" s="17">
        <f t="shared" si="2"/>
        <v>79.378664749999999</v>
      </c>
    </row>
    <row r="16" spans="2:8" x14ac:dyDescent="0.8">
      <c r="B16" s="5" t="s">
        <v>36</v>
      </c>
      <c r="C16" s="16">
        <v>45220.4375</v>
      </c>
      <c r="D16" s="16">
        <v>45225.804861111108</v>
      </c>
      <c r="E16" s="17">
        <f t="shared" si="0"/>
        <v>5.367361111108039</v>
      </c>
      <c r="F16" s="17">
        <f t="shared" si="1"/>
        <v>128.81666666659294</v>
      </c>
      <c r="G16" s="2">
        <v>188</v>
      </c>
      <c r="H16" s="17">
        <f t="shared" si="2"/>
        <v>85.275365560000012</v>
      </c>
    </row>
    <row r="17" spans="2:8" x14ac:dyDescent="0.8">
      <c r="B17" s="5" t="s">
        <v>37</v>
      </c>
      <c r="C17" s="16">
        <v>45220.4375</v>
      </c>
      <c r="D17" s="16">
        <v>45221.804861111108</v>
      </c>
      <c r="E17" s="17">
        <f t="shared" si="0"/>
        <v>1.367361111108039</v>
      </c>
      <c r="F17" s="17">
        <f t="shared" si="1"/>
        <v>32.816666666592937</v>
      </c>
      <c r="G17" s="2">
        <v>188</v>
      </c>
      <c r="H17" s="17">
        <f t="shared" si="2"/>
        <v>85.275365560000012</v>
      </c>
    </row>
    <row r="18" spans="2:8" x14ac:dyDescent="0.8">
      <c r="B18" s="5" t="s">
        <v>38</v>
      </c>
      <c r="C18" s="16">
        <v>45220.4375</v>
      </c>
      <c r="D18" s="16">
        <v>45220.804861111108</v>
      </c>
      <c r="E18" s="17">
        <f t="shared" si="0"/>
        <v>0.36736111110803904</v>
      </c>
      <c r="F18" s="17">
        <f t="shared" si="1"/>
        <v>8.816666666592937</v>
      </c>
      <c r="G18" s="2">
        <v>140</v>
      </c>
      <c r="H18" s="17">
        <f t="shared" si="2"/>
        <v>63.502931800000006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62C-29AC-D244-84BF-2A3AF08D9D17}">
  <sheetPr>
    <tabColor rgb="FF7030A0"/>
  </sheetPr>
  <dimension ref="B2:F18"/>
  <sheetViews>
    <sheetView zoomScale="193" workbookViewId="0">
      <selection activeCell="H11" sqref="H11"/>
    </sheetView>
  </sheetViews>
  <sheetFormatPr defaultColWidth="10.6640625" defaultRowHeight="16" x14ac:dyDescent="0.8"/>
  <cols>
    <col min="1" max="1" width="5.1640625" customWidth="1"/>
    <col min="2" max="2" width="11.20703125" bestFit="1" customWidth="1"/>
    <col min="3" max="3" width="10.7890625" bestFit="1" customWidth="1"/>
    <col min="4" max="4" width="5.83203125" customWidth="1"/>
    <col min="5" max="5" width="10.875" bestFit="1" customWidth="1"/>
    <col min="6" max="6" width="10.7890625" customWidth="1"/>
  </cols>
  <sheetData>
    <row r="2" spans="2:6" x14ac:dyDescent="0.8">
      <c r="B2" s="4" t="s">
        <v>1</v>
      </c>
      <c r="C2" s="4" t="s">
        <v>49</v>
      </c>
      <c r="E2" s="20" t="s">
        <v>1</v>
      </c>
      <c r="F2" s="20" t="s">
        <v>49</v>
      </c>
    </row>
    <row r="3" spans="2:6" x14ac:dyDescent="0.8">
      <c r="B3" t="s">
        <v>64</v>
      </c>
      <c r="C3" t="s">
        <v>50</v>
      </c>
      <c r="E3" t="str" cm="1">
        <f t="array" ref="E3:F9">_xlfn._xlws.FILTER(B3:C18,C3:C18="Finance")</f>
        <v>Kobe Durant</v>
      </c>
      <c r="F3" t="str">
        <v>Finance</v>
      </c>
    </row>
    <row r="4" spans="2:6" x14ac:dyDescent="0.8">
      <c r="B4" t="s">
        <v>65</v>
      </c>
      <c r="C4" t="s">
        <v>52</v>
      </c>
      <c r="E4" t="str">
        <v>Elon Jobs</v>
      </c>
      <c r="F4" t="str">
        <v>Finance</v>
      </c>
    </row>
    <row r="5" spans="2:6" x14ac:dyDescent="0.8">
      <c r="B5" t="s">
        <v>66</v>
      </c>
      <c r="C5" t="s">
        <v>52</v>
      </c>
      <c r="E5" t="str">
        <v>Terry Cruise</v>
      </c>
      <c r="F5" t="str">
        <v>Finance</v>
      </c>
    </row>
    <row r="6" spans="2:6" x14ac:dyDescent="0.8">
      <c r="B6" t="s">
        <v>80</v>
      </c>
      <c r="C6" t="s">
        <v>52</v>
      </c>
      <c r="E6" t="str">
        <v>Bart Chang</v>
      </c>
      <c r="F6" t="str">
        <v>Finance</v>
      </c>
    </row>
    <row r="7" spans="2:6" x14ac:dyDescent="0.8">
      <c r="B7" t="s">
        <v>67</v>
      </c>
      <c r="C7" t="s">
        <v>51</v>
      </c>
      <c r="E7" t="str">
        <v>Bob Bolard</v>
      </c>
      <c r="F7" t="str">
        <v>Finance</v>
      </c>
    </row>
    <row r="8" spans="2:6" x14ac:dyDescent="0.8">
      <c r="B8" t="s">
        <v>68</v>
      </c>
      <c r="C8" t="s">
        <v>51</v>
      </c>
      <c r="E8" t="str">
        <v>Michael Lee</v>
      </c>
      <c r="F8" t="str">
        <v>Finance</v>
      </c>
    </row>
    <row r="9" spans="2:6" x14ac:dyDescent="0.8">
      <c r="B9" t="s">
        <v>69</v>
      </c>
      <c r="C9" t="s">
        <v>42</v>
      </c>
      <c r="E9" t="str">
        <v>Bob Smith</v>
      </c>
      <c r="F9" t="str">
        <v>Finance</v>
      </c>
    </row>
    <row r="10" spans="2:6" x14ac:dyDescent="0.8">
      <c r="B10" t="s">
        <v>70</v>
      </c>
      <c r="C10" t="s">
        <v>52</v>
      </c>
    </row>
    <row r="11" spans="2:6" x14ac:dyDescent="0.8">
      <c r="B11" t="s">
        <v>71</v>
      </c>
      <c r="C11" t="s">
        <v>52</v>
      </c>
    </row>
    <row r="12" spans="2:6" x14ac:dyDescent="0.8">
      <c r="B12" t="s">
        <v>72</v>
      </c>
      <c r="C12" t="s">
        <v>51</v>
      </c>
    </row>
    <row r="13" spans="2:6" x14ac:dyDescent="0.8">
      <c r="B13" t="s">
        <v>73</v>
      </c>
      <c r="C13" t="s">
        <v>52</v>
      </c>
    </row>
    <row r="14" spans="2:6" x14ac:dyDescent="0.8">
      <c r="B14" t="s">
        <v>74</v>
      </c>
      <c r="C14" t="s">
        <v>52</v>
      </c>
    </row>
    <row r="15" spans="2:6" x14ac:dyDescent="0.8">
      <c r="B15" t="s">
        <v>75</v>
      </c>
      <c r="C15" t="s">
        <v>42</v>
      </c>
    </row>
    <row r="16" spans="2:6" x14ac:dyDescent="0.8">
      <c r="B16" t="s">
        <v>76</v>
      </c>
      <c r="C16" t="s">
        <v>42</v>
      </c>
    </row>
    <row r="17" spans="2:3" x14ac:dyDescent="0.8">
      <c r="B17" t="s">
        <v>78</v>
      </c>
      <c r="C17" t="s">
        <v>50</v>
      </c>
    </row>
    <row r="18" spans="2:3" x14ac:dyDescent="0.8">
      <c r="B18" t="s">
        <v>79</v>
      </c>
      <c r="C18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73BF-1FC6-3946-9592-74B0C11425F5}">
  <sheetPr>
    <tabColor rgb="FF7030A0"/>
  </sheetPr>
  <dimension ref="B2:H18"/>
  <sheetViews>
    <sheetView zoomScale="171" workbookViewId="0">
      <selection activeCell="L8" sqref="L8"/>
    </sheetView>
  </sheetViews>
  <sheetFormatPr defaultColWidth="10.6640625" defaultRowHeight="16" x14ac:dyDescent="0.8"/>
  <cols>
    <col min="1" max="1" width="6.5" customWidth="1"/>
    <col min="5" max="5" width="5" customWidth="1"/>
    <col min="8" max="8" width="9.1640625" customWidth="1"/>
  </cols>
  <sheetData>
    <row r="2" spans="2:8" x14ac:dyDescent="0.8">
      <c r="B2" s="4" t="s">
        <v>1</v>
      </c>
      <c r="C2" s="4" t="s">
        <v>49</v>
      </c>
      <c r="D2" s="4" t="s">
        <v>77</v>
      </c>
      <c r="F2" s="18" t="s">
        <v>1</v>
      </c>
      <c r="G2" s="18" t="s">
        <v>49</v>
      </c>
      <c r="H2" s="18" t="s">
        <v>77</v>
      </c>
    </row>
    <row r="3" spans="2:8" x14ac:dyDescent="0.8">
      <c r="B3" t="s">
        <v>64</v>
      </c>
      <c r="C3" t="s">
        <v>50</v>
      </c>
      <c r="D3" s="19">
        <v>50000</v>
      </c>
      <c r="F3" t="str" cm="1">
        <f t="array" ref="F3:H6">_xlfn._xlws.FILTER(B3:D18,(C3:C18="Finance")*(D3:D18&gt;80000))</f>
        <v>Terry Cruise</v>
      </c>
      <c r="G3" t="str">
        <v>Finance</v>
      </c>
      <c r="H3" s="19">
        <v>110000</v>
      </c>
    </row>
    <row r="4" spans="2:8" x14ac:dyDescent="0.8">
      <c r="B4" t="s">
        <v>65</v>
      </c>
      <c r="C4" t="s">
        <v>52</v>
      </c>
      <c r="D4" s="19">
        <v>75000</v>
      </c>
      <c r="F4" t="str">
        <v>Bart Chang</v>
      </c>
      <c r="G4" t="str">
        <v>Finance</v>
      </c>
      <c r="H4" s="19">
        <v>82000</v>
      </c>
    </row>
    <row r="5" spans="2:8" x14ac:dyDescent="0.8">
      <c r="B5" t="s">
        <v>66</v>
      </c>
      <c r="C5" t="s">
        <v>52</v>
      </c>
      <c r="D5" s="19">
        <v>65000</v>
      </c>
      <c r="F5" t="str">
        <v>Bob Bolard</v>
      </c>
      <c r="G5" t="str">
        <v>Finance</v>
      </c>
      <c r="H5" s="19">
        <v>100000</v>
      </c>
    </row>
    <row r="6" spans="2:8" x14ac:dyDescent="0.8">
      <c r="B6" t="s">
        <v>80</v>
      </c>
      <c r="C6" t="s">
        <v>52</v>
      </c>
      <c r="D6" s="19">
        <v>110000</v>
      </c>
      <c r="F6" t="str">
        <v>Michael Lee</v>
      </c>
      <c r="G6" t="str">
        <v>Finance</v>
      </c>
      <c r="H6" s="19">
        <v>125000</v>
      </c>
    </row>
    <row r="7" spans="2:8" x14ac:dyDescent="0.8">
      <c r="B7" t="s">
        <v>67</v>
      </c>
      <c r="C7" t="s">
        <v>51</v>
      </c>
      <c r="D7" s="19">
        <v>85000</v>
      </c>
      <c r="H7" s="19"/>
    </row>
    <row r="8" spans="2:8" x14ac:dyDescent="0.8">
      <c r="B8" t="s">
        <v>68</v>
      </c>
      <c r="C8" t="s">
        <v>51</v>
      </c>
      <c r="D8" s="19">
        <v>114000</v>
      </c>
    </row>
    <row r="9" spans="2:8" x14ac:dyDescent="0.8">
      <c r="B9" t="s">
        <v>69</v>
      </c>
      <c r="C9" t="s">
        <v>42</v>
      </c>
      <c r="D9" s="19">
        <v>70000</v>
      </c>
    </row>
    <row r="10" spans="2:8" x14ac:dyDescent="0.8">
      <c r="B10" t="s">
        <v>70</v>
      </c>
      <c r="C10" t="s">
        <v>52</v>
      </c>
      <c r="D10" s="19">
        <v>82000</v>
      </c>
    </row>
    <row r="11" spans="2:8" x14ac:dyDescent="0.8">
      <c r="B11" t="s">
        <v>71</v>
      </c>
      <c r="C11" t="s">
        <v>52</v>
      </c>
      <c r="D11" s="19">
        <v>100000</v>
      </c>
    </row>
    <row r="12" spans="2:8" x14ac:dyDescent="0.8">
      <c r="B12" t="s">
        <v>72</v>
      </c>
      <c r="C12" t="s">
        <v>51</v>
      </c>
      <c r="D12" s="19">
        <v>92000</v>
      </c>
    </row>
    <row r="13" spans="2:8" x14ac:dyDescent="0.8">
      <c r="B13" t="s">
        <v>73</v>
      </c>
      <c r="C13" t="s">
        <v>52</v>
      </c>
      <c r="D13" s="19">
        <v>125000</v>
      </c>
    </row>
    <row r="14" spans="2:8" x14ac:dyDescent="0.8">
      <c r="B14" t="s">
        <v>74</v>
      </c>
      <c r="C14" t="s">
        <v>52</v>
      </c>
      <c r="D14" s="19">
        <v>75000</v>
      </c>
    </row>
    <row r="15" spans="2:8" x14ac:dyDescent="0.8">
      <c r="B15" t="s">
        <v>75</v>
      </c>
      <c r="C15" t="s">
        <v>42</v>
      </c>
      <c r="D15" s="19">
        <v>45000</v>
      </c>
    </row>
    <row r="16" spans="2:8" x14ac:dyDescent="0.8">
      <c r="B16" t="s">
        <v>76</v>
      </c>
      <c r="C16" t="s">
        <v>42</v>
      </c>
      <c r="D16" s="19">
        <v>122000</v>
      </c>
    </row>
    <row r="17" spans="2:4" x14ac:dyDescent="0.8">
      <c r="B17" t="s">
        <v>78</v>
      </c>
      <c r="C17" t="s">
        <v>50</v>
      </c>
      <c r="D17" s="19">
        <v>89000</v>
      </c>
    </row>
    <row r="18" spans="2:4" x14ac:dyDescent="0.8">
      <c r="B18" t="s">
        <v>79</v>
      </c>
      <c r="C18" t="s">
        <v>50</v>
      </c>
      <c r="D18" s="19">
        <v>74000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E54-9CB4-1140-A66F-3CD83313735C}">
  <sheetPr>
    <tabColor theme="4"/>
  </sheetPr>
  <dimension ref="B2:E33"/>
  <sheetViews>
    <sheetView zoomScale="168" workbookViewId="0">
      <selection activeCell="I3" sqref="I3"/>
    </sheetView>
  </sheetViews>
  <sheetFormatPr defaultColWidth="10.6640625" defaultRowHeight="16" x14ac:dyDescent="0.8"/>
  <cols>
    <col min="1" max="1" width="5.1640625" customWidth="1"/>
    <col min="2" max="2" width="7.45703125" bestFit="1" customWidth="1"/>
    <col min="3" max="3" width="11.20703125" bestFit="1" customWidth="1"/>
    <col min="4" max="4" width="8.83203125" customWidth="1"/>
    <col min="5" max="5" width="13.625" bestFit="1" customWidth="1"/>
  </cols>
  <sheetData>
    <row r="2" spans="2:5" x14ac:dyDescent="0.8">
      <c r="B2" s="21" t="s">
        <v>81</v>
      </c>
      <c r="C2" s="4" t="s">
        <v>1</v>
      </c>
      <c r="E2" s="21" t="s">
        <v>82</v>
      </c>
    </row>
    <row r="3" spans="2:5" x14ac:dyDescent="0.8">
      <c r="B3" s="2" cm="1">
        <f t="array" ref="B3:B18">_xlfn.SEQUENCE(COUNTA(C3:C18))</f>
        <v>1</v>
      </c>
      <c r="C3" t="s">
        <v>64</v>
      </c>
      <c r="E3" s="6" cm="1">
        <f t="array" ref="E3:E33">DATE(2023,12,_xlfn.SEQUENCE(31))</f>
        <v>45261</v>
      </c>
    </row>
    <row r="4" spans="2:5" x14ac:dyDescent="0.8">
      <c r="B4" s="2">
        <v>2</v>
      </c>
      <c r="C4" t="s">
        <v>65</v>
      </c>
      <c r="E4" s="6">
        <v>45262</v>
      </c>
    </row>
    <row r="5" spans="2:5" x14ac:dyDescent="0.8">
      <c r="B5" s="2">
        <v>3</v>
      </c>
      <c r="C5" t="s">
        <v>66</v>
      </c>
      <c r="E5" s="6">
        <v>45263</v>
      </c>
    </row>
    <row r="6" spans="2:5" x14ac:dyDescent="0.8">
      <c r="B6" s="2">
        <v>4</v>
      </c>
      <c r="C6" t="s">
        <v>80</v>
      </c>
      <c r="E6" s="6">
        <v>45264</v>
      </c>
    </row>
    <row r="7" spans="2:5" x14ac:dyDescent="0.8">
      <c r="B7" s="2">
        <v>5</v>
      </c>
      <c r="C7" t="s">
        <v>67</v>
      </c>
      <c r="E7" s="6">
        <v>45265</v>
      </c>
    </row>
    <row r="8" spans="2:5" x14ac:dyDescent="0.8">
      <c r="B8" s="2">
        <v>6</v>
      </c>
      <c r="C8" t="s">
        <v>68</v>
      </c>
      <c r="E8" s="6">
        <v>45266</v>
      </c>
    </row>
    <row r="9" spans="2:5" x14ac:dyDescent="0.8">
      <c r="B9" s="2">
        <v>7</v>
      </c>
      <c r="C9" t="s">
        <v>69</v>
      </c>
      <c r="E9" s="6">
        <v>45267</v>
      </c>
    </row>
    <row r="10" spans="2:5" x14ac:dyDescent="0.8">
      <c r="B10" s="2">
        <v>8</v>
      </c>
      <c r="C10" t="s">
        <v>70</v>
      </c>
      <c r="E10" s="6">
        <v>45268</v>
      </c>
    </row>
    <row r="11" spans="2:5" x14ac:dyDescent="0.8">
      <c r="B11" s="2">
        <v>9</v>
      </c>
      <c r="C11" t="s">
        <v>71</v>
      </c>
      <c r="E11" s="6">
        <v>45269</v>
      </c>
    </row>
    <row r="12" spans="2:5" x14ac:dyDescent="0.8">
      <c r="B12" s="2">
        <v>10</v>
      </c>
      <c r="C12" t="s">
        <v>72</v>
      </c>
      <c r="E12" s="6">
        <v>45270</v>
      </c>
    </row>
    <row r="13" spans="2:5" x14ac:dyDescent="0.8">
      <c r="B13" s="2">
        <v>11</v>
      </c>
      <c r="C13" t="s">
        <v>73</v>
      </c>
      <c r="E13" s="6">
        <v>45271</v>
      </c>
    </row>
    <row r="14" spans="2:5" x14ac:dyDescent="0.8">
      <c r="B14" s="2">
        <v>12</v>
      </c>
      <c r="C14" t="s">
        <v>74</v>
      </c>
      <c r="E14" s="6">
        <v>45272</v>
      </c>
    </row>
    <row r="15" spans="2:5" x14ac:dyDescent="0.8">
      <c r="B15" s="2">
        <v>13</v>
      </c>
      <c r="C15" t="s">
        <v>75</v>
      </c>
      <c r="E15" s="6">
        <v>45273</v>
      </c>
    </row>
    <row r="16" spans="2:5" x14ac:dyDescent="0.8">
      <c r="B16" s="2">
        <v>14</v>
      </c>
      <c r="C16" t="s">
        <v>76</v>
      </c>
      <c r="E16" s="6">
        <v>45274</v>
      </c>
    </row>
    <row r="17" spans="2:5" x14ac:dyDescent="0.8">
      <c r="B17" s="2">
        <v>15</v>
      </c>
      <c r="C17" t="s">
        <v>78</v>
      </c>
      <c r="E17" s="6">
        <v>45275</v>
      </c>
    </row>
    <row r="18" spans="2:5" x14ac:dyDescent="0.8">
      <c r="B18" s="2">
        <v>16</v>
      </c>
      <c r="C18" t="s">
        <v>79</v>
      </c>
      <c r="E18" s="6">
        <v>45276</v>
      </c>
    </row>
    <row r="19" spans="2:5" x14ac:dyDescent="0.8">
      <c r="E19" s="6">
        <v>45277</v>
      </c>
    </row>
    <row r="20" spans="2:5" x14ac:dyDescent="0.8">
      <c r="E20" s="6">
        <v>45278</v>
      </c>
    </row>
    <row r="21" spans="2:5" x14ac:dyDescent="0.8">
      <c r="E21" s="6">
        <v>45279</v>
      </c>
    </row>
    <row r="22" spans="2:5" x14ac:dyDescent="0.8">
      <c r="E22" s="6">
        <v>45280</v>
      </c>
    </row>
    <row r="23" spans="2:5" x14ac:dyDescent="0.8">
      <c r="E23" s="6">
        <v>45281</v>
      </c>
    </row>
    <row r="24" spans="2:5" x14ac:dyDescent="0.8">
      <c r="E24" s="6">
        <v>45282</v>
      </c>
    </row>
    <row r="25" spans="2:5" x14ac:dyDescent="0.8">
      <c r="E25" s="6">
        <v>45283</v>
      </c>
    </row>
    <row r="26" spans="2:5" x14ac:dyDescent="0.8">
      <c r="E26" s="6">
        <v>45284</v>
      </c>
    </row>
    <row r="27" spans="2:5" x14ac:dyDescent="0.8">
      <c r="E27" s="6">
        <v>45285</v>
      </c>
    </row>
    <row r="28" spans="2:5" x14ac:dyDescent="0.8">
      <c r="E28" s="6">
        <v>45286</v>
      </c>
    </row>
    <row r="29" spans="2:5" x14ac:dyDescent="0.8">
      <c r="E29" s="6">
        <v>45287</v>
      </c>
    </row>
    <row r="30" spans="2:5" x14ac:dyDescent="0.8">
      <c r="E30" s="6">
        <v>45288</v>
      </c>
    </row>
    <row r="31" spans="2:5" x14ac:dyDescent="0.8">
      <c r="E31" s="6">
        <v>45289</v>
      </c>
    </row>
    <row r="32" spans="2:5" x14ac:dyDescent="0.8">
      <c r="E32" s="6">
        <v>45290</v>
      </c>
    </row>
    <row r="33" spans="5:5" x14ac:dyDescent="0.8">
      <c r="E33" s="6">
        <v>45291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B217-39C6-9A48-AA4E-678C982EEC47}">
  <sheetPr>
    <tabColor rgb="FFC00000"/>
  </sheetPr>
  <dimension ref="B2:F18"/>
  <sheetViews>
    <sheetView zoomScale="162" workbookViewId="0">
      <selection activeCell="H5" sqref="H5"/>
    </sheetView>
  </sheetViews>
  <sheetFormatPr defaultColWidth="10.6640625" defaultRowHeight="16" x14ac:dyDescent="0.8"/>
  <cols>
    <col min="4" max="4" width="5.1640625" customWidth="1"/>
  </cols>
  <sheetData>
    <row r="2" spans="2:6" x14ac:dyDescent="0.8">
      <c r="B2" s="22" t="s">
        <v>1</v>
      </c>
      <c r="C2" s="23" t="s">
        <v>2</v>
      </c>
      <c r="D2" s="9"/>
      <c r="E2" s="13" t="s">
        <v>43</v>
      </c>
      <c r="F2" s="2" t="s">
        <v>3</v>
      </c>
    </row>
    <row r="3" spans="2:6" x14ac:dyDescent="0.8">
      <c r="B3" s="3" t="s">
        <v>3</v>
      </c>
      <c r="C3" s="14">
        <v>8151.24812152702</v>
      </c>
      <c r="E3" s="13" t="s">
        <v>44</v>
      </c>
      <c r="F3" s="15">
        <f>_xlfn.XLOOKUP(F2,B3:B18,C3:C18)</f>
        <v>8151.24812152702</v>
      </c>
    </row>
    <row r="4" spans="2:6" x14ac:dyDescent="0.8">
      <c r="B4" s="3" t="s">
        <v>4</v>
      </c>
      <c r="C4" s="14">
        <v>7755.4709019399825</v>
      </c>
    </row>
    <row r="5" spans="2:6" x14ac:dyDescent="0.8">
      <c r="B5" s="3" t="s">
        <v>5</v>
      </c>
      <c r="C5" s="14">
        <v>2092.3283139276195</v>
      </c>
    </row>
    <row r="6" spans="2:6" x14ac:dyDescent="0.8">
      <c r="B6" s="3" t="s">
        <v>6</v>
      </c>
      <c r="C6" s="14">
        <v>3380.1466125541278</v>
      </c>
    </row>
    <row r="7" spans="2:6" x14ac:dyDescent="0.8">
      <c r="B7" s="3" t="s">
        <v>7</v>
      </c>
      <c r="C7" s="14">
        <v>6964.0561728480398</v>
      </c>
    </row>
    <row r="8" spans="2:6" x14ac:dyDescent="0.8">
      <c r="B8" s="3" t="s">
        <v>8</v>
      </c>
      <c r="C8" s="14">
        <v>5012.6200229350716</v>
      </c>
    </row>
    <row r="9" spans="2:6" x14ac:dyDescent="0.8">
      <c r="B9" s="3" t="s">
        <v>9</v>
      </c>
      <c r="C9" s="14">
        <v>6993.37653924595</v>
      </c>
    </row>
    <row r="10" spans="2:6" x14ac:dyDescent="0.8">
      <c r="B10" s="3" t="s">
        <v>10</v>
      </c>
      <c r="C10" s="14">
        <v>9916.1225399862142</v>
      </c>
    </row>
    <row r="11" spans="2:6" x14ac:dyDescent="0.8">
      <c r="B11" s="3" t="s">
        <v>11</v>
      </c>
      <c r="C11" s="14">
        <v>9982.7607672833492</v>
      </c>
    </row>
    <row r="12" spans="2:6" x14ac:dyDescent="0.8">
      <c r="B12" s="3" t="s">
        <v>12</v>
      </c>
      <c r="C12" s="14">
        <v>9110.2743930674405</v>
      </c>
    </row>
    <row r="13" spans="2:6" x14ac:dyDescent="0.8">
      <c r="B13" s="3" t="s">
        <v>13</v>
      </c>
      <c r="C13" s="14">
        <v>3222.9027070160741</v>
      </c>
    </row>
    <row r="14" spans="2:6" x14ac:dyDescent="0.8">
      <c r="B14" s="3" t="s">
        <v>14</v>
      </c>
      <c r="C14" s="14">
        <v>3435.2681701390152</v>
      </c>
    </row>
    <row r="15" spans="2:6" x14ac:dyDescent="0.8">
      <c r="B15" s="3" t="s">
        <v>15</v>
      </c>
      <c r="C15" s="14">
        <v>6016.4213975740586</v>
      </c>
    </row>
    <row r="16" spans="2:6" x14ac:dyDescent="0.8">
      <c r="B16" s="3" t="s">
        <v>16</v>
      </c>
      <c r="C16" s="14">
        <v>1734.5840260811419</v>
      </c>
    </row>
    <row r="17" spans="2:3" x14ac:dyDescent="0.8">
      <c r="B17" s="3" t="s">
        <v>17</v>
      </c>
      <c r="C17" s="14">
        <v>4726.9219681522554</v>
      </c>
    </row>
    <row r="18" spans="2:3" x14ac:dyDescent="0.8">
      <c r="B18" s="3" t="s">
        <v>18</v>
      </c>
      <c r="C18" s="14">
        <v>3459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635-720F-3540-B9D0-08FA1FE456DE}">
  <sheetPr>
    <tabColor rgb="FFC00000"/>
  </sheetPr>
  <dimension ref="B2:G18"/>
  <sheetViews>
    <sheetView zoomScale="162" workbookViewId="0">
      <selection activeCell="K7" sqref="K7"/>
    </sheetView>
  </sheetViews>
  <sheetFormatPr defaultColWidth="10.6640625" defaultRowHeight="16" x14ac:dyDescent="0.8"/>
  <cols>
    <col min="2" max="2" width="14.83203125" bestFit="1" customWidth="1"/>
    <col min="3" max="3" width="7.95703125" bestFit="1" customWidth="1"/>
    <col min="4" max="4" width="10.95703125" bestFit="1" customWidth="1"/>
    <col min="5" max="5" width="4.5" customWidth="1"/>
    <col min="6" max="6" width="7.95703125" bestFit="1" customWidth="1"/>
    <col min="7" max="7" width="10.95703125" bestFit="1" customWidth="1"/>
  </cols>
  <sheetData>
    <row r="2" spans="2:7" x14ac:dyDescent="0.8">
      <c r="B2" s="7" t="s">
        <v>1</v>
      </c>
      <c r="C2" s="8" t="s">
        <v>2</v>
      </c>
      <c r="D2" s="8" t="s">
        <v>41</v>
      </c>
      <c r="E2" s="9"/>
      <c r="F2" s="24" t="s">
        <v>2</v>
      </c>
      <c r="G2" s="24" t="s">
        <v>41</v>
      </c>
    </row>
    <row r="3" spans="2:7" x14ac:dyDescent="0.8">
      <c r="B3" s="3" t="s">
        <v>3</v>
      </c>
      <c r="C3" s="10">
        <v>8151.24812152702</v>
      </c>
      <c r="D3" s="11">
        <f>_xlfn.XLOOKUP(C3,$F$3:$F$5,$G$3:$G$5,,-1)</f>
        <v>0.2</v>
      </c>
      <c r="F3" s="10">
        <v>0</v>
      </c>
      <c r="G3" s="12">
        <v>0</v>
      </c>
    </row>
    <row r="4" spans="2:7" x14ac:dyDescent="0.8">
      <c r="B4" s="3" t="s">
        <v>4</v>
      </c>
      <c r="C4" s="10">
        <v>7755.4709019399825</v>
      </c>
      <c r="D4" s="11">
        <f t="shared" ref="D4:D18" si="0">_xlfn.XLOOKUP(C4,$F$3:$F$5,$G$3:$G$5,,-1)</f>
        <v>0.1</v>
      </c>
      <c r="F4" s="10">
        <v>4000</v>
      </c>
      <c r="G4" s="12">
        <v>0.1</v>
      </c>
    </row>
    <row r="5" spans="2:7" x14ac:dyDescent="0.8">
      <c r="B5" s="3" t="s">
        <v>5</v>
      </c>
      <c r="C5" s="10">
        <v>2092.3283139276195</v>
      </c>
      <c r="D5" s="11">
        <f t="shared" si="0"/>
        <v>0</v>
      </c>
      <c r="F5" s="10">
        <v>8000</v>
      </c>
      <c r="G5" s="12">
        <v>0.2</v>
      </c>
    </row>
    <row r="6" spans="2:7" x14ac:dyDescent="0.8">
      <c r="B6" s="3" t="s">
        <v>6</v>
      </c>
      <c r="C6" s="10">
        <v>3380.1466125541278</v>
      </c>
      <c r="D6" s="11">
        <f t="shared" si="0"/>
        <v>0</v>
      </c>
    </row>
    <row r="7" spans="2:7" x14ac:dyDescent="0.8">
      <c r="B7" s="3" t="s">
        <v>7</v>
      </c>
      <c r="C7" s="10">
        <v>6964.0561728480398</v>
      </c>
      <c r="D7" s="11">
        <f t="shared" si="0"/>
        <v>0.1</v>
      </c>
    </row>
    <row r="8" spans="2:7" x14ac:dyDescent="0.8">
      <c r="B8" s="3" t="s">
        <v>8</v>
      </c>
      <c r="C8" s="10">
        <v>5012.6200229350716</v>
      </c>
      <c r="D8" s="11">
        <f t="shared" si="0"/>
        <v>0.1</v>
      </c>
    </row>
    <row r="9" spans="2:7" x14ac:dyDescent="0.8">
      <c r="B9" s="3" t="s">
        <v>9</v>
      </c>
      <c r="C9" s="10">
        <v>6993.37653924595</v>
      </c>
      <c r="D9" s="11">
        <f t="shared" si="0"/>
        <v>0.1</v>
      </c>
    </row>
    <row r="10" spans="2:7" x14ac:dyDescent="0.8">
      <c r="B10" s="3" t="s">
        <v>10</v>
      </c>
      <c r="C10" s="10">
        <v>9916.1225399862142</v>
      </c>
      <c r="D10" s="11">
        <f t="shared" si="0"/>
        <v>0.2</v>
      </c>
    </row>
    <row r="11" spans="2:7" x14ac:dyDescent="0.8">
      <c r="B11" s="3" t="s">
        <v>11</v>
      </c>
      <c r="C11" s="10">
        <v>9982.7607672833492</v>
      </c>
      <c r="D11" s="11">
        <f t="shared" si="0"/>
        <v>0.2</v>
      </c>
    </row>
    <row r="12" spans="2:7" x14ac:dyDescent="0.8">
      <c r="B12" s="3" t="s">
        <v>12</v>
      </c>
      <c r="C12" s="10">
        <v>9110.2743930674405</v>
      </c>
      <c r="D12" s="11">
        <f t="shared" si="0"/>
        <v>0.2</v>
      </c>
    </row>
    <row r="13" spans="2:7" x14ac:dyDescent="0.8">
      <c r="B13" s="3" t="s">
        <v>13</v>
      </c>
      <c r="C13" s="10">
        <v>3222.9027070160741</v>
      </c>
      <c r="D13" s="11">
        <f t="shared" si="0"/>
        <v>0</v>
      </c>
    </row>
    <row r="14" spans="2:7" x14ac:dyDescent="0.8">
      <c r="B14" s="3" t="s">
        <v>14</v>
      </c>
      <c r="C14" s="10">
        <v>3435.2681701390152</v>
      </c>
      <c r="D14" s="11">
        <f t="shared" si="0"/>
        <v>0</v>
      </c>
    </row>
    <row r="15" spans="2:7" x14ac:dyDescent="0.8">
      <c r="B15" s="3" t="s">
        <v>15</v>
      </c>
      <c r="C15" s="10">
        <v>6016.4213975740586</v>
      </c>
      <c r="D15" s="11">
        <f t="shared" si="0"/>
        <v>0.1</v>
      </c>
    </row>
    <row r="16" spans="2:7" x14ac:dyDescent="0.8">
      <c r="B16" s="3" t="s">
        <v>16</v>
      </c>
      <c r="C16" s="10">
        <v>1734.5840260811419</v>
      </c>
      <c r="D16" s="11">
        <f t="shared" si="0"/>
        <v>0</v>
      </c>
    </row>
    <row r="17" spans="2:4" x14ac:dyDescent="0.8">
      <c r="B17" s="3" t="s">
        <v>17</v>
      </c>
      <c r="C17" s="10">
        <v>4726.9219681522554</v>
      </c>
      <c r="D17" s="11">
        <f t="shared" si="0"/>
        <v>0.1</v>
      </c>
    </row>
    <row r="18" spans="2:4" x14ac:dyDescent="0.8">
      <c r="B18" s="3" t="s">
        <v>18</v>
      </c>
      <c r="C18" s="10">
        <v>3459</v>
      </c>
      <c r="D18" s="11">
        <f t="shared" si="0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5B17-DFA1-F947-9BC5-A8E0D6B52894}">
  <sheetPr>
    <tabColor theme="7" tint="0.39997558519241921"/>
  </sheetPr>
  <dimension ref="B2:G18"/>
  <sheetViews>
    <sheetView zoomScale="137" workbookViewId="0">
      <selection activeCell="K6" sqref="K6"/>
    </sheetView>
  </sheetViews>
  <sheetFormatPr defaultColWidth="10.6640625" defaultRowHeight="16" x14ac:dyDescent="0.8"/>
  <cols>
    <col min="1" max="1" width="6" customWidth="1"/>
    <col min="2" max="2" width="12.1640625" bestFit="1" customWidth="1"/>
    <col min="3" max="3" width="9.5" customWidth="1"/>
    <col min="4" max="4" width="9" bestFit="1" customWidth="1"/>
    <col min="5" max="5" width="4.1640625" customWidth="1"/>
    <col min="6" max="6" width="9.1640625" bestFit="1" customWidth="1"/>
  </cols>
  <sheetData>
    <row r="2" spans="2:7" x14ac:dyDescent="0.8">
      <c r="B2" s="25" t="s">
        <v>0</v>
      </c>
      <c r="C2" s="25" t="s">
        <v>53</v>
      </c>
      <c r="D2" s="25" t="s">
        <v>2</v>
      </c>
      <c r="F2" s="13" t="s">
        <v>62</v>
      </c>
      <c r="G2" s="2" t="s">
        <v>3</v>
      </c>
    </row>
    <row r="3" spans="2:7" x14ac:dyDescent="0.8">
      <c r="B3" s="3" t="s">
        <v>3</v>
      </c>
      <c r="C3" t="s">
        <v>54</v>
      </c>
      <c r="D3" s="1">
        <v>150000</v>
      </c>
      <c r="F3" s="13" t="s">
        <v>57</v>
      </c>
      <c r="G3" s="2" t="s">
        <v>54</v>
      </c>
    </row>
    <row r="4" spans="2:7" x14ac:dyDescent="0.8">
      <c r="B4" s="3" t="s">
        <v>4</v>
      </c>
      <c r="C4" t="s">
        <v>55</v>
      </c>
      <c r="D4" s="1">
        <v>550000</v>
      </c>
      <c r="F4" s="13" t="s">
        <v>44</v>
      </c>
      <c r="G4" s="15">
        <f>SUMIFS(D3:D13,B3:B13,G2,C3:C13,G3)</f>
        <v>770000</v>
      </c>
    </row>
    <row r="5" spans="2:7" x14ac:dyDescent="0.8">
      <c r="B5" s="3" t="s">
        <v>5</v>
      </c>
      <c r="C5" t="s">
        <v>56</v>
      </c>
      <c r="D5" s="1">
        <v>125000</v>
      </c>
    </row>
    <row r="6" spans="2:7" x14ac:dyDescent="0.8">
      <c r="B6" s="3" t="s">
        <v>3</v>
      </c>
      <c r="C6" t="s">
        <v>54</v>
      </c>
      <c r="D6" s="1">
        <v>280000</v>
      </c>
    </row>
    <row r="7" spans="2:7" x14ac:dyDescent="0.8">
      <c r="B7" s="3" t="s">
        <v>7</v>
      </c>
      <c r="C7" t="s">
        <v>54</v>
      </c>
      <c r="D7" s="1">
        <v>600000</v>
      </c>
    </row>
    <row r="8" spans="2:7" x14ac:dyDescent="0.8">
      <c r="B8" s="3" t="s">
        <v>8</v>
      </c>
      <c r="C8" t="s">
        <v>54</v>
      </c>
      <c r="D8" s="1">
        <v>250000</v>
      </c>
    </row>
    <row r="9" spans="2:7" x14ac:dyDescent="0.8">
      <c r="B9" s="3" t="s">
        <v>9</v>
      </c>
      <c r="C9" t="s">
        <v>55</v>
      </c>
      <c r="D9" s="1">
        <v>320000</v>
      </c>
    </row>
    <row r="10" spans="2:7" x14ac:dyDescent="0.8">
      <c r="B10" s="3" t="s">
        <v>10</v>
      </c>
      <c r="C10" t="s">
        <v>55</v>
      </c>
      <c r="D10" s="1">
        <v>205000</v>
      </c>
    </row>
    <row r="11" spans="2:7" x14ac:dyDescent="0.8">
      <c r="B11" s="3" t="s">
        <v>11</v>
      </c>
      <c r="C11" t="s">
        <v>56</v>
      </c>
      <c r="D11" s="1">
        <v>185000</v>
      </c>
    </row>
    <row r="12" spans="2:7" x14ac:dyDescent="0.8">
      <c r="B12" s="3" t="s">
        <v>3</v>
      </c>
      <c r="C12" t="s">
        <v>54</v>
      </c>
      <c r="D12" s="1">
        <v>340000</v>
      </c>
    </row>
    <row r="13" spans="2:7" x14ac:dyDescent="0.8">
      <c r="B13" s="3" t="s">
        <v>13</v>
      </c>
      <c r="C13" t="s">
        <v>55</v>
      </c>
      <c r="D13" s="1">
        <v>250000</v>
      </c>
    </row>
    <row r="14" spans="2:7" x14ac:dyDescent="0.8">
      <c r="B14" s="3"/>
    </row>
    <row r="15" spans="2:7" x14ac:dyDescent="0.8">
      <c r="B15" s="3"/>
    </row>
    <row r="16" spans="2:7" x14ac:dyDescent="0.8">
      <c r="B16" s="3"/>
    </row>
    <row r="17" spans="2:2" x14ac:dyDescent="0.8">
      <c r="B17" s="3"/>
    </row>
    <row r="18" spans="2:2" x14ac:dyDescent="0.8">
      <c r="B18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AD75-4BF8-0E4D-A73F-71D46F565B13}">
  <sheetPr>
    <tabColor theme="7" tint="0.39997558519241921"/>
  </sheetPr>
  <dimension ref="B2:H18"/>
  <sheetViews>
    <sheetView zoomScale="137" workbookViewId="0">
      <selection activeCell="L6" sqref="L6"/>
    </sheetView>
  </sheetViews>
  <sheetFormatPr defaultColWidth="10.6640625" defaultRowHeight="16" x14ac:dyDescent="0.8"/>
  <cols>
    <col min="1" max="1" width="6" customWidth="1"/>
    <col min="2" max="2" width="12.1640625" bestFit="1" customWidth="1"/>
    <col min="3" max="3" width="9.5" customWidth="1"/>
    <col min="4" max="4" width="17.6640625" bestFit="1" customWidth="1"/>
    <col min="5" max="5" width="9" bestFit="1" customWidth="1"/>
    <col min="6" max="6" width="4.1640625" customWidth="1"/>
    <col min="7" max="7" width="9.1640625" bestFit="1" customWidth="1"/>
  </cols>
  <sheetData>
    <row r="2" spans="2:8" x14ac:dyDescent="0.8">
      <c r="B2" s="4" t="s">
        <v>0</v>
      </c>
      <c r="C2" s="4" t="s">
        <v>53</v>
      </c>
      <c r="D2" s="4" t="s">
        <v>21</v>
      </c>
      <c r="E2" s="4" t="s">
        <v>2</v>
      </c>
      <c r="G2" s="13" t="s">
        <v>63</v>
      </c>
      <c r="H2" s="2" t="s">
        <v>23</v>
      </c>
    </row>
    <row r="3" spans="2:8" x14ac:dyDescent="0.8">
      <c r="B3" s="3" t="s">
        <v>3</v>
      </c>
      <c r="C3" t="s">
        <v>54</v>
      </c>
      <c r="D3" t="s">
        <v>58</v>
      </c>
      <c r="E3" s="1">
        <v>150000</v>
      </c>
      <c r="G3" s="13" t="s">
        <v>57</v>
      </c>
      <c r="H3" s="2" t="s">
        <v>54</v>
      </c>
    </row>
    <row r="4" spans="2:8" x14ac:dyDescent="0.8">
      <c r="B4" s="3" t="s">
        <v>4</v>
      </c>
      <c r="C4" t="s">
        <v>55</v>
      </c>
      <c r="D4" t="s">
        <v>35</v>
      </c>
      <c r="E4" s="1">
        <v>550000</v>
      </c>
      <c r="G4" s="13" t="s">
        <v>44</v>
      </c>
      <c r="H4" s="15">
        <f>SUMIFS(E3:E13,D3:D13,"*Fanta*",C3:C13,H3)</f>
        <v>1370000</v>
      </c>
    </row>
    <row r="5" spans="2:8" x14ac:dyDescent="0.8">
      <c r="B5" s="3" t="s">
        <v>5</v>
      </c>
      <c r="C5" t="s">
        <v>56</v>
      </c>
      <c r="D5" t="s">
        <v>59</v>
      </c>
      <c r="E5" s="1">
        <v>125000</v>
      </c>
    </row>
    <row r="6" spans="2:8" x14ac:dyDescent="0.8">
      <c r="B6" s="3" t="s">
        <v>3</v>
      </c>
      <c r="C6" t="s">
        <v>54</v>
      </c>
      <c r="D6" t="s">
        <v>60</v>
      </c>
      <c r="E6" s="1">
        <v>280000</v>
      </c>
    </row>
    <row r="7" spans="2:8" x14ac:dyDescent="0.8">
      <c r="B7" s="3" t="s">
        <v>7</v>
      </c>
      <c r="C7" t="s">
        <v>54</v>
      </c>
      <c r="D7" t="s">
        <v>23</v>
      </c>
      <c r="E7" s="1">
        <v>600000</v>
      </c>
    </row>
    <row r="8" spans="2:8" x14ac:dyDescent="0.8">
      <c r="B8" s="3" t="s">
        <v>8</v>
      </c>
      <c r="C8" t="s">
        <v>54</v>
      </c>
      <c r="D8" t="s">
        <v>61</v>
      </c>
      <c r="E8" s="1">
        <v>250000</v>
      </c>
    </row>
    <row r="9" spans="2:8" x14ac:dyDescent="0.8">
      <c r="B9" s="3" t="s">
        <v>9</v>
      </c>
      <c r="C9" t="s">
        <v>55</v>
      </c>
      <c r="D9" t="s">
        <v>61</v>
      </c>
      <c r="E9" s="1">
        <v>320000</v>
      </c>
    </row>
    <row r="10" spans="2:8" x14ac:dyDescent="0.8">
      <c r="B10" s="3" t="s">
        <v>10</v>
      </c>
      <c r="C10" t="s">
        <v>55</v>
      </c>
      <c r="D10" t="s">
        <v>61</v>
      </c>
      <c r="E10" s="1">
        <v>205000</v>
      </c>
    </row>
    <row r="11" spans="2:8" x14ac:dyDescent="0.8">
      <c r="B11" s="3" t="s">
        <v>11</v>
      </c>
      <c r="C11" t="s">
        <v>56</v>
      </c>
      <c r="D11" t="s">
        <v>35</v>
      </c>
      <c r="E11" s="1">
        <v>185000</v>
      </c>
    </row>
    <row r="12" spans="2:8" x14ac:dyDescent="0.8">
      <c r="B12" s="3" t="s">
        <v>3</v>
      </c>
      <c r="C12" t="s">
        <v>54</v>
      </c>
      <c r="D12" t="s">
        <v>35</v>
      </c>
      <c r="E12" s="1">
        <v>340000</v>
      </c>
    </row>
    <row r="13" spans="2:8" x14ac:dyDescent="0.8">
      <c r="B13" s="3" t="s">
        <v>13</v>
      </c>
      <c r="C13" t="s">
        <v>55</v>
      </c>
      <c r="D13" t="s">
        <v>35</v>
      </c>
      <c r="E13" s="1">
        <v>250000</v>
      </c>
    </row>
    <row r="14" spans="2:8" x14ac:dyDescent="0.8">
      <c r="B14" s="3"/>
    </row>
    <row r="15" spans="2:8" x14ac:dyDescent="0.8">
      <c r="B15" s="3"/>
    </row>
    <row r="16" spans="2:8" x14ac:dyDescent="0.8">
      <c r="B16" s="3"/>
    </row>
    <row r="17" spans="2:2" x14ac:dyDescent="0.8">
      <c r="B17" s="3"/>
    </row>
    <row r="18" spans="2:2" x14ac:dyDescent="0.8">
      <c r="B18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DD0F-0B2A-6441-A3C8-BA213A098D17}">
  <sheetPr>
    <tabColor rgb="FF00B050"/>
  </sheetPr>
  <dimension ref="B2:F27"/>
  <sheetViews>
    <sheetView zoomScale="144" workbookViewId="0">
      <selection activeCell="H20" sqref="H20"/>
    </sheetView>
  </sheetViews>
  <sheetFormatPr defaultColWidth="10.6640625" defaultRowHeight="16" x14ac:dyDescent="0.8"/>
  <cols>
    <col min="1" max="1" width="4.83203125" customWidth="1"/>
    <col min="2" max="2" width="9.5" customWidth="1"/>
    <col min="4" max="4" width="13" bestFit="1" customWidth="1"/>
    <col min="5" max="5" width="12.6640625" bestFit="1" customWidth="1"/>
    <col min="6" max="6" width="14.6640625" bestFit="1" customWidth="1"/>
  </cols>
  <sheetData>
    <row r="2" spans="2:6" x14ac:dyDescent="0.8">
      <c r="B2" s="4" t="s">
        <v>19</v>
      </c>
      <c r="C2" s="4" t="s">
        <v>21</v>
      </c>
      <c r="D2" s="4" t="s">
        <v>39</v>
      </c>
      <c r="E2" s="4" t="s">
        <v>20</v>
      </c>
      <c r="F2" s="4" t="s">
        <v>40</v>
      </c>
    </row>
    <row r="3" spans="2:6" x14ac:dyDescent="0.8">
      <c r="B3" s="2">
        <v>10507</v>
      </c>
      <c r="C3" s="5" t="s">
        <v>22</v>
      </c>
      <c r="D3" s="6">
        <v>45220</v>
      </c>
      <c r="E3" s="6">
        <v>45255</v>
      </c>
      <c r="F3" s="2">
        <f>NETWORKDAYS(D3,E3)</f>
        <v>25</v>
      </c>
    </row>
    <row r="4" spans="2:6" x14ac:dyDescent="0.8">
      <c r="B4" s="2">
        <v>10534</v>
      </c>
      <c r="C4" s="5" t="s">
        <v>34</v>
      </c>
      <c r="D4" s="6">
        <f>D3-3</f>
        <v>45217</v>
      </c>
      <c r="E4" s="6">
        <v>45256</v>
      </c>
      <c r="F4" s="2">
        <f t="shared" ref="F4:F18" si="0">NETWORKDAYS(D4,E4)</f>
        <v>28</v>
      </c>
    </row>
    <row r="5" spans="2:6" x14ac:dyDescent="0.8">
      <c r="B5" s="2">
        <v>10537</v>
      </c>
      <c r="C5" s="5" t="s">
        <v>24</v>
      </c>
      <c r="D5" s="6">
        <f t="shared" ref="D5:D18" si="1">D4-1</f>
        <v>45216</v>
      </c>
      <c r="E5" s="6">
        <v>45256</v>
      </c>
      <c r="F5" s="2">
        <f t="shared" si="0"/>
        <v>29</v>
      </c>
    </row>
    <row r="6" spans="2:6" x14ac:dyDescent="0.8">
      <c r="B6" s="2">
        <v>10538</v>
      </c>
      <c r="C6" s="5" t="s">
        <v>25</v>
      </c>
      <c r="D6" s="6">
        <f t="shared" si="1"/>
        <v>45215</v>
      </c>
      <c r="E6" s="6">
        <v>45256</v>
      </c>
      <c r="F6" s="2">
        <f t="shared" si="0"/>
        <v>30</v>
      </c>
    </row>
    <row r="7" spans="2:6" x14ac:dyDescent="0.8">
      <c r="B7" s="2">
        <v>10542</v>
      </c>
      <c r="C7" s="5" t="s">
        <v>26</v>
      </c>
      <c r="D7" s="6">
        <f t="shared" si="1"/>
        <v>45214</v>
      </c>
      <c r="E7" s="6">
        <v>45256</v>
      </c>
      <c r="F7" s="2">
        <f t="shared" si="0"/>
        <v>30</v>
      </c>
    </row>
    <row r="8" spans="2:6" x14ac:dyDescent="0.8">
      <c r="B8" s="2">
        <v>10547</v>
      </c>
      <c r="C8" s="5" t="s">
        <v>27</v>
      </c>
      <c r="D8" s="6">
        <f t="shared" si="1"/>
        <v>45213</v>
      </c>
      <c r="E8" s="6">
        <v>45260</v>
      </c>
      <c r="F8" s="2">
        <f t="shared" si="0"/>
        <v>34</v>
      </c>
    </row>
    <row r="9" spans="2:6" x14ac:dyDescent="0.8">
      <c r="B9" s="2">
        <v>10485</v>
      </c>
      <c r="C9" s="5" t="s">
        <v>28</v>
      </c>
      <c r="D9" s="6">
        <f t="shared" si="1"/>
        <v>45212</v>
      </c>
      <c r="E9" s="6">
        <v>45260</v>
      </c>
      <c r="F9" s="2">
        <f t="shared" si="0"/>
        <v>35</v>
      </c>
    </row>
    <row r="10" spans="2:6" x14ac:dyDescent="0.8">
      <c r="B10" s="2">
        <v>10453</v>
      </c>
      <c r="C10" s="5" t="s">
        <v>29</v>
      </c>
      <c r="D10" s="6">
        <f t="shared" si="1"/>
        <v>45211</v>
      </c>
      <c r="E10" s="6">
        <v>45260</v>
      </c>
      <c r="F10" s="2">
        <f t="shared" si="0"/>
        <v>36</v>
      </c>
    </row>
    <row r="11" spans="2:6" x14ac:dyDescent="0.8">
      <c r="B11" s="2">
        <v>10477</v>
      </c>
      <c r="C11" s="5" t="s">
        <v>30</v>
      </c>
      <c r="D11" s="6">
        <f t="shared" si="1"/>
        <v>45210</v>
      </c>
      <c r="E11" s="6">
        <v>45260</v>
      </c>
      <c r="F11" s="2">
        <f t="shared" si="0"/>
        <v>37</v>
      </c>
    </row>
    <row r="12" spans="2:6" x14ac:dyDescent="0.8">
      <c r="B12" s="2">
        <v>10486</v>
      </c>
      <c r="C12" s="5" t="s">
        <v>31</v>
      </c>
      <c r="D12" s="6">
        <f t="shared" si="1"/>
        <v>45209</v>
      </c>
      <c r="E12" s="6">
        <v>45260</v>
      </c>
      <c r="F12" s="2">
        <f t="shared" si="0"/>
        <v>38</v>
      </c>
    </row>
    <row r="13" spans="2:6" x14ac:dyDescent="0.8">
      <c r="B13" s="2">
        <v>10490</v>
      </c>
      <c r="C13" s="5" t="s">
        <v>32</v>
      </c>
      <c r="D13" s="6">
        <f t="shared" si="1"/>
        <v>45208</v>
      </c>
      <c r="E13" s="6">
        <v>45260</v>
      </c>
      <c r="F13" s="2">
        <f t="shared" si="0"/>
        <v>39</v>
      </c>
    </row>
    <row r="14" spans="2:6" x14ac:dyDescent="0.8">
      <c r="B14" s="2">
        <v>10502</v>
      </c>
      <c r="C14" s="5" t="s">
        <v>33</v>
      </c>
      <c r="D14" s="6">
        <f t="shared" si="1"/>
        <v>45207</v>
      </c>
      <c r="E14" s="6">
        <v>45266</v>
      </c>
      <c r="F14" s="2">
        <f t="shared" si="0"/>
        <v>43</v>
      </c>
    </row>
    <row r="15" spans="2:6" x14ac:dyDescent="0.8">
      <c r="B15" s="2">
        <v>10523</v>
      </c>
      <c r="C15" s="5" t="s">
        <v>35</v>
      </c>
      <c r="D15" s="6">
        <f t="shared" si="1"/>
        <v>45206</v>
      </c>
      <c r="E15" s="6">
        <v>45266</v>
      </c>
      <c r="F15" s="2">
        <f t="shared" si="0"/>
        <v>43</v>
      </c>
    </row>
    <row r="16" spans="2:6" x14ac:dyDescent="0.8">
      <c r="B16" s="2">
        <v>10525</v>
      </c>
      <c r="C16" s="5" t="s">
        <v>36</v>
      </c>
      <c r="D16" s="6">
        <f t="shared" si="1"/>
        <v>45205</v>
      </c>
      <c r="E16" s="6">
        <v>45266</v>
      </c>
      <c r="F16" s="2">
        <f t="shared" si="0"/>
        <v>44</v>
      </c>
    </row>
    <row r="17" spans="2:6" x14ac:dyDescent="0.8">
      <c r="B17" s="2">
        <v>10535</v>
      </c>
      <c r="C17" s="5" t="s">
        <v>37</v>
      </c>
      <c r="D17" s="6">
        <f t="shared" si="1"/>
        <v>45204</v>
      </c>
      <c r="E17" s="6">
        <v>45266</v>
      </c>
      <c r="F17" s="2">
        <f t="shared" si="0"/>
        <v>45</v>
      </c>
    </row>
    <row r="18" spans="2:6" x14ac:dyDescent="0.8">
      <c r="B18" s="2">
        <v>10461</v>
      </c>
      <c r="C18" s="5" t="s">
        <v>38</v>
      </c>
      <c r="D18" s="6">
        <f t="shared" si="1"/>
        <v>45203</v>
      </c>
      <c r="E18" s="6">
        <v>45266</v>
      </c>
      <c r="F18" s="2">
        <f t="shared" si="0"/>
        <v>46</v>
      </c>
    </row>
    <row r="19" spans="2:6" x14ac:dyDescent="0.8">
      <c r="C19" s="5"/>
    </row>
    <row r="20" spans="2:6" x14ac:dyDescent="0.8">
      <c r="C20" s="5"/>
    </row>
    <row r="21" spans="2:6" x14ac:dyDescent="0.8">
      <c r="C21" s="5"/>
    </row>
    <row r="22" spans="2:6" x14ac:dyDescent="0.8">
      <c r="C22" s="5"/>
    </row>
    <row r="23" spans="2:6" x14ac:dyDescent="0.8">
      <c r="C23" s="5"/>
    </row>
    <row r="24" spans="2:6" x14ac:dyDescent="0.8">
      <c r="C24" s="5"/>
    </row>
    <row r="25" spans="2:6" x14ac:dyDescent="0.8">
      <c r="C25" s="5"/>
    </row>
    <row r="26" spans="2:6" x14ac:dyDescent="0.8">
      <c r="C26" s="5"/>
    </row>
    <row r="27" spans="2:6" x14ac:dyDescent="0.8">
      <c r="C27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5FD22-729C-4B70-9A5D-467B504845E8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2.xml><?xml version="1.0" encoding="utf-8"?>
<ds:datastoreItem xmlns:ds="http://schemas.openxmlformats.org/officeDocument/2006/customXml" ds:itemID="{FB1A7D42-AD7A-43D0-848C-2CB85308F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D9EB7-8308-4C66-BFF9-77B298455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Convert</vt:lpstr>
      <vt:lpstr>Filter 1</vt:lpstr>
      <vt:lpstr>Filter 2</vt:lpstr>
      <vt:lpstr>Sequence </vt:lpstr>
      <vt:lpstr>Xlookup 1</vt:lpstr>
      <vt:lpstr>Xlookup 2</vt:lpstr>
      <vt:lpstr>Sumifs 1</vt:lpstr>
      <vt:lpstr>Sumifs 2</vt:lpstr>
      <vt:lpstr>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2023-10-16T08:27:16Z</dcterms:created>
  <dcterms:modified xsi:type="dcterms:W3CDTF">2023-11-27T23:12:42Z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