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zacha\Hyperborea\xlsx\"/>
    </mc:Choice>
  </mc:AlternateContent>
  <xr:revisionPtr revIDLastSave="0" documentId="13_ncr:1_{AB002E16-1633-4C12-A6EA-58145D819E06}" xr6:coauthVersionLast="47" xr6:coauthVersionMax="47" xr10:uidLastSave="{00000000-0000-0000-0000-000000000000}"/>
  <bookViews>
    <workbookView xWindow="38290" yWindow="-110" windowWidth="38620" windowHeight="21100" activeTab="8" xr2:uid="{00000000-000D-0000-FFFF-FFFF00000000}"/>
  </bookViews>
  <sheets>
    <sheet name="Level 1a" sheetId="2" r:id="rId1"/>
    <sheet name="Level 1b" sheetId="3" r:id="rId2"/>
    <sheet name="Level 2a" sheetId="4" r:id="rId3"/>
    <sheet name="Level 2b" sheetId="5" r:id="rId4"/>
    <sheet name="Level 3a" sheetId="6" r:id="rId5"/>
    <sheet name="Level 3b" sheetId="7" r:id="rId6"/>
    <sheet name="Level 4a" sheetId="8" r:id="rId7"/>
    <sheet name="Level 4b" sheetId="9" r:id="rId8"/>
    <sheet name="Level 5b" sheetId="11" r:id="rId9"/>
  </sheets>
  <calcPr calcId="181029"/>
  <extLst>
    <ext uri="GoogleSheetsCustomDataVersion1">
      <go:sheetsCustomData xmlns:go="http://customooxmlschemas.google.com/" r:id="rId15" roundtripDataSignature="AMtx7miwZ0VuaIkSBG6ZOIdSWKKcCwdNTg=="/>
    </ext>
  </extLst>
</workbook>
</file>

<file path=xl/calcChain.xml><?xml version="1.0" encoding="utf-8"?>
<calcChain xmlns="http://schemas.openxmlformats.org/spreadsheetml/2006/main">
  <c r="I7" i="11" l="1"/>
  <c r="J8" i="9"/>
  <c r="J6" i="9"/>
  <c r="J7" i="9"/>
  <c r="J5" i="9"/>
  <c r="J6" i="8"/>
  <c r="J7" i="8"/>
  <c r="J8" i="8"/>
  <c r="J5" i="8"/>
  <c r="I4" i="7"/>
  <c r="I7" i="7" s="1"/>
  <c r="H5" i="6"/>
  <c r="H4" i="6"/>
  <c r="H3" i="6"/>
  <c r="C33" i="5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3" i="4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3" i="3"/>
  <c r="D4" i="11"/>
  <c r="E4" i="11" s="1"/>
  <c r="F4" i="11" s="1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I16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D31" i="5"/>
  <c r="E30" i="5"/>
  <c r="D30" i="5"/>
  <c r="C30" i="5"/>
  <c r="C31" i="5" s="1"/>
  <c r="D25" i="5"/>
  <c r="C25" i="5"/>
  <c r="E21" i="5"/>
  <c r="E25" i="5" s="1"/>
  <c r="E31" i="5" s="1"/>
  <c r="D21" i="5"/>
  <c r="C21" i="5"/>
  <c r="E10" i="5"/>
  <c r="E14" i="5" s="1"/>
  <c r="D10" i="5"/>
  <c r="D14" i="5" s="1"/>
  <c r="C10" i="5"/>
  <c r="C14" i="5" s="1"/>
  <c r="D3" i="5"/>
  <c r="E3" i="5" s="1"/>
</calcChain>
</file>

<file path=xl/sharedStrings.xml><?xml version="1.0" encoding="utf-8"?>
<sst xmlns="http://schemas.openxmlformats.org/spreadsheetml/2006/main" count="564" uniqueCount="312">
  <si>
    <t>Number</t>
  </si>
  <si>
    <t>New Employees</t>
  </si>
  <si>
    <t>ID Number</t>
  </si>
  <si>
    <t>Ashley Mooney</t>
  </si>
  <si>
    <t>Karen Campbell</t>
  </si>
  <si>
    <t>Jeffrey Oliver DDS</t>
  </si>
  <si>
    <t>Rachael Cox</t>
  </si>
  <si>
    <t>David Patrick</t>
  </si>
  <si>
    <t>Lisa Brown</t>
  </si>
  <si>
    <t>Jasmine Thomas</t>
  </si>
  <si>
    <t>Martin Brown</t>
  </si>
  <si>
    <t>Brendan Sanchez</t>
  </si>
  <si>
    <t>Tiffany Davis</t>
  </si>
  <si>
    <t>Miss Emily Mccormick</t>
  </si>
  <si>
    <t>Jennifer Wheeler</t>
  </si>
  <si>
    <t>Barbara Little</t>
  </si>
  <si>
    <t>Wanda Lopez</t>
  </si>
  <si>
    <t>Melissa Anderson</t>
  </si>
  <si>
    <t>Jonathan Craig</t>
  </si>
  <si>
    <t>Paul Hanson</t>
  </si>
  <si>
    <t>Jason Suarez</t>
  </si>
  <si>
    <t>Mary Conrad</t>
  </si>
  <si>
    <t>Steven George</t>
  </si>
  <si>
    <t>Laurie Kelly</t>
  </si>
  <si>
    <t>Jonathan Contreras</t>
  </si>
  <si>
    <t>Daniel Ramirez</t>
  </si>
  <si>
    <t>Craig Clarke</t>
  </si>
  <si>
    <t>Jamie Galvan</t>
  </si>
  <si>
    <t>Theresa Aguilar</t>
  </si>
  <si>
    <t>Allen Hernandez</t>
  </si>
  <si>
    <t>Adam Fisher</t>
  </si>
  <si>
    <t>Pamela Adams</t>
  </si>
  <si>
    <t>Caleb Schneider</t>
  </si>
  <si>
    <t>April Watkins</t>
  </si>
  <si>
    <t>Sarah Young</t>
  </si>
  <si>
    <t>Melissa Boyd</t>
  </si>
  <si>
    <t>Alyssa Olson</t>
  </si>
  <si>
    <t>Scott Bates</t>
  </si>
  <si>
    <t>Holly Murray</t>
  </si>
  <si>
    <t>Sheryl Adams</t>
  </si>
  <si>
    <t>Keith Simpson</t>
  </si>
  <si>
    <t>Sylvia Eaton</t>
  </si>
  <si>
    <t>Tiffany Castillo</t>
  </si>
  <si>
    <t>Jeffrey Patterson</t>
  </si>
  <si>
    <t>Jake Edwards</t>
  </si>
  <si>
    <t>Patricia Maxwell</t>
  </si>
  <si>
    <t>Rachael Kelly</t>
  </si>
  <si>
    <t>Debra Ruiz</t>
  </si>
  <si>
    <t>Steven Gonzalez</t>
  </si>
  <si>
    <t>Kirk Potter</t>
  </si>
  <si>
    <t>Jessica Williams</t>
  </si>
  <si>
    <t>Daniel Ray</t>
  </si>
  <si>
    <t>Dawn Garcia</t>
  </si>
  <si>
    <t>Taylor Mitchell</t>
  </si>
  <si>
    <t>Dana Kennedy</t>
  </si>
  <si>
    <t>Frederick Bryant</t>
  </si>
  <si>
    <t>Samantha Lee</t>
  </si>
  <si>
    <t>Michael Rowe</t>
  </si>
  <si>
    <t>Anthony King</t>
  </si>
  <si>
    <t>Christian Lee</t>
  </si>
  <si>
    <t>Benjamin Cline</t>
  </si>
  <si>
    <t>Brittany Jenkins</t>
  </si>
  <si>
    <t>Steven Lawrence</t>
  </si>
  <si>
    <t>Kristin Snyder</t>
  </si>
  <si>
    <t>Jacqueline Ruiz</t>
  </si>
  <si>
    <t>William Roberts</t>
  </si>
  <si>
    <t>Pamela Peters</t>
  </si>
  <si>
    <t>Ricky Cohen</t>
  </si>
  <si>
    <t>Jason Ray</t>
  </si>
  <si>
    <t>Jessica Griffith</t>
  </si>
  <si>
    <t>Jaime Luna</t>
  </si>
  <si>
    <t>Allison Ramos</t>
  </si>
  <si>
    <t>Lisa Sweeney</t>
  </si>
  <si>
    <t>Samuel Velazquez</t>
  </si>
  <si>
    <t>Kari Sullivan</t>
  </si>
  <si>
    <t>Caitlin Alexander</t>
  </si>
  <si>
    <t>Kyle Riley</t>
  </si>
  <si>
    <t>Shane Michael</t>
  </si>
  <si>
    <t>Leah White</t>
  </si>
  <si>
    <t>Melissa Cooper</t>
  </si>
  <si>
    <t>Kimberly Davila</t>
  </si>
  <si>
    <t>Jason Pope</t>
  </si>
  <si>
    <t>Kayla Fisher</t>
  </si>
  <si>
    <t>Kyle Campos</t>
  </si>
  <si>
    <t>Jason Cortez</t>
  </si>
  <si>
    <t>Kristen Randall</t>
  </si>
  <si>
    <t>Hannah Waller</t>
  </si>
  <si>
    <t>Colin Taylor</t>
  </si>
  <si>
    <t>Carlos Robbins</t>
  </si>
  <si>
    <t>Debra Rodriguez</t>
  </si>
  <si>
    <t>Daniel Davis</t>
  </si>
  <si>
    <t>Marie Smith</t>
  </si>
  <si>
    <t>Natalie Turner</t>
  </si>
  <si>
    <t>Sherry Hammond</t>
  </si>
  <si>
    <t>Mark Moore</t>
  </si>
  <si>
    <t>Bailey Washington</t>
  </si>
  <si>
    <t>Regina Murray</t>
  </si>
  <si>
    <t>Juan Jordan</t>
  </si>
  <si>
    <t>Michael George</t>
  </si>
  <si>
    <t>Nicole Miller</t>
  </si>
  <si>
    <t>Suzanne Walker</t>
  </si>
  <si>
    <t>Katherine Riddle</t>
  </si>
  <si>
    <t>Store ID</t>
  </si>
  <si>
    <t>Invoice Date</t>
  </si>
  <si>
    <t>Product</t>
  </si>
  <si>
    <t>Quantity</t>
  </si>
  <si>
    <t>Contact</t>
  </si>
  <si>
    <t>Location</t>
  </si>
  <si>
    <t>Calling Code</t>
  </si>
  <si>
    <t>Country Code</t>
  </si>
  <si>
    <t>Coca-Cola</t>
  </si>
  <si>
    <t>+34 653 453 578</t>
  </si>
  <si>
    <t>Madrid ES</t>
  </si>
  <si>
    <t>Diet Coke</t>
  </si>
  <si>
    <t>+44 118 498 0789</t>
  </si>
  <si>
    <t>London UK</t>
  </si>
  <si>
    <t>Sprite</t>
  </si>
  <si>
    <t>+32 589 587 636</t>
  </si>
  <si>
    <t>Brussels BE</t>
  </si>
  <si>
    <t>Fanta</t>
  </si>
  <si>
    <t>+33 458 555 258</t>
  </si>
  <si>
    <t>Paris FR</t>
  </si>
  <si>
    <t>Powerade</t>
  </si>
  <si>
    <t>+33 005 877 586</t>
  </si>
  <si>
    <t>Lyon FR</t>
  </si>
  <si>
    <t>Dasani Water</t>
  </si>
  <si>
    <t>+30 697 555 2184</t>
  </si>
  <si>
    <t>Athens GR</t>
  </si>
  <si>
    <t>Aquarius</t>
  </si>
  <si>
    <t>+51 955 546 315</t>
  </si>
  <si>
    <t>Lima PE</t>
  </si>
  <si>
    <t>Ciel</t>
  </si>
  <si>
    <t>+49 163 225 887</t>
  </si>
  <si>
    <t>Munich DE</t>
  </si>
  <si>
    <t>Bodyarmor</t>
  </si>
  <si>
    <t>+49 152 100 015</t>
  </si>
  <si>
    <t>Frankfurt DE</t>
  </si>
  <si>
    <t>Ades</t>
  </si>
  <si>
    <t>+81 705 559 6480</t>
  </si>
  <si>
    <t>Tokyo JP</t>
  </si>
  <si>
    <t>Peace Tea</t>
  </si>
  <si>
    <t>+81 014 598 772</t>
  </si>
  <si>
    <t>Osaka JP</t>
  </si>
  <si>
    <t>innocent</t>
  </si>
  <si>
    <t>+41 744 112 423</t>
  </si>
  <si>
    <t>Geneva CH</t>
  </si>
  <si>
    <t>vitaminwater</t>
  </si>
  <si>
    <t>+41 642 228 897</t>
  </si>
  <si>
    <t>Bern CH</t>
  </si>
  <si>
    <t>lemon-dou</t>
  </si>
  <si>
    <t>+90 404 3259</t>
  </si>
  <si>
    <t>Istanbul TR</t>
  </si>
  <si>
    <t>fresca</t>
  </si>
  <si>
    <t>+33 655 549 659</t>
  </si>
  <si>
    <t>Lille FR</t>
  </si>
  <si>
    <t>Arrival Date</t>
  </si>
  <si>
    <t>Warehouse</t>
  </si>
  <si>
    <t>Weekday</t>
  </si>
  <si>
    <t>Weeknum</t>
  </si>
  <si>
    <t>Time to arrival</t>
  </si>
  <si>
    <t>Minneapolis</t>
  </si>
  <si>
    <t>Cheyenne</t>
  </si>
  <si>
    <t>Richmond</t>
  </si>
  <si>
    <t>Omaha</t>
  </si>
  <si>
    <t>Appletiser</t>
  </si>
  <si>
    <t>Detroit</t>
  </si>
  <si>
    <t>Anchorage</t>
  </si>
  <si>
    <t>Minute Maid</t>
  </si>
  <si>
    <t>Simply</t>
  </si>
  <si>
    <t>Smartwater</t>
  </si>
  <si>
    <t>Salt Lake City</t>
  </si>
  <si>
    <t>Albany</t>
  </si>
  <si>
    <t>fuzetea</t>
  </si>
  <si>
    <t>fairlife</t>
  </si>
  <si>
    <t>dogadan</t>
  </si>
  <si>
    <t>Balance Sheet</t>
  </si>
  <si>
    <t>Figures in millions</t>
  </si>
  <si>
    <t>Assets</t>
  </si>
  <si>
    <t>Current assets:</t>
  </si>
  <si>
    <t>Cash</t>
  </si>
  <si>
    <t>Accounts receivable</t>
  </si>
  <si>
    <t>Inventory</t>
  </si>
  <si>
    <t>Other current assets</t>
  </si>
  <si>
    <t>Total current assets</t>
  </si>
  <si>
    <t>Property and Equipment</t>
  </si>
  <si>
    <t>Investments</t>
  </si>
  <si>
    <t>Total Assets</t>
  </si>
  <si>
    <t>Liabilities</t>
  </si>
  <si>
    <t>Current liabilities:</t>
  </si>
  <si>
    <t>Current portion of long-term obligations</t>
  </si>
  <si>
    <t>Accounts payable</t>
  </si>
  <si>
    <t>Accrued expenses</t>
  </si>
  <si>
    <t>Total Current Liabilities</t>
  </si>
  <si>
    <t>Long-term obligations</t>
  </si>
  <si>
    <t>Other long-term liabilities</t>
  </si>
  <si>
    <t>Total Liabilities</t>
  </si>
  <si>
    <t>Shareholders' Equity</t>
  </si>
  <si>
    <t>Share Capital</t>
  </si>
  <si>
    <t>Retained Earnings</t>
  </si>
  <si>
    <t>Total Shareholders' Equity</t>
  </si>
  <si>
    <t>Total Liabilities &amp; Shareholders' Equity</t>
  </si>
  <si>
    <t>Check</t>
  </si>
  <si>
    <t>Quantity Sold</t>
  </si>
  <si>
    <t>Date</t>
  </si>
  <si>
    <t>Year</t>
  </si>
  <si>
    <t>2022 iPhone Sales</t>
  </si>
  <si>
    <t>iPhone</t>
  </si>
  <si>
    <t>Month</t>
  </si>
  <si>
    <t>Category</t>
  </si>
  <si>
    <t>Description</t>
  </si>
  <si>
    <t>Amount</t>
  </si>
  <si>
    <t>Figures in USD</t>
  </si>
  <si>
    <t>April</t>
  </si>
  <si>
    <t>Rent</t>
  </si>
  <si>
    <t>Apartment split with friend</t>
  </si>
  <si>
    <t>Income:</t>
  </si>
  <si>
    <t>Utilities</t>
  </si>
  <si>
    <t>Higher month than usual</t>
  </si>
  <si>
    <t>Base Salary</t>
  </si>
  <si>
    <t>Transport</t>
  </si>
  <si>
    <t>Metro card</t>
  </si>
  <si>
    <t>Bonus</t>
  </si>
  <si>
    <t>Groceries</t>
  </si>
  <si>
    <t>Walmart shopping</t>
  </si>
  <si>
    <t>Side Hustle</t>
  </si>
  <si>
    <t>Leisure</t>
  </si>
  <si>
    <t>Hotel in NYC</t>
  </si>
  <si>
    <t>Total Income</t>
  </si>
  <si>
    <t>Dinner with friends</t>
  </si>
  <si>
    <t>Drake concert</t>
  </si>
  <si>
    <t>Expenses:</t>
  </si>
  <si>
    <t>Other</t>
  </si>
  <si>
    <t>Bought new clothes</t>
  </si>
  <si>
    <t>Commissions from each sale</t>
  </si>
  <si>
    <t>9-5 job</t>
  </si>
  <si>
    <t>Startup idea $</t>
  </si>
  <si>
    <t>Average month</t>
  </si>
  <si>
    <t>Total Expenses</t>
  </si>
  <si>
    <t>Drinks out</t>
  </si>
  <si>
    <t>Date night</t>
  </si>
  <si>
    <t>Tennis x2</t>
  </si>
  <si>
    <t>Snacks</t>
  </si>
  <si>
    <t>Lunch out x4</t>
  </si>
  <si>
    <t>Dinner with friends x2</t>
  </si>
  <si>
    <t>Exercise</t>
  </si>
  <si>
    <t>Travel back home</t>
  </si>
  <si>
    <t>Disco &amp; drinks</t>
  </si>
  <si>
    <t>Coca-Cola Inventory Tracker</t>
  </si>
  <si>
    <t>Cost</t>
  </si>
  <si>
    <t>Inventory Value</t>
  </si>
  <si>
    <t>Quantities</t>
  </si>
  <si>
    <t>Innocent</t>
  </si>
  <si>
    <t>Vitaminwater</t>
  </si>
  <si>
    <t>Lemon-dou</t>
  </si>
  <si>
    <t>Fresca</t>
  </si>
  <si>
    <t>Fuzetea</t>
  </si>
  <si>
    <t>Fairlife</t>
  </si>
  <si>
    <t>Dogadan</t>
  </si>
  <si>
    <t>Coca-Cola Revenue by State</t>
  </si>
  <si>
    <t>State</t>
  </si>
  <si>
    <t>Summary</t>
  </si>
  <si>
    <t>New York</t>
  </si>
  <si>
    <t>Texas</t>
  </si>
  <si>
    <t>California</t>
  </si>
  <si>
    <t>Revenue</t>
  </si>
  <si>
    <t>Illinois</t>
  </si>
  <si>
    <t>Pennsylvania</t>
  </si>
  <si>
    <t>Nevada</t>
  </si>
  <si>
    <t>Colorado</t>
  </si>
  <si>
    <t>Washington</t>
  </si>
  <si>
    <t>Florida</t>
  </si>
  <si>
    <t>Minnesota</t>
  </si>
  <si>
    <t>Montana</t>
  </si>
  <si>
    <t>Tennessee</t>
  </si>
  <si>
    <t>Nebraska</t>
  </si>
  <si>
    <t>Alabama</t>
  </si>
  <si>
    <t>Maine</t>
  </si>
  <si>
    <t>Alaska</t>
  </si>
  <si>
    <t>Hawaii</t>
  </si>
  <si>
    <t>Wyoming</t>
  </si>
  <si>
    <t>Virginia</t>
  </si>
  <si>
    <t>Michigan</t>
  </si>
  <si>
    <t>Missouri</t>
  </si>
  <si>
    <t>Utah</t>
  </si>
  <si>
    <t>Oregon</t>
  </si>
  <si>
    <t>Louisiana</t>
  </si>
  <si>
    <t>Idaho</t>
  </si>
  <si>
    <t>Arizona</t>
  </si>
  <si>
    <t>New Mexico</t>
  </si>
  <si>
    <t>Georgia</t>
  </si>
  <si>
    <t>South Carolina</t>
  </si>
  <si>
    <t>North Carolina</t>
  </si>
  <si>
    <t>Ohio</t>
  </si>
  <si>
    <t>Kentucky</t>
  </si>
  <si>
    <t>Mississippi</t>
  </si>
  <si>
    <t>Arkansas</t>
  </si>
  <si>
    <t>Oklahoma</t>
  </si>
  <si>
    <t>Kansas</t>
  </si>
  <si>
    <t>South Dakota</t>
  </si>
  <si>
    <t>North Dakota</t>
  </si>
  <si>
    <t>Iowa</t>
  </si>
  <si>
    <t>Wisconsin</t>
  </si>
  <si>
    <t>Indiana</t>
  </si>
  <si>
    <t>West Virginia</t>
  </si>
  <si>
    <t>Maryland</t>
  </si>
  <si>
    <t>Delaware</t>
  </si>
  <si>
    <t>New Jersey</t>
  </si>
  <si>
    <t>Connecticut</t>
  </si>
  <si>
    <t>Rhode Island</t>
  </si>
  <si>
    <t>Massachusetts</t>
  </si>
  <si>
    <t>Vermont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</si>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</sst>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_-* #,##0_-;\-* #,##0_-;_-* &quot;-&quot;??_-;_-@"/>
    <numFmt numFmtId="165" formatCode="yyyy"/>
    <numFmt numFmtId="166" formatCode="_(* #,##0_);_(* \(#,##0\);_(* &quot;-&quot;??_);_(@_)"/>
    <numFmt numFmtId="167" formatCode="dd\-mmm"/>
    <numFmt numFmtId="168" formatCode="#,##0_);\(#,##0\);\-\-_)"/>
  </numFmts>
  <fonts count="12" x14ac:knownFonts="1">
    <font>
      <sz val="12"/>
      <color theme="1"/>
      <name val="Calibri"/>
      <scheme val="minor"/>
    </font>
    <font>
      <sz val="12"/>
      <color theme="1"/>
      <name val="Calibri"/>
      <family val="2"/>
    </font>
    <font>
      <b/>
      <sz val="12"/>
      <color theme="0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2"/>
      <name val="Calibri"/>
      <family val="2"/>
    </font>
    <font>
      <b/>
      <i/>
      <sz val="12"/>
      <color theme="0"/>
      <name val="Calibri"/>
      <family val="2"/>
    </font>
    <font>
      <b/>
      <sz val="12"/>
      <color theme="1"/>
      <name val="Calibri"/>
      <family val="2"/>
    </font>
    <font>
      <i/>
      <sz val="12"/>
      <color theme="0"/>
      <name val="Calibri"/>
      <family val="2"/>
    </font>
    <font>
      <b/>
      <sz val="18"/>
      <color theme="1"/>
      <name val="Calibri"/>
      <family val="2"/>
    </font>
    <font>
      <b/>
      <sz val="18"/>
      <color rgb="FF000000"/>
      <name val="Calibri"/>
      <family val="2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293D68"/>
        <bgColor rgb="FF293D68"/>
      </patternFill>
    </fill>
    <fill>
      <patternFill patternType="solid">
        <fgColor rgb="FF2A3E68"/>
        <bgColor rgb="FF2A3E68"/>
      </patternFill>
    </fill>
    <fill>
      <patternFill patternType="solid">
        <fgColor rgb="FFFFFF99"/>
        <bgColor rgb="FFFFFF99"/>
      </patternFill>
    </fill>
    <fill>
      <patternFill patternType="solid">
        <fgColor rgb="FFF2F2F2"/>
        <bgColor rgb="FFF2F2F2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2" fillId="2" borderId="1" xfId="0" applyFont="1" applyFill="1" applyBorder="1"/>
    <xf numFmtId="0" fontId="1" fillId="0" borderId="0" xfId="0" applyFont="1" applyAlignment="1">
      <alignment horizontal="center"/>
    </xf>
    <xf numFmtId="0" fontId="3" fillId="0" borderId="0" xfId="0" applyFont="1"/>
    <xf numFmtId="0" fontId="4" fillId="3" borderId="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164" fontId="1" fillId="0" borderId="0" xfId="0" quotePrefix="1" applyNumberFormat="1" applyFont="1" applyAlignment="1">
      <alignment horizontal="left"/>
    </xf>
    <xf numFmtId="14" fontId="1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1" fontId="1" fillId="0" borderId="0" xfId="0" applyNumberFormat="1" applyFont="1"/>
    <xf numFmtId="14" fontId="1" fillId="0" borderId="0" xfId="0" applyNumberFormat="1" applyFont="1"/>
    <xf numFmtId="0" fontId="1" fillId="0" borderId="0" xfId="0" applyFont="1"/>
    <xf numFmtId="0" fontId="6" fillId="2" borderId="1" xfId="0" applyFont="1" applyFill="1" applyBorder="1"/>
    <xf numFmtId="17" fontId="2" fillId="2" borderId="1" xfId="0" applyNumberFormat="1" applyFont="1" applyFill="1" applyBorder="1"/>
    <xf numFmtId="0" fontId="7" fillId="0" borderId="0" xfId="0" applyFont="1"/>
    <xf numFmtId="165" fontId="2" fillId="0" borderId="0" xfId="0" applyNumberFormat="1" applyFont="1"/>
    <xf numFmtId="166" fontId="1" fillId="0" borderId="0" xfId="0" applyNumberFormat="1" applyFont="1"/>
    <xf numFmtId="0" fontId="7" fillId="0" borderId="6" xfId="0" applyFont="1" applyBorder="1" applyAlignment="1">
      <alignment horizontal="left"/>
    </xf>
    <xf numFmtId="166" fontId="7" fillId="0" borderId="6" xfId="0" applyNumberFormat="1" applyFont="1" applyBorder="1"/>
    <xf numFmtId="0" fontId="7" fillId="0" borderId="0" xfId="0" applyFont="1" applyAlignment="1">
      <alignment horizontal="left"/>
    </xf>
    <xf numFmtId="166" fontId="7" fillId="0" borderId="0" xfId="0" applyNumberFormat="1" applyFont="1"/>
    <xf numFmtId="0" fontId="7" fillId="4" borderId="7" xfId="0" applyFont="1" applyFill="1" applyBorder="1" applyAlignment="1">
      <alignment horizontal="left"/>
    </xf>
    <xf numFmtId="166" fontId="7" fillId="4" borderId="7" xfId="0" applyNumberFormat="1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164" fontId="1" fillId="0" borderId="0" xfId="0" applyNumberFormat="1" applyFont="1" applyAlignment="1">
      <alignment vertical="center"/>
    </xf>
    <xf numFmtId="0" fontId="8" fillId="2" borderId="1" xfId="0" applyFont="1" applyFill="1" applyBorder="1" applyAlignment="1">
      <alignment horizontal="center"/>
    </xf>
    <xf numFmtId="17" fontId="2" fillId="2" borderId="1" xfId="0" applyNumberFormat="1" applyFont="1" applyFill="1" applyBorder="1" applyAlignment="1">
      <alignment horizontal="center"/>
    </xf>
    <xf numFmtId="167" fontId="1" fillId="0" borderId="0" xfId="0" applyNumberFormat="1" applyFont="1" applyAlignment="1">
      <alignment horizontal="left"/>
    </xf>
    <xf numFmtId="168" fontId="1" fillId="0" borderId="0" xfId="0" applyNumberFormat="1" applyFont="1"/>
    <xf numFmtId="168" fontId="7" fillId="0" borderId="6" xfId="0" applyNumberFormat="1" applyFont="1" applyBorder="1"/>
    <xf numFmtId="0" fontId="9" fillId="0" borderId="8" xfId="0" applyFont="1" applyBorder="1"/>
    <xf numFmtId="8" fontId="1" fillId="0" borderId="0" xfId="0" applyNumberFormat="1" applyFont="1" applyAlignment="1">
      <alignment horizontal="center"/>
    </xf>
    <xf numFmtId="6" fontId="1" fillId="0" borderId="0" xfId="0" applyNumberFormat="1" applyFont="1" applyAlignment="1">
      <alignment horizontal="center"/>
    </xf>
    <xf numFmtId="3" fontId="1" fillId="0" borderId="0" xfId="0" applyNumberFormat="1" applyFont="1"/>
    <xf numFmtId="3" fontId="1" fillId="0" borderId="0" xfId="0" applyNumberFormat="1" applyFont="1" applyAlignment="1">
      <alignment horizontal="left"/>
    </xf>
    <xf numFmtId="0" fontId="10" fillId="0" borderId="8" xfId="0" applyFont="1" applyBorder="1"/>
    <xf numFmtId="0" fontId="2" fillId="2" borderId="9" xfId="0" applyFont="1" applyFill="1" applyBorder="1"/>
    <xf numFmtId="0" fontId="7" fillId="0" borderId="10" xfId="0" applyFont="1" applyBorder="1" applyAlignment="1">
      <alignment horizontal="left"/>
    </xf>
    <xf numFmtId="3" fontId="7" fillId="0" borderId="10" xfId="0" applyNumberFormat="1" applyFont="1" applyBorder="1" applyAlignment="1">
      <alignment horizontal="left"/>
    </xf>
    <xf numFmtId="0" fontId="0" fillId="0" borderId="0" xfId="0" applyAlignment="1">
      <alignment horizontal="center"/>
    </xf>
    <xf numFmtId="41" fontId="0" fillId="0" borderId="0" xfId="1" applyNumberFormat="1" applyFont="1"/>
    <xf numFmtId="0" fontId="11" fillId="0" borderId="0" xfId="0" applyFont="1"/>
    <xf numFmtId="0" fontId="11" fillId="0" borderId="0" xfId="0" applyFont="1" applyAlignment="1">
      <alignment horizontal="left"/>
    </xf>
    <xf numFmtId="0" fontId="2" fillId="2" borderId="3" xfId="0" applyFont="1" applyFill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102"/>
  <sheetViews>
    <sheetView showGridLines="0" workbookViewId="0">
      <selection activeCell="G90" sqref="G90"/>
    </sheetView>
  </sheetViews>
  <sheetFormatPr defaultColWidth="11.19921875" defaultRowHeight="15" customHeight="1" x14ac:dyDescent="0.6"/>
  <cols>
    <col min="1" max="2" width="10.6484375" customWidth="1"/>
    <col min="3" max="3" width="19.44921875" customWidth="1"/>
    <col min="4" max="26" width="10.6484375" customWidth="1"/>
  </cols>
  <sheetData>
    <row r="2" spans="2:4" ht="15" customHeight="1" x14ac:dyDescent="0.6">
      <c r="B2" s="1" t="s">
        <v>0</v>
      </c>
      <c r="C2" s="1" t="s">
        <v>1</v>
      </c>
      <c r="D2" s="1" t="s">
        <v>2</v>
      </c>
    </row>
    <row r="3" spans="2:4" ht="15" customHeight="1" x14ac:dyDescent="0.6">
      <c r="B3" s="2">
        <v>1</v>
      </c>
      <c r="C3" s="3" t="s">
        <v>3</v>
      </c>
    </row>
    <row r="4" spans="2:4" ht="15" customHeight="1" x14ac:dyDescent="0.6">
      <c r="B4" s="2">
        <v>2</v>
      </c>
      <c r="C4" s="3" t="s">
        <v>4</v>
      </c>
    </row>
    <row r="5" spans="2:4" ht="15" customHeight="1" x14ac:dyDescent="0.6">
      <c r="B5" s="2">
        <v>3</v>
      </c>
      <c r="C5" s="3" t="s">
        <v>5</v>
      </c>
    </row>
    <row r="6" spans="2:4" ht="15" customHeight="1" x14ac:dyDescent="0.6">
      <c r="B6" s="2">
        <v>4</v>
      </c>
      <c r="C6" s="3" t="s">
        <v>6</v>
      </c>
    </row>
    <row r="7" spans="2:4" ht="15" customHeight="1" x14ac:dyDescent="0.6">
      <c r="B7" s="2">
        <v>5</v>
      </c>
      <c r="C7" s="3" t="s">
        <v>7</v>
      </c>
    </row>
    <row r="8" spans="2:4" ht="15" customHeight="1" x14ac:dyDescent="0.6">
      <c r="B8" s="2">
        <v>6</v>
      </c>
      <c r="C8" s="3" t="s">
        <v>8</v>
      </c>
    </row>
    <row r="9" spans="2:4" ht="15" customHeight="1" x14ac:dyDescent="0.6">
      <c r="B9" s="2">
        <v>7</v>
      </c>
      <c r="C9" s="3" t="s">
        <v>9</v>
      </c>
    </row>
    <row r="10" spans="2:4" ht="15" customHeight="1" x14ac:dyDescent="0.6">
      <c r="B10" s="2">
        <v>8</v>
      </c>
      <c r="C10" s="3" t="s">
        <v>10</v>
      </c>
    </row>
    <row r="11" spans="2:4" ht="15" customHeight="1" x14ac:dyDescent="0.6">
      <c r="B11" s="2">
        <v>9</v>
      </c>
      <c r="C11" s="3" t="s">
        <v>11</v>
      </c>
    </row>
    <row r="12" spans="2:4" ht="15" customHeight="1" x14ac:dyDescent="0.6">
      <c r="B12" s="2">
        <v>10</v>
      </c>
      <c r="C12" s="3" t="s">
        <v>12</v>
      </c>
    </row>
    <row r="13" spans="2:4" ht="15" customHeight="1" x14ac:dyDescent="0.6">
      <c r="B13" s="2">
        <v>11</v>
      </c>
      <c r="C13" s="3" t="s">
        <v>13</v>
      </c>
    </row>
    <row r="14" spans="2:4" ht="15" customHeight="1" x14ac:dyDescent="0.6">
      <c r="B14" s="2">
        <v>12</v>
      </c>
      <c r="C14" s="3" t="s">
        <v>14</v>
      </c>
    </row>
    <row r="15" spans="2:4" ht="15" customHeight="1" x14ac:dyDescent="0.6">
      <c r="B15" s="2">
        <v>13</v>
      </c>
      <c r="C15" s="3" t="s">
        <v>15</v>
      </c>
    </row>
    <row r="16" spans="2:4" ht="15" customHeight="1" x14ac:dyDescent="0.6">
      <c r="B16" s="2">
        <v>14</v>
      </c>
      <c r="C16" s="3" t="s">
        <v>16</v>
      </c>
    </row>
    <row r="17" spans="2:3" ht="15" customHeight="1" x14ac:dyDescent="0.6">
      <c r="B17" s="2">
        <v>15</v>
      </c>
      <c r="C17" s="3" t="s">
        <v>17</v>
      </c>
    </row>
    <row r="18" spans="2:3" ht="15" customHeight="1" x14ac:dyDescent="0.6">
      <c r="B18" s="2">
        <v>16</v>
      </c>
      <c r="C18" s="3" t="s">
        <v>18</v>
      </c>
    </row>
    <row r="19" spans="2:3" ht="15" customHeight="1" x14ac:dyDescent="0.6">
      <c r="B19" s="2">
        <v>17</v>
      </c>
      <c r="C19" s="3" t="s">
        <v>19</v>
      </c>
    </row>
    <row r="20" spans="2:3" ht="15" customHeight="1" x14ac:dyDescent="0.6">
      <c r="B20" s="2">
        <v>18</v>
      </c>
      <c r="C20" s="3" t="s">
        <v>20</v>
      </c>
    </row>
    <row r="21" spans="2:3" ht="15" customHeight="1" x14ac:dyDescent="0.6">
      <c r="B21" s="2">
        <v>19</v>
      </c>
      <c r="C21" s="3" t="s">
        <v>21</v>
      </c>
    </row>
    <row r="22" spans="2:3" ht="15" customHeight="1" x14ac:dyDescent="0.6">
      <c r="B22" s="2">
        <v>20</v>
      </c>
      <c r="C22" s="3" t="s">
        <v>22</v>
      </c>
    </row>
    <row r="23" spans="2:3" ht="15" customHeight="1" x14ac:dyDescent="0.6">
      <c r="B23" s="2">
        <v>21</v>
      </c>
      <c r="C23" s="3" t="s">
        <v>23</v>
      </c>
    </row>
    <row r="24" spans="2:3" ht="15" customHeight="1" x14ac:dyDescent="0.6">
      <c r="B24" s="2">
        <v>22</v>
      </c>
      <c r="C24" s="3" t="s">
        <v>24</v>
      </c>
    </row>
    <row r="25" spans="2:3" ht="15" customHeight="1" x14ac:dyDescent="0.6">
      <c r="B25" s="2">
        <v>23</v>
      </c>
      <c r="C25" s="3" t="s">
        <v>25</v>
      </c>
    </row>
    <row r="26" spans="2:3" ht="15" customHeight="1" x14ac:dyDescent="0.6">
      <c r="B26" s="2">
        <v>24</v>
      </c>
      <c r="C26" s="3" t="s">
        <v>26</v>
      </c>
    </row>
    <row r="27" spans="2:3" ht="15" customHeight="1" x14ac:dyDescent="0.6">
      <c r="B27" s="2">
        <v>25</v>
      </c>
      <c r="C27" s="3" t="s">
        <v>27</v>
      </c>
    </row>
    <row r="28" spans="2:3" ht="15" customHeight="1" x14ac:dyDescent="0.6">
      <c r="B28" s="2">
        <v>26</v>
      </c>
      <c r="C28" s="3" t="s">
        <v>28</v>
      </c>
    </row>
    <row r="29" spans="2:3" ht="15" customHeight="1" x14ac:dyDescent="0.6">
      <c r="B29" s="2">
        <v>27</v>
      </c>
      <c r="C29" s="3" t="s">
        <v>29</v>
      </c>
    </row>
    <row r="30" spans="2:3" ht="15" customHeight="1" x14ac:dyDescent="0.6">
      <c r="B30" s="2">
        <v>28</v>
      </c>
      <c r="C30" s="3" t="s">
        <v>30</v>
      </c>
    </row>
    <row r="31" spans="2:3" ht="15" customHeight="1" x14ac:dyDescent="0.6">
      <c r="B31" s="2">
        <v>29</v>
      </c>
      <c r="C31" s="3" t="s">
        <v>31</v>
      </c>
    </row>
    <row r="32" spans="2:3" ht="15" customHeight="1" x14ac:dyDescent="0.6">
      <c r="B32" s="2">
        <v>30</v>
      </c>
      <c r="C32" s="3" t="s">
        <v>32</v>
      </c>
    </row>
    <row r="33" spans="2:3" ht="15" customHeight="1" x14ac:dyDescent="0.6">
      <c r="B33" s="2">
        <v>31</v>
      </c>
      <c r="C33" s="3" t="s">
        <v>33</v>
      </c>
    </row>
    <row r="34" spans="2:3" ht="15" customHeight="1" x14ac:dyDescent="0.6">
      <c r="B34" s="2">
        <v>32</v>
      </c>
      <c r="C34" s="3" t="s">
        <v>34</v>
      </c>
    </row>
    <row r="35" spans="2:3" ht="15" customHeight="1" x14ac:dyDescent="0.6">
      <c r="B35" s="2">
        <v>33</v>
      </c>
      <c r="C35" s="3" t="s">
        <v>35</v>
      </c>
    </row>
    <row r="36" spans="2:3" ht="15" customHeight="1" x14ac:dyDescent="0.6">
      <c r="B36" s="2">
        <v>34</v>
      </c>
      <c r="C36" s="3" t="s">
        <v>36</v>
      </c>
    </row>
    <row r="37" spans="2:3" ht="15" customHeight="1" x14ac:dyDescent="0.6">
      <c r="B37" s="2">
        <v>35</v>
      </c>
      <c r="C37" s="3" t="s">
        <v>37</v>
      </c>
    </row>
    <row r="38" spans="2:3" ht="15" customHeight="1" x14ac:dyDescent="0.6">
      <c r="B38" s="2">
        <v>36</v>
      </c>
      <c r="C38" s="3" t="s">
        <v>38</v>
      </c>
    </row>
    <row r="39" spans="2:3" ht="15" customHeight="1" x14ac:dyDescent="0.6">
      <c r="B39" s="2">
        <v>37</v>
      </c>
      <c r="C39" s="3" t="s">
        <v>39</v>
      </c>
    </row>
    <row r="40" spans="2:3" ht="15" customHeight="1" x14ac:dyDescent="0.6">
      <c r="B40" s="2">
        <v>38</v>
      </c>
      <c r="C40" s="3" t="s">
        <v>40</v>
      </c>
    </row>
    <row r="41" spans="2:3" ht="15" customHeight="1" x14ac:dyDescent="0.6">
      <c r="B41" s="2">
        <v>39</v>
      </c>
      <c r="C41" s="3" t="s">
        <v>41</v>
      </c>
    </row>
    <row r="42" spans="2:3" ht="15" customHeight="1" x14ac:dyDescent="0.6">
      <c r="B42" s="2">
        <v>40</v>
      </c>
      <c r="C42" s="3" t="s">
        <v>42</v>
      </c>
    </row>
    <row r="43" spans="2:3" ht="15" customHeight="1" x14ac:dyDescent="0.6">
      <c r="B43" s="2">
        <v>41</v>
      </c>
      <c r="C43" s="3" t="s">
        <v>43</v>
      </c>
    </row>
    <row r="44" spans="2:3" ht="15" customHeight="1" x14ac:dyDescent="0.6">
      <c r="B44" s="2">
        <v>42</v>
      </c>
      <c r="C44" s="3" t="s">
        <v>44</v>
      </c>
    </row>
    <row r="45" spans="2:3" ht="15" customHeight="1" x14ac:dyDescent="0.6">
      <c r="B45" s="2">
        <v>43</v>
      </c>
      <c r="C45" s="3" t="s">
        <v>45</v>
      </c>
    </row>
    <row r="46" spans="2:3" ht="15" customHeight="1" x14ac:dyDescent="0.6">
      <c r="B46" s="2">
        <v>44</v>
      </c>
      <c r="C46" s="3" t="s">
        <v>46</v>
      </c>
    </row>
    <row r="47" spans="2:3" ht="15" customHeight="1" x14ac:dyDescent="0.6">
      <c r="B47" s="2">
        <v>45</v>
      </c>
      <c r="C47" s="3" t="s">
        <v>47</v>
      </c>
    </row>
    <row r="48" spans="2:3" ht="15" customHeight="1" x14ac:dyDescent="0.6">
      <c r="B48" s="2">
        <v>46</v>
      </c>
      <c r="C48" s="3" t="s">
        <v>48</v>
      </c>
    </row>
    <row r="49" spans="2:3" ht="15" customHeight="1" x14ac:dyDescent="0.6">
      <c r="B49" s="2">
        <v>47</v>
      </c>
      <c r="C49" s="3" t="s">
        <v>49</v>
      </c>
    </row>
    <row r="50" spans="2:3" ht="15" customHeight="1" x14ac:dyDescent="0.6">
      <c r="B50" s="2">
        <v>48</v>
      </c>
      <c r="C50" s="3" t="s">
        <v>50</v>
      </c>
    </row>
    <row r="51" spans="2:3" ht="15" customHeight="1" x14ac:dyDescent="0.6">
      <c r="B51" s="2">
        <v>49</v>
      </c>
      <c r="C51" s="3" t="s">
        <v>51</v>
      </c>
    </row>
    <row r="52" spans="2:3" ht="15" customHeight="1" x14ac:dyDescent="0.6">
      <c r="B52" s="2">
        <v>50</v>
      </c>
      <c r="C52" s="3" t="s">
        <v>52</v>
      </c>
    </row>
    <row r="53" spans="2:3" ht="15" customHeight="1" x14ac:dyDescent="0.6">
      <c r="B53" s="2">
        <v>51</v>
      </c>
      <c r="C53" s="3" t="s">
        <v>53</v>
      </c>
    </row>
    <row r="54" spans="2:3" ht="15" customHeight="1" x14ac:dyDescent="0.6">
      <c r="B54" s="2">
        <v>52</v>
      </c>
      <c r="C54" s="3" t="s">
        <v>54</v>
      </c>
    </row>
    <row r="55" spans="2:3" ht="15" customHeight="1" x14ac:dyDescent="0.6">
      <c r="B55" s="2">
        <v>53</v>
      </c>
      <c r="C55" s="3" t="s">
        <v>55</v>
      </c>
    </row>
    <row r="56" spans="2:3" ht="15" customHeight="1" x14ac:dyDescent="0.6">
      <c r="B56" s="2">
        <v>54</v>
      </c>
      <c r="C56" s="3" t="s">
        <v>56</v>
      </c>
    </row>
    <row r="57" spans="2:3" ht="15" customHeight="1" x14ac:dyDescent="0.6">
      <c r="B57" s="2">
        <v>55</v>
      </c>
      <c r="C57" s="3" t="s">
        <v>57</v>
      </c>
    </row>
    <row r="58" spans="2:3" ht="15.6" x14ac:dyDescent="0.6">
      <c r="B58" s="2">
        <v>56</v>
      </c>
      <c r="C58" s="3" t="s">
        <v>58</v>
      </c>
    </row>
    <row r="59" spans="2:3" ht="15.6" x14ac:dyDescent="0.6">
      <c r="B59" s="2">
        <v>57</v>
      </c>
      <c r="C59" s="3" t="s">
        <v>59</v>
      </c>
    </row>
    <row r="60" spans="2:3" ht="15.6" x14ac:dyDescent="0.6">
      <c r="B60" s="2">
        <v>58</v>
      </c>
      <c r="C60" s="3" t="s">
        <v>60</v>
      </c>
    </row>
    <row r="61" spans="2:3" ht="15.6" x14ac:dyDescent="0.6">
      <c r="B61" s="2">
        <v>59</v>
      </c>
      <c r="C61" s="3" t="s">
        <v>61</v>
      </c>
    </row>
    <row r="62" spans="2:3" ht="15.6" x14ac:dyDescent="0.6">
      <c r="B62" s="2">
        <v>60</v>
      </c>
      <c r="C62" s="3" t="s">
        <v>62</v>
      </c>
    </row>
    <row r="63" spans="2:3" ht="15.6" x14ac:dyDescent="0.6">
      <c r="B63" s="2">
        <v>61</v>
      </c>
      <c r="C63" s="3" t="s">
        <v>63</v>
      </c>
    </row>
    <row r="64" spans="2:3" ht="15.6" x14ac:dyDescent="0.6">
      <c r="B64" s="2">
        <v>62</v>
      </c>
      <c r="C64" s="3" t="s">
        <v>64</v>
      </c>
    </row>
    <row r="65" spans="2:3" ht="15.6" x14ac:dyDescent="0.6">
      <c r="B65" s="2">
        <v>63</v>
      </c>
      <c r="C65" s="3" t="s">
        <v>65</v>
      </c>
    </row>
    <row r="66" spans="2:3" ht="15.6" x14ac:dyDescent="0.6">
      <c r="B66" s="2">
        <v>64</v>
      </c>
      <c r="C66" s="3" t="s">
        <v>66</v>
      </c>
    </row>
    <row r="67" spans="2:3" ht="15.6" x14ac:dyDescent="0.6">
      <c r="B67" s="2">
        <v>65</v>
      </c>
      <c r="C67" s="3" t="s">
        <v>67</v>
      </c>
    </row>
    <row r="68" spans="2:3" ht="15.6" x14ac:dyDescent="0.6">
      <c r="B68" s="2">
        <v>66</v>
      </c>
      <c r="C68" s="3" t="s">
        <v>68</v>
      </c>
    </row>
    <row r="69" spans="2:3" ht="15.6" x14ac:dyDescent="0.6">
      <c r="B69" s="2">
        <v>67</v>
      </c>
      <c r="C69" s="3" t="s">
        <v>69</v>
      </c>
    </row>
    <row r="70" spans="2:3" ht="15.6" x14ac:dyDescent="0.6">
      <c r="B70" s="2">
        <v>68</v>
      </c>
      <c r="C70" s="3" t="s">
        <v>70</v>
      </c>
    </row>
    <row r="71" spans="2:3" ht="15.6" x14ac:dyDescent="0.6">
      <c r="B71" s="2">
        <v>69</v>
      </c>
      <c r="C71" s="3" t="s">
        <v>71</v>
      </c>
    </row>
    <row r="72" spans="2:3" ht="15.6" x14ac:dyDescent="0.6">
      <c r="B72" s="2">
        <v>70</v>
      </c>
      <c r="C72" s="3" t="s">
        <v>72</v>
      </c>
    </row>
    <row r="73" spans="2:3" ht="15.6" x14ac:dyDescent="0.6">
      <c r="B73" s="2">
        <v>71</v>
      </c>
      <c r="C73" s="3" t="s">
        <v>73</v>
      </c>
    </row>
    <row r="74" spans="2:3" ht="15.6" x14ac:dyDescent="0.6">
      <c r="B74" s="2">
        <v>72</v>
      </c>
      <c r="C74" s="3" t="s">
        <v>74</v>
      </c>
    </row>
    <row r="75" spans="2:3" ht="15.6" x14ac:dyDescent="0.6">
      <c r="B75" s="2">
        <v>73</v>
      </c>
      <c r="C75" s="3" t="s">
        <v>75</v>
      </c>
    </row>
    <row r="76" spans="2:3" ht="15.6" x14ac:dyDescent="0.6">
      <c r="B76" s="2">
        <v>74</v>
      </c>
      <c r="C76" s="3" t="s">
        <v>76</v>
      </c>
    </row>
    <row r="77" spans="2:3" ht="15.6" x14ac:dyDescent="0.6">
      <c r="B77" s="2">
        <v>75</v>
      </c>
      <c r="C77" s="3" t="s">
        <v>77</v>
      </c>
    </row>
    <row r="78" spans="2:3" ht="15.6" x14ac:dyDescent="0.6">
      <c r="B78" s="2">
        <v>76</v>
      </c>
      <c r="C78" s="3" t="s">
        <v>78</v>
      </c>
    </row>
    <row r="79" spans="2:3" ht="15.6" x14ac:dyDescent="0.6">
      <c r="B79" s="2">
        <v>77</v>
      </c>
      <c r="C79" s="3" t="s">
        <v>79</v>
      </c>
    </row>
    <row r="80" spans="2:3" ht="15.6" x14ac:dyDescent="0.6">
      <c r="B80" s="2">
        <v>78</v>
      </c>
      <c r="C80" s="3" t="s">
        <v>80</v>
      </c>
    </row>
    <row r="81" spans="2:3" ht="15.6" x14ac:dyDescent="0.6">
      <c r="B81" s="2">
        <v>79</v>
      </c>
      <c r="C81" s="3" t="s">
        <v>81</v>
      </c>
    </row>
    <row r="82" spans="2:3" ht="15.6" x14ac:dyDescent="0.6">
      <c r="B82" s="2">
        <v>80</v>
      </c>
      <c r="C82" s="3" t="s">
        <v>82</v>
      </c>
    </row>
    <row r="83" spans="2:3" ht="15.6" x14ac:dyDescent="0.6">
      <c r="B83" s="2">
        <v>81</v>
      </c>
      <c r="C83" s="3" t="s">
        <v>83</v>
      </c>
    </row>
    <row r="84" spans="2:3" ht="15.6" x14ac:dyDescent="0.6">
      <c r="B84" s="2">
        <v>82</v>
      </c>
      <c r="C84" s="3" t="s">
        <v>84</v>
      </c>
    </row>
    <row r="85" spans="2:3" ht="15.6" x14ac:dyDescent="0.6">
      <c r="B85" s="2">
        <v>83</v>
      </c>
      <c r="C85" s="3" t="s">
        <v>85</v>
      </c>
    </row>
    <row r="86" spans="2:3" ht="15.6" x14ac:dyDescent="0.6">
      <c r="B86" s="2">
        <v>84</v>
      </c>
      <c r="C86" s="3" t="s">
        <v>86</v>
      </c>
    </row>
    <row r="87" spans="2:3" ht="15.6" x14ac:dyDescent="0.6">
      <c r="B87" s="2">
        <v>85</v>
      </c>
      <c r="C87" s="3" t="s">
        <v>87</v>
      </c>
    </row>
    <row r="88" spans="2:3" ht="15.6" x14ac:dyDescent="0.6">
      <c r="B88" s="2">
        <v>86</v>
      </c>
      <c r="C88" s="3" t="s">
        <v>88</v>
      </c>
    </row>
    <row r="89" spans="2:3" ht="15.6" x14ac:dyDescent="0.6">
      <c r="B89" s="2">
        <v>87</v>
      </c>
      <c r="C89" s="3" t="s">
        <v>89</v>
      </c>
    </row>
    <row r="90" spans="2:3" ht="15.6" x14ac:dyDescent="0.6">
      <c r="B90" s="2">
        <v>88</v>
      </c>
      <c r="C90" s="3" t="s">
        <v>90</v>
      </c>
    </row>
    <row r="91" spans="2:3" ht="15.6" x14ac:dyDescent="0.6">
      <c r="B91" s="2">
        <v>89</v>
      </c>
      <c r="C91" s="3" t="s">
        <v>91</v>
      </c>
    </row>
    <row r="92" spans="2:3" ht="15.6" x14ac:dyDescent="0.6">
      <c r="B92" s="2">
        <v>90</v>
      </c>
      <c r="C92" s="3" t="s">
        <v>92</v>
      </c>
    </row>
    <row r="93" spans="2:3" ht="15.6" x14ac:dyDescent="0.6">
      <c r="B93" s="2">
        <v>91</v>
      </c>
      <c r="C93" s="3" t="s">
        <v>93</v>
      </c>
    </row>
    <row r="94" spans="2:3" ht="15.6" x14ac:dyDescent="0.6">
      <c r="B94" s="2">
        <v>92</v>
      </c>
      <c r="C94" s="3" t="s">
        <v>94</v>
      </c>
    </row>
    <row r="95" spans="2:3" ht="15.6" x14ac:dyDescent="0.6">
      <c r="B95" s="2">
        <v>93</v>
      </c>
      <c r="C95" s="3" t="s">
        <v>95</v>
      </c>
    </row>
    <row r="96" spans="2:3" ht="15.6" x14ac:dyDescent="0.6">
      <c r="B96" s="2">
        <v>94</v>
      </c>
      <c r="C96" s="3" t="s">
        <v>96</v>
      </c>
    </row>
    <row r="97" spans="2:3" ht="15.6" x14ac:dyDescent="0.6">
      <c r="B97" s="2">
        <v>95</v>
      </c>
      <c r="C97" s="3" t="s">
        <v>97</v>
      </c>
    </row>
    <row r="98" spans="2:3" ht="15.6" x14ac:dyDescent="0.6">
      <c r="B98" s="2">
        <v>96</v>
      </c>
      <c r="C98" s="3" t="s">
        <v>98</v>
      </c>
    </row>
    <row r="99" spans="2:3" ht="15.6" x14ac:dyDescent="0.6">
      <c r="B99" s="2">
        <v>97</v>
      </c>
      <c r="C99" s="3" t="s">
        <v>50</v>
      </c>
    </row>
    <row r="100" spans="2:3" ht="15.6" x14ac:dyDescent="0.6">
      <c r="B100" s="2">
        <v>98</v>
      </c>
      <c r="C100" s="3" t="s">
        <v>99</v>
      </c>
    </row>
    <row r="101" spans="2:3" ht="15.6" x14ac:dyDescent="0.6">
      <c r="B101" s="2">
        <v>99</v>
      </c>
      <c r="C101" s="3" t="s">
        <v>100</v>
      </c>
    </row>
    <row r="102" spans="2:3" ht="15.6" x14ac:dyDescent="0.6">
      <c r="B102" s="2">
        <v>100</v>
      </c>
      <c r="C102" s="3" t="s">
        <v>101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20"/>
  <sheetViews>
    <sheetView showGridLines="0" workbookViewId="0">
      <selection activeCell="L20" sqref="L20"/>
    </sheetView>
  </sheetViews>
  <sheetFormatPr defaultColWidth="11.19921875" defaultRowHeight="15" customHeight="1" x14ac:dyDescent="0.6"/>
  <cols>
    <col min="1" max="5" width="10.6484375" customWidth="1"/>
    <col min="6" max="6" width="17.09765625" customWidth="1"/>
    <col min="7" max="7" width="12.796875" customWidth="1"/>
    <col min="8" max="8" width="12" customWidth="1"/>
    <col min="9" max="9" width="12.796875" customWidth="1"/>
    <col min="10" max="26" width="10.6484375" customWidth="1"/>
  </cols>
  <sheetData>
    <row r="2" spans="2:9" ht="15" customHeight="1" x14ac:dyDescent="0.6">
      <c r="B2" s="4" t="s">
        <v>102</v>
      </c>
      <c r="C2" s="4" t="s">
        <v>103</v>
      </c>
      <c r="D2" s="5" t="s">
        <v>104</v>
      </c>
      <c r="E2" s="5" t="s">
        <v>105</v>
      </c>
      <c r="F2" s="5" t="s">
        <v>106</v>
      </c>
      <c r="G2" s="5" t="s">
        <v>107</v>
      </c>
      <c r="H2" s="5" t="s">
        <v>108</v>
      </c>
      <c r="I2" s="5" t="s">
        <v>109</v>
      </c>
    </row>
    <row r="3" spans="2:9" ht="15" customHeight="1" x14ac:dyDescent="0.6">
      <c r="B3" s="6">
        <v>1185732</v>
      </c>
      <c r="C3" s="7">
        <v>44210</v>
      </c>
      <c r="D3" s="6" t="s">
        <v>110</v>
      </c>
      <c r="E3" s="8">
        <v>1896</v>
      </c>
      <c r="F3" s="9" t="s">
        <v>111</v>
      </c>
      <c r="G3" s="6" t="s">
        <v>112</v>
      </c>
      <c r="H3" s="2" t="str">
        <f>LEFT(F3, 3)</f>
        <v>+34</v>
      </c>
      <c r="I3" s="2" t="str">
        <f>RIGHT(G3:G17, 2)</f>
        <v>ES</v>
      </c>
    </row>
    <row r="4" spans="2:9" ht="15" customHeight="1" x14ac:dyDescent="0.6">
      <c r="B4" s="6">
        <v>1185732</v>
      </c>
      <c r="C4" s="7">
        <v>44210</v>
      </c>
      <c r="D4" s="6" t="s">
        <v>113</v>
      </c>
      <c r="E4" s="8">
        <v>1580</v>
      </c>
      <c r="F4" s="9" t="s">
        <v>114</v>
      </c>
      <c r="G4" s="6" t="s">
        <v>115</v>
      </c>
      <c r="H4" s="2" t="str">
        <f t="shared" ref="H4:H17" si="0">LEFT(F4, 3)</f>
        <v>+44</v>
      </c>
      <c r="I4" s="2" t="str">
        <f t="shared" ref="I4:I17" si="1">RIGHT(G4:G18, 2)</f>
        <v>UK</v>
      </c>
    </row>
    <row r="5" spans="2:9" ht="15" customHeight="1" x14ac:dyDescent="0.6">
      <c r="B5" s="6">
        <v>1185732</v>
      </c>
      <c r="C5" s="7">
        <v>44210</v>
      </c>
      <c r="D5" s="6" t="s">
        <v>116</v>
      </c>
      <c r="E5" s="8">
        <v>1580</v>
      </c>
      <c r="F5" s="9" t="s">
        <v>117</v>
      </c>
      <c r="G5" s="6" t="s">
        <v>118</v>
      </c>
      <c r="H5" s="2" t="str">
        <f t="shared" si="0"/>
        <v>+32</v>
      </c>
      <c r="I5" s="2" t="str">
        <f t="shared" si="1"/>
        <v>BE</v>
      </c>
    </row>
    <row r="6" spans="2:9" ht="15" customHeight="1" x14ac:dyDescent="0.6">
      <c r="B6" s="6">
        <v>1185732</v>
      </c>
      <c r="C6" s="7">
        <v>44210</v>
      </c>
      <c r="D6" s="6" t="s">
        <v>119</v>
      </c>
      <c r="E6" s="8">
        <v>1343</v>
      </c>
      <c r="F6" s="9" t="s">
        <v>120</v>
      </c>
      <c r="G6" s="6" t="s">
        <v>121</v>
      </c>
      <c r="H6" s="2" t="str">
        <f t="shared" si="0"/>
        <v>+33</v>
      </c>
      <c r="I6" s="2" t="str">
        <f t="shared" si="1"/>
        <v>FR</v>
      </c>
    </row>
    <row r="7" spans="2:9" ht="15" customHeight="1" x14ac:dyDescent="0.6">
      <c r="B7" s="6">
        <v>1185732</v>
      </c>
      <c r="C7" s="7">
        <v>44210</v>
      </c>
      <c r="D7" s="6" t="s">
        <v>122</v>
      </c>
      <c r="E7" s="8">
        <v>1422</v>
      </c>
      <c r="F7" s="9" t="s">
        <v>123</v>
      </c>
      <c r="G7" s="6" t="s">
        <v>124</v>
      </c>
      <c r="H7" s="2" t="str">
        <f t="shared" si="0"/>
        <v>+33</v>
      </c>
      <c r="I7" s="2" t="str">
        <f t="shared" si="1"/>
        <v>FR</v>
      </c>
    </row>
    <row r="8" spans="2:9" ht="15" customHeight="1" x14ac:dyDescent="0.6">
      <c r="B8" s="6">
        <v>1185732</v>
      </c>
      <c r="C8" s="7">
        <v>44210</v>
      </c>
      <c r="D8" s="6" t="s">
        <v>125</v>
      </c>
      <c r="E8" s="8">
        <v>1580</v>
      </c>
      <c r="F8" s="9" t="s">
        <v>126</v>
      </c>
      <c r="G8" s="6" t="s">
        <v>127</v>
      </c>
      <c r="H8" s="2" t="str">
        <f t="shared" si="0"/>
        <v>+30</v>
      </c>
      <c r="I8" s="2" t="str">
        <f t="shared" si="1"/>
        <v>GR</v>
      </c>
    </row>
    <row r="9" spans="2:9" ht="15" customHeight="1" x14ac:dyDescent="0.6">
      <c r="B9" s="6">
        <v>1185732</v>
      </c>
      <c r="C9" s="7">
        <v>44239</v>
      </c>
      <c r="D9" s="6" t="s">
        <v>128</v>
      </c>
      <c r="E9" s="8">
        <v>1422</v>
      </c>
      <c r="F9" s="9" t="s">
        <v>129</v>
      </c>
      <c r="G9" s="6" t="s">
        <v>130</v>
      </c>
      <c r="H9" s="2" t="str">
        <f t="shared" si="0"/>
        <v>+51</v>
      </c>
      <c r="I9" s="2" t="str">
        <f t="shared" si="1"/>
        <v>PE</v>
      </c>
    </row>
    <row r="10" spans="2:9" ht="15" customHeight="1" x14ac:dyDescent="0.6">
      <c r="B10" s="6">
        <v>1185732</v>
      </c>
      <c r="C10" s="7">
        <v>44239</v>
      </c>
      <c r="D10" s="6" t="s">
        <v>131</v>
      </c>
      <c r="E10" s="8">
        <v>1501</v>
      </c>
      <c r="F10" s="9" t="s">
        <v>132</v>
      </c>
      <c r="G10" s="6" t="s">
        <v>133</v>
      </c>
      <c r="H10" s="2" t="str">
        <f t="shared" si="0"/>
        <v>+49</v>
      </c>
      <c r="I10" s="2" t="str">
        <f t="shared" si="1"/>
        <v>DE</v>
      </c>
    </row>
    <row r="11" spans="2:9" ht="15" customHeight="1" x14ac:dyDescent="0.6">
      <c r="B11" s="6">
        <v>1185732</v>
      </c>
      <c r="C11" s="7">
        <v>44239</v>
      </c>
      <c r="D11" s="6" t="s">
        <v>134</v>
      </c>
      <c r="E11" s="8">
        <v>1303.5</v>
      </c>
      <c r="F11" s="9" t="s">
        <v>135</v>
      </c>
      <c r="G11" s="6" t="s">
        <v>136</v>
      </c>
      <c r="H11" s="2" t="str">
        <f t="shared" si="0"/>
        <v>+49</v>
      </c>
      <c r="I11" s="2" t="str">
        <f t="shared" si="1"/>
        <v>DE</v>
      </c>
    </row>
    <row r="12" spans="2:9" ht="15" customHeight="1" x14ac:dyDescent="0.6">
      <c r="B12" s="6">
        <v>1185732</v>
      </c>
      <c r="C12" s="7">
        <v>44239</v>
      </c>
      <c r="D12" s="6" t="s">
        <v>137</v>
      </c>
      <c r="E12" s="8">
        <v>1422</v>
      </c>
      <c r="F12" s="9" t="s">
        <v>138</v>
      </c>
      <c r="G12" s="6" t="s">
        <v>139</v>
      </c>
      <c r="H12" s="2" t="str">
        <f t="shared" si="0"/>
        <v>+81</v>
      </c>
      <c r="I12" s="2" t="str">
        <f t="shared" si="1"/>
        <v>JP</v>
      </c>
    </row>
    <row r="13" spans="2:9" ht="15" customHeight="1" x14ac:dyDescent="0.6">
      <c r="B13" s="6">
        <v>1185732</v>
      </c>
      <c r="C13" s="7">
        <v>44265</v>
      </c>
      <c r="D13" s="6" t="s">
        <v>140</v>
      </c>
      <c r="E13" s="8">
        <v>1927.6</v>
      </c>
      <c r="F13" s="9" t="s">
        <v>141</v>
      </c>
      <c r="G13" s="6" t="s">
        <v>142</v>
      </c>
      <c r="H13" s="2" t="str">
        <f t="shared" si="0"/>
        <v>+81</v>
      </c>
      <c r="I13" s="2" t="str">
        <f t="shared" si="1"/>
        <v>JP</v>
      </c>
    </row>
    <row r="14" spans="2:9" ht="15" customHeight="1" x14ac:dyDescent="0.6">
      <c r="B14" s="6">
        <v>1185732</v>
      </c>
      <c r="C14" s="7">
        <v>44265</v>
      </c>
      <c r="D14" s="6" t="s">
        <v>143</v>
      </c>
      <c r="E14" s="8">
        <v>1264</v>
      </c>
      <c r="F14" s="9" t="s">
        <v>144</v>
      </c>
      <c r="G14" s="6" t="s">
        <v>145</v>
      </c>
      <c r="H14" s="2" t="str">
        <f t="shared" si="0"/>
        <v>+41</v>
      </c>
      <c r="I14" s="2" t="str">
        <f t="shared" si="1"/>
        <v>CH</v>
      </c>
    </row>
    <row r="15" spans="2:9" ht="15" customHeight="1" x14ac:dyDescent="0.6">
      <c r="B15" s="6">
        <v>1185732</v>
      </c>
      <c r="C15" s="7">
        <v>44265</v>
      </c>
      <c r="D15" s="6" t="s">
        <v>146</v>
      </c>
      <c r="E15" s="8">
        <v>1343</v>
      </c>
      <c r="F15" s="9" t="s">
        <v>147</v>
      </c>
      <c r="G15" s="6" t="s">
        <v>148</v>
      </c>
      <c r="H15" s="2" t="str">
        <f t="shared" si="0"/>
        <v>+41</v>
      </c>
      <c r="I15" s="2" t="str">
        <f t="shared" si="1"/>
        <v>CH</v>
      </c>
    </row>
    <row r="16" spans="2:9" ht="15" customHeight="1" x14ac:dyDescent="0.6">
      <c r="B16" s="6">
        <v>1185732</v>
      </c>
      <c r="C16" s="7">
        <v>44265</v>
      </c>
      <c r="D16" s="6" t="s">
        <v>149</v>
      </c>
      <c r="E16" s="8">
        <v>1501</v>
      </c>
      <c r="F16" s="9" t="s">
        <v>150</v>
      </c>
      <c r="G16" s="6" t="s">
        <v>151</v>
      </c>
      <c r="H16" s="2" t="str">
        <f t="shared" si="0"/>
        <v>+90</v>
      </c>
      <c r="I16" s="2" t="str">
        <f t="shared" si="1"/>
        <v>TR</v>
      </c>
    </row>
    <row r="17" spans="2:9" ht="15" customHeight="1" x14ac:dyDescent="0.6">
      <c r="B17" s="6">
        <v>1185732</v>
      </c>
      <c r="C17" s="7">
        <v>44297</v>
      </c>
      <c r="D17" s="6" t="s">
        <v>152</v>
      </c>
      <c r="E17" s="8">
        <v>1896</v>
      </c>
      <c r="F17" s="9" t="s">
        <v>153</v>
      </c>
      <c r="G17" s="6" t="s">
        <v>154</v>
      </c>
      <c r="H17" s="2" t="str">
        <f t="shared" si="0"/>
        <v>+33</v>
      </c>
      <c r="I17" s="2" t="str">
        <f t="shared" si="1"/>
        <v>FR</v>
      </c>
    </row>
    <row r="18" spans="2:9" ht="15" customHeight="1" x14ac:dyDescent="0.6">
      <c r="B18" s="2"/>
      <c r="C18" s="10"/>
      <c r="D18" s="2"/>
    </row>
    <row r="19" spans="2:9" ht="15" customHeight="1" x14ac:dyDescent="0.6">
      <c r="D19" s="2"/>
    </row>
    <row r="20" spans="2:9" ht="15" customHeight="1" x14ac:dyDescent="0.6">
      <c r="D20" s="2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65"/>
  <sheetViews>
    <sheetView showGridLines="0" workbookViewId="0">
      <selection activeCell="H25" sqref="H25"/>
    </sheetView>
  </sheetViews>
  <sheetFormatPr defaultColWidth="11.19921875" defaultRowHeight="15" customHeight="1" x14ac:dyDescent="0.6"/>
  <cols>
    <col min="1" max="1" width="10.6484375" customWidth="1"/>
    <col min="2" max="2" width="12.34765625" customWidth="1"/>
    <col min="3" max="3" width="10.6484375" customWidth="1"/>
    <col min="4" max="4" width="12.34765625" customWidth="1"/>
    <col min="5" max="7" width="10.6484375" customWidth="1"/>
    <col min="8" max="8" width="15.796875" customWidth="1"/>
    <col min="9" max="26" width="10.6484375" customWidth="1"/>
  </cols>
  <sheetData>
    <row r="2" spans="2:8" ht="15" customHeight="1" x14ac:dyDescent="0.6">
      <c r="B2" s="11" t="s">
        <v>104</v>
      </c>
      <c r="C2" s="11" t="s">
        <v>155</v>
      </c>
      <c r="D2" s="11" t="s">
        <v>156</v>
      </c>
      <c r="E2" s="11" t="s">
        <v>105</v>
      </c>
      <c r="F2" s="11" t="s">
        <v>157</v>
      </c>
      <c r="G2" s="11" t="s">
        <v>158</v>
      </c>
      <c r="H2" s="11" t="s">
        <v>159</v>
      </c>
    </row>
    <row r="3" spans="2:8" ht="15" customHeight="1" x14ac:dyDescent="0.6">
      <c r="B3" s="6" t="s">
        <v>110</v>
      </c>
      <c r="C3" s="10">
        <v>44883</v>
      </c>
      <c r="D3" s="6" t="s">
        <v>160</v>
      </c>
      <c r="E3" s="12">
        <v>12000</v>
      </c>
      <c r="F3">
        <f>WEEKDAY(C3,2)</f>
        <v>5</v>
      </c>
      <c r="G3">
        <f>WEEKNUM(C3,2)</f>
        <v>47</v>
      </c>
      <c r="H3" s="13">
        <f ca="1">C3-TODAY()</f>
        <v>-152</v>
      </c>
    </row>
    <row r="4" spans="2:8" ht="15" customHeight="1" x14ac:dyDescent="0.6">
      <c r="B4" s="6" t="s">
        <v>113</v>
      </c>
      <c r="C4" s="10">
        <v>44878</v>
      </c>
      <c r="D4" s="6" t="s">
        <v>161</v>
      </c>
      <c r="E4" s="12">
        <v>10000</v>
      </c>
      <c r="F4">
        <f t="shared" ref="F4:F24" si="0">WEEKDAY(C4,2)</f>
        <v>7</v>
      </c>
      <c r="G4">
        <f t="shared" ref="G4:G24" si="1">WEEKNUM(C4,2)</f>
        <v>46</v>
      </c>
      <c r="H4" s="13">
        <f t="shared" ref="H4:H24" ca="1" si="2">C4-TODAY()</f>
        <v>-157</v>
      </c>
    </row>
    <row r="5" spans="2:8" ht="15" customHeight="1" x14ac:dyDescent="0.6">
      <c r="B5" s="6" t="s">
        <v>116</v>
      </c>
      <c r="C5" s="10">
        <v>44867</v>
      </c>
      <c r="D5" s="6" t="s">
        <v>162</v>
      </c>
      <c r="E5" s="12">
        <v>10000</v>
      </c>
      <c r="F5">
        <f t="shared" si="0"/>
        <v>3</v>
      </c>
      <c r="G5">
        <f t="shared" si="1"/>
        <v>45</v>
      </c>
      <c r="H5" s="13">
        <f t="shared" ca="1" si="2"/>
        <v>-168</v>
      </c>
    </row>
    <row r="6" spans="2:8" ht="15" customHeight="1" x14ac:dyDescent="0.6">
      <c r="B6" s="6" t="s">
        <v>119</v>
      </c>
      <c r="C6" s="10">
        <v>45229</v>
      </c>
      <c r="D6" s="6" t="s">
        <v>160</v>
      </c>
      <c r="E6" s="12">
        <v>8500</v>
      </c>
      <c r="F6">
        <f t="shared" si="0"/>
        <v>1</v>
      </c>
      <c r="G6">
        <f t="shared" si="1"/>
        <v>45</v>
      </c>
      <c r="H6" s="13">
        <f t="shared" ca="1" si="2"/>
        <v>194</v>
      </c>
    </row>
    <row r="7" spans="2:8" ht="15" customHeight="1" x14ac:dyDescent="0.6">
      <c r="B7" s="6" t="s">
        <v>122</v>
      </c>
      <c r="C7" s="10">
        <v>44859</v>
      </c>
      <c r="D7" s="6" t="s">
        <v>161</v>
      </c>
      <c r="E7" s="12">
        <v>9000</v>
      </c>
      <c r="F7">
        <f t="shared" si="0"/>
        <v>2</v>
      </c>
      <c r="G7">
        <f t="shared" si="1"/>
        <v>44</v>
      </c>
      <c r="H7" s="13">
        <f t="shared" ca="1" si="2"/>
        <v>-176</v>
      </c>
    </row>
    <row r="8" spans="2:8" ht="15" customHeight="1" x14ac:dyDescent="0.6">
      <c r="B8" s="6" t="s">
        <v>125</v>
      </c>
      <c r="C8" s="10">
        <v>44852</v>
      </c>
      <c r="D8" s="6" t="s">
        <v>163</v>
      </c>
      <c r="E8" s="12">
        <v>10000</v>
      </c>
      <c r="F8">
        <f t="shared" si="0"/>
        <v>2</v>
      </c>
      <c r="G8">
        <f t="shared" si="1"/>
        <v>43</v>
      </c>
      <c r="H8" s="13">
        <f t="shared" ca="1" si="2"/>
        <v>-183</v>
      </c>
    </row>
    <row r="9" spans="2:8" ht="15" customHeight="1" x14ac:dyDescent="0.6">
      <c r="B9" s="6" t="s">
        <v>164</v>
      </c>
      <c r="C9" s="10">
        <v>44843</v>
      </c>
      <c r="D9" s="6" t="s">
        <v>162</v>
      </c>
      <c r="E9" s="12">
        <v>12500</v>
      </c>
      <c r="F9">
        <f t="shared" si="0"/>
        <v>7</v>
      </c>
      <c r="G9">
        <f t="shared" si="1"/>
        <v>41</v>
      </c>
      <c r="H9" s="13">
        <f t="shared" ca="1" si="2"/>
        <v>-192</v>
      </c>
    </row>
    <row r="10" spans="2:8" ht="15" customHeight="1" x14ac:dyDescent="0.6">
      <c r="B10" s="6" t="s">
        <v>128</v>
      </c>
      <c r="C10" s="10">
        <v>44846</v>
      </c>
      <c r="D10" s="6" t="s">
        <v>165</v>
      </c>
      <c r="E10" s="12">
        <v>9000</v>
      </c>
      <c r="F10">
        <f t="shared" si="0"/>
        <v>3</v>
      </c>
      <c r="G10">
        <f t="shared" si="1"/>
        <v>42</v>
      </c>
      <c r="H10" s="13">
        <f t="shared" ca="1" si="2"/>
        <v>-189</v>
      </c>
    </row>
    <row r="11" spans="2:8" ht="15" customHeight="1" x14ac:dyDescent="0.6">
      <c r="B11" s="6" t="s">
        <v>131</v>
      </c>
      <c r="C11" s="10">
        <v>45194</v>
      </c>
      <c r="D11" s="6" t="s">
        <v>163</v>
      </c>
      <c r="E11" s="12">
        <v>9500</v>
      </c>
      <c r="F11">
        <f t="shared" si="0"/>
        <v>1</v>
      </c>
      <c r="G11">
        <f t="shared" si="1"/>
        <v>40</v>
      </c>
      <c r="H11" s="13">
        <f t="shared" ca="1" si="2"/>
        <v>159</v>
      </c>
    </row>
    <row r="12" spans="2:8" ht="15" customHeight="1" x14ac:dyDescent="0.6">
      <c r="B12" s="6" t="s">
        <v>134</v>
      </c>
      <c r="C12" s="10">
        <v>45187</v>
      </c>
      <c r="D12" s="6" t="s">
        <v>166</v>
      </c>
      <c r="E12" s="12">
        <v>8250</v>
      </c>
      <c r="F12">
        <f t="shared" si="0"/>
        <v>1</v>
      </c>
      <c r="G12">
        <f t="shared" si="1"/>
        <v>39</v>
      </c>
      <c r="H12" s="13">
        <f t="shared" ca="1" si="2"/>
        <v>152</v>
      </c>
    </row>
    <row r="13" spans="2:8" ht="15" customHeight="1" x14ac:dyDescent="0.6">
      <c r="B13" s="6" t="s">
        <v>137</v>
      </c>
      <c r="C13" s="10">
        <v>44817</v>
      </c>
      <c r="D13" s="6" t="s">
        <v>161</v>
      </c>
      <c r="E13" s="12">
        <v>9000</v>
      </c>
      <c r="F13">
        <f t="shared" si="0"/>
        <v>2</v>
      </c>
      <c r="G13">
        <f t="shared" si="1"/>
        <v>38</v>
      </c>
      <c r="H13" s="13">
        <f t="shared" ca="1" si="2"/>
        <v>-218</v>
      </c>
    </row>
    <row r="14" spans="2:8" ht="15" customHeight="1" x14ac:dyDescent="0.6">
      <c r="B14" s="6" t="s">
        <v>167</v>
      </c>
      <c r="C14" s="10">
        <v>44851</v>
      </c>
      <c r="D14" s="6" t="s">
        <v>165</v>
      </c>
      <c r="E14" s="12">
        <v>10550</v>
      </c>
      <c r="F14">
        <f t="shared" si="0"/>
        <v>1</v>
      </c>
      <c r="G14">
        <f t="shared" si="1"/>
        <v>43</v>
      </c>
      <c r="H14" s="13">
        <f t="shared" ca="1" si="2"/>
        <v>-184</v>
      </c>
    </row>
    <row r="15" spans="2:8" ht="15" customHeight="1" x14ac:dyDescent="0.6">
      <c r="B15" s="6" t="s">
        <v>140</v>
      </c>
      <c r="C15" s="10">
        <v>44802</v>
      </c>
      <c r="D15" s="6" t="s">
        <v>161</v>
      </c>
      <c r="E15" s="12">
        <v>12200</v>
      </c>
      <c r="F15">
        <f t="shared" si="0"/>
        <v>1</v>
      </c>
      <c r="G15">
        <f t="shared" si="1"/>
        <v>36</v>
      </c>
      <c r="H15" s="13">
        <f t="shared" ca="1" si="2"/>
        <v>-233</v>
      </c>
    </row>
    <row r="16" spans="2:8" ht="15" customHeight="1" x14ac:dyDescent="0.6">
      <c r="B16" s="6" t="s">
        <v>168</v>
      </c>
      <c r="C16" s="10">
        <v>44794</v>
      </c>
      <c r="D16" s="6" t="s">
        <v>162</v>
      </c>
      <c r="E16" s="12">
        <v>9250</v>
      </c>
      <c r="F16">
        <f t="shared" si="0"/>
        <v>7</v>
      </c>
      <c r="G16">
        <f t="shared" si="1"/>
        <v>34</v>
      </c>
      <c r="H16" s="13">
        <f t="shared" ca="1" si="2"/>
        <v>-241</v>
      </c>
    </row>
    <row r="17" spans="2:8" ht="15" customHeight="1" x14ac:dyDescent="0.6">
      <c r="B17" s="6" t="s">
        <v>169</v>
      </c>
      <c r="C17" s="10">
        <v>44850</v>
      </c>
      <c r="D17" s="6" t="s">
        <v>166</v>
      </c>
      <c r="E17" s="12">
        <v>9500</v>
      </c>
      <c r="F17">
        <f t="shared" si="0"/>
        <v>7</v>
      </c>
      <c r="G17">
        <f t="shared" si="1"/>
        <v>42</v>
      </c>
      <c r="H17" s="13">
        <f t="shared" ca="1" si="2"/>
        <v>-185</v>
      </c>
    </row>
    <row r="18" spans="2:8" ht="15" customHeight="1" x14ac:dyDescent="0.6">
      <c r="B18" s="6" t="s">
        <v>143</v>
      </c>
      <c r="C18" s="10">
        <v>44808</v>
      </c>
      <c r="D18" s="6" t="s">
        <v>166</v>
      </c>
      <c r="E18" s="12">
        <v>8000</v>
      </c>
      <c r="F18">
        <f t="shared" si="0"/>
        <v>7</v>
      </c>
      <c r="G18">
        <f t="shared" si="1"/>
        <v>36</v>
      </c>
      <c r="H18" s="13">
        <f t="shared" ca="1" si="2"/>
        <v>-227</v>
      </c>
    </row>
    <row r="19" spans="2:8" ht="15" customHeight="1" x14ac:dyDescent="0.6">
      <c r="B19" s="6" t="s">
        <v>146</v>
      </c>
      <c r="C19" s="10">
        <v>44850</v>
      </c>
      <c r="D19" s="6" t="s">
        <v>165</v>
      </c>
      <c r="E19" s="12">
        <v>8500</v>
      </c>
      <c r="F19">
        <f t="shared" si="0"/>
        <v>7</v>
      </c>
      <c r="G19">
        <f t="shared" si="1"/>
        <v>42</v>
      </c>
      <c r="H19" s="13">
        <f t="shared" ca="1" si="2"/>
        <v>-185</v>
      </c>
    </row>
    <row r="20" spans="2:8" ht="15" customHeight="1" x14ac:dyDescent="0.6">
      <c r="B20" s="6" t="s">
        <v>149</v>
      </c>
      <c r="C20" s="10">
        <v>44763</v>
      </c>
      <c r="D20" s="6" t="s">
        <v>170</v>
      </c>
      <c r="E20" s="12">
        <v>9500</v>
      </c>
      <c r="F20">
        <f t="shared" si="0"/>
        <v>4</v>
      </c>
      <c r="G20">
        <f t="shared" si="1"/>
        <v>30</v>
      </c>
      <c r="H20" s="13">
        <f t="shared" ca="1" si="2"/>
        <v>-272</v>
      </c>
    </row>
    <row r="21" spans="2:8" ht="15" customHeight="1" x14ac:dyDescent="0.6">
      <c r="B21" s="6" t="s">
        <v>152</v>
      </c>
      <c r="C21" s="10">
        <v>44850</v>
      </c>
      <c r="D21" s="6" t="s">
        <v>171</v>
      </c>
      <c r="E21" s="12">
        <v>12000</v>
      </c>
      <c r="F21">
        <f t="shared" si="0"/>
        <v>7</v>
      </c>
      <c r="G21">
        <f t="shared" si="1"/>
        <v>42</v>
      </c>
      <c r="H21" s="13">
        <f t="shared" ca="1" si="2"/>
        <v>-185</v>
      </c>
    </row>
    <row r="22" spans="2:8" ht="15" customHeight="1" x14ac:dyDescent="0.6">
      <c r="B22" s="6" t="s">
        <v>172</v>
      </c>
      <c r="C22" s="10">
        <v>44749</v>
      </c>
      <c r="D22" s="6" t="s">
        <v>162</v>
      </c>
      <c r="E22" s="12">
        <v>9000</v>
      </c>
      <c r="F22">
        <f t="shared" si="0"/>
        <v>4</v>
      </c>
      <c r="G22">
        <f t="shared" si="1"/>
        <v>28</v>
      </c>
      <c r="H22" s="13">
        <f t="shared" ca="1" si="2"/>
        <v>-286</v>
      </c>
    </row>
    <row r="23" spans="2:8" ht="15" customHeight="1" x14ac:dyDescent="0.6">
      <c r="B23" s="6" t="s">
        <v>173</v>
      </c>
      <c r="C23" s="10">
        <v>44742</v>
      </c>
      <c r="D23" s="6" t="s">
        <v>170</v>
      </c>
      <c r="E23" s="12">
        <v>9000</v>
      </c>
      <c r="F23">
        <f t="shared" si="0"/>
        <v>4</v>
      </c>
      <c r="G23">
        <f t="shared" si="1"/>
        <v>27</v>
      </c>
      <c r="H23" s="13">
        <f t="shared" ca="1" si="2"/>
        <v>-293</v>
      </c>
    </row>
    <row r="24" spans="2:8" ht="15" customHeight="1" x14ac:dyDescent="0.6">
      <c r="B24" s="6" t="s">
        <v>174</v>
      </c>
      <c r="C24" s="10">
        <v>44740</v>
      </c>
      <c r="D24" s="6" t="s">
        <v>171</v>
      </c>
      <c r="E24" s="12">
        <v>8250</v>
      </c>
      <c r="F24">
        <f t="shared" si="0"/>
        <v>2</v>
      </c>
      <c r="G24">
        <f t="shared" si="1"/>
        <v>27</v>
      </c>
      <c r="H24" s="13">
        <f t="shared" ca="1" si="2"/>
        <v>-295</v>
      </c>
    </row>
    <row r="26" spans="2:8" ht="15" customHeight="1" x14ac:dyDescent="0.6">
      <c r="C26" s="14"/>
    </row>
    <row r="27" spans="2:8" ht="15" customHeight="1" x14ac:dyDescent="0.6">
      <c r="C27" s="14"/>
    </row>
    <row r="28" spans="2:8" ht="15" customHeight="1" x14ac:dyDescent="0.6">
      <c r="C28" s="14"/>
    </row>
    <row r="29" spans="2:8" ht="15" customHeight="1" x14ac:dyDescent="0.6">
      <c r="C29" s="14"/>
    </row>
    <row r="30" spans="2:8" ht="15" customHeight="1" x14ac:dyDescent="0.6">
      <c r="C30" s="14"/>
    </row>
    <row r="31" spans="2:8" ht="15" customHeight="1" x14ac:dyDescent="0.6">
      <c r="C31" s="14"/>
    </row>
    <row r="32" spans="2:8" ht="15" customHeight="1" x14ac:dyDescent="0.6">
      <c r="C32" s="14"/>
    </row>
    <row r="33" spans="3:3" ht="15" customHeight="1" x14ac:dyDescent="0.6">
      <c r="C33" s="14"/>
    </row>
    <row r="34" spans="3:3" ht="15" customHeight="1" x14ac:dyDescent="0.6">
      <c r="C34" s="14"/>
    </row>
    <row r="35" spans="3:3" ht="15" customHeight="1" x14ac:dyDescent="0.6">
      <c r="C35" s="14"/>
    </row>
    <row r="36" spans="3:3" ht="15" customHeight="1" x14ac:dyDescent="0.6">
      <c r="C36" s="14"/>
    </row>
    <row r="37" spans="3:3" ht="15" customHeight="1" x14ac:dyDescent="0.6">
      <c r="C37" s="14"/>
    </row>
    <row r="38" spans="3:3" ht="15" customHeight="1" x14ac:dyDescent="0.6">
      <c r="C38" s="14"/>
    </row>
    <row r="39" spans="3:3" ht="15" customHeight="1" x14ac:dyDescent="0.6">
      <c r="C39" s="14"/>
    </row>
    <row r="40" spans="3:3" ht="15" customHeight="1" x14ac:dyDescent="0.6">
      <c r="C40" s="14"/>
    </row>
    <row r="41" spans="3:3" ht="15" customHeight="1" x14ac:dyDescent="0.6">
      <c r="C41" s="14"/>
    </row>
    <row r="42" spans="3:3" ht="15" customHeight="1" x14ac:dyDescent="0.6">
      <c r="C42" s="14"/>
    </row>
    <row r="43" spans="3:3" ht="15" customHeight="1" x14ac:dyDescent="0.6">
      <c r="C43" s="14"/>
    </row>
    <row r="44" spans="3:3" ht="15" customHeight="1" x14ac:dyDescent="0.6">
      <c r="C44" s="14"/>
    </row>
    <row r="45" spans="3:3" ht="15" customHeight="1" x14ac:dyDescent="0.6">
      <c r="C45" s="14"/>
    </row>
    <row r="46" spans="3:3" ht="15" customHeight="1" x14ac:dyDescent="0.6">
      <c r="C46" s="14"/>
    </row>
    <row r="47" spans="3:3" ht="15" customHeight="1" x14ac:dyDescent="0.6">
      <c r="C47" s="14"/>
    </row>
    <row r="48" spans="3:3" ht="15" customHeight="1" x14ac:dyDescent="0.6">
      <c r="C48" s="14"/>
    </row>
    <row r="49" spans="3:3" ht="15" customHeight="1" x14ac:dyDescent="0.6">
      <c r="C49" s="14"/>
    </row>
    <row r="50" spans="3:3" ht="15" customHeight="1" x14ac:dyDescent="0.6">
      <c r="C50" s="14"/>
    </row>
    <row r="51" spans="3:3" ht="15" customHeight="1" x14ac:dyDescent="0.6">
      <c r="C51" s="14"/>
    </row>
    <row r="52" spans="3:3" ht="15" customHeight="1" x14ac:dyDescent="0.6">
      <c r="C52" s="14"/>
    </row>
    <row r="53" spans="3:3" ht="15" customHeight="1" x14ac:dyDescent="0.6">
      <c r="C53" s="14"/>
    </row>
    <row r="54" spans="3:3" ht="15" customHeight="1" x14ac:dyDescent="0.6">
      <c r="C54" s="14"/>
    </row>
    <row r="55" spans="3:3" ht="15" customHeight="1" x14ac:dyDescent="0.6">
      <c r="C55" s="14"/>
    </row>
    <row r="56" spans="3:3" ht="15" customHeight="1" x14ac:dyDescent="0.6">
      <c r="C56" s="14"/>
    </row>
    <row r="57" spans="3:3" ht="15" customHeight="1" x14ac:dyDescent="0.6">
      <c r="C57" s="14"/>
    </row>
    <row r="58" spans="3:3" ht="15.6" x14ac:dyDescent="0.6">
      <c r="C58" s="14"/>
    </row>
    <row r="59" spans="3:3" ht="15.6" x14ac:dyDescent="0.6">
      <c r="C59" s="14"/>
    </row>
    <row r="60" spans="3:3" ht="15.6" x14ac:dyDescent="0.6">
      <c r="C60" s="14"/>
    </row>
    <row r="61" spans="3:3" ht="15.6" x14ac:dyDescent="0.6">
      <c r="C61" s="14"/>
    </row>
    <row r="62" spans="3:3" ht="15.6" x14ac:dyDescent="0.6">
      <c r="C62" s="14"/>
    </row>
    <row r="63" spans="3:3" ht="15.6" x14ac:dyDescent="0.6">
      <c r="C63" s="14"/>
    </row>
    <row r="64" spans="3:3" ht="15.6" x14ac:dyDescent="0.6">
      <c r="C64" s="14"/>
    </row>
    <row r="65" spans="3:3" ht="15.6" x14ac:dyDescent="0.6">
      <c r="C65" s="14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showGridLines="0" workbookViewId="0">
      <selection activeCell="C33" sqref="C33"/>
    </sheetView>
  </sheetViews>
  <sheetFormatPr defaultColWidth="11.19921875" defaultRowHeight="15" customHeight="1" x14ac:dyDescent="0.6"/>
  <cols>
    <col min="1" max="1" width="10.796875" customWidth="1"/>
    <col min="2" max="2" width="38.44921875" customWidth="1"/>
    <col min="3" max="26" width="10.796875" customWidth="1"/>
  </cols>
  <sheetData>
    <row r="1" spans="1:26" ht="15" customHeight="1" x14ac:dyDescent="0.6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5" customHeight="1" x14ac:dyDescent="0.6">
      <c r="A2" s="15"/>
      <c r="B2" s="48" t="s">
        <v>175</v>
      </c>
      <c r="C2" s="49"/>
      <c r="D2" s="49"/>
      <c r="E2" s="50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5" customHeight="1" x14ac:dyDescent="0.6">
      <c r="A3" s="15"/>
      <c r="B3" s="16" t="s">
        <v>176</v>
      </c>
      <c r="C3" s="17">
        <v>44196</v>
      </c>
      <c r="D3" s="17">
        <f t="shared" ref="D3:E3" si="0">EDATE(C3,12)</f>
        <v>44561</v>
      </c>
      <c r="E3" s="17">
        <f t="shared" si="0"/>
        <v>44926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5" customHeight="1" x14ac:dyDescent="0.6">
      <c r="A4" s="15"/>
      <c r="B4" s="18" t="s">
        <v>177</v>
      </c>
      <c r="C4" s="19"/>
      <c r="D4" s="19"/>
      <c r="E4" s="19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5" customHeight="1" x14ac:dyDescent="0.6">
      <c r="A5" s="15"/>
      <c r="B5" s="15" t="s">
        <v>178</v>
      </c>
      <c r="C5" s="19"/>
      <c r="D5" s="19"/>
      <c r="E5" s="19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5" customHeight="1" x14ac:dyDescent="0.6">
      <c r="A6" s="15"/>
      <c r="B6" s="6" t="s">
        <v>179</v>
      </c>
      <c r="C6" s="20">
        <v>5230</v>
      </c>
      <c r="D6" s="20">
        <v>6250</v>
      </c>
      <c r="E6" s="20">
        <v>5890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5" customHeight="1" x14ac:dyDescent="0.6">
      <c r="A7" s="15"/>
      <c r="B7" s="6" t="s">
        <v>180</v>
      </c>
      <c r="C7" s="20">
        <v>265</v>
      </c>
      <c r="D7" s="20">
        <v>458</v>
      </c>
      <c r="E7" s="20">
        <v>365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5" customHeight="1" x14ac:dyDescent="0.6">
      <c r="A8" s="15"/>
      <c r="B8" s="6" t="s">
        <v>181</v>
      </c>
      <c r="C8" s="20">
        <v>678</v>
      </c>
      <c r="D8" s="20">
        <v>589</v>
      </c>
      <c r="E8" s="20">
        <v>669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5" customHeight="1" x14ac:dyDescent="0.6">
      <c r="A9" s="15"/>
      <c r="B9" s="6" t="s">
        <v>182</v>
      </c>
      <c r="C9" s="20">
        <v>102</v>
      </c>
      <c r="D9" s="20">
        <v>98</v>
      </c>
      <c r="E9" s="20">
        <v>106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5" customHeight="1" x14ac:dyDescent="0.6">
      <c r="A10" s="15"/>
      <c r="B10" s="21" t="s">
        <v>183</v>
      </c>
      <c r="C10" s="22">
        <f t="shared" ref="C10:E10" si="1">SUM(C6:C9)</f>
        <v>6275</v>
      </c>
      <c r="D10" s="22">
        <f t="shared" si="1"/>
        <v>7395</v>
      </c>
      <c r="E10" s="22">
        <f t="shared" si="1"/>
        <v>7030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 customHeight="1" x14ac:dyDescent="0.6">
      <c r="A11" s="15"/>
      <c r="B11" s="23"/>
      <c r="C11" s="24"/>
      <c r="D11" s="24"/>
      <c r="E11" s="2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5" customHeight="1" x14ac:dyDescent="0.6">
      <c r="A12" s="15"/>
      <c r="B12" s="15" t="s">
        <v>184</v>
      </c>
      <c r="C12" s="20">
        <v>10156</v>
      </c>
      <c r="D12" s="20">
        <v>11489</v>
      </c>
      <c r="E12" s="20">
        <v>10786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 customHeight="1" x14ac:dyDescent="0.6">
      <c r="A13" s="15"/>
      <c r="B13" s="6" t="s">
        <v>185</v>
      </c>
      <c r="C13" s="20">
        <v>4023</v>
      </c>
      <c r="D13" s="20">
        <v>4011</v>
      </c>
      <c r="E13" s="20">
        <v>4108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 customHeight="1" x14ac:dyDescent="0.6">
      <c r="A14" s="15"/>
      <c r="B14" s="25" t="s">
        <v>186</v>
      </c>
      <c r="C14" s="26">
        <f t="shared" ref="C14:E14" si="2">SUM(C12:C13,C10)</f>
        <v>20454</v>
      </c>
      <c r="D14" s="26">
        <f t="shared" si="2"/>
        <v>22895</v>
      </c>
      <c r="E14" s="26">
        <f t="shared" si="2"/>
        <v>21924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 customHeight="1" x14ac:dyDescent="0.6">
      <c r="A15" s="15"/>
      <c r="B15" s="23"/>
      <c r="C15" s="24"/>
      <c r="D15" s="24"/>
      <c r="E15" s="2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 customHeight="1" x14ac:dyDescent="0.6">
      <c r="A16" s="15"/>
      <c r="B16" s="18" t="s">
        <v>187</v>
      </c>
      <c r="C16" s="20"/>
      <c r="D16" s="20"/>
      <c r="E16" s="20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 customHeight="1" x14ac:dyDescent="0.6">
      <c r="A17" s="15"/>
      <c r="B17" s="15" t="s">
        <v>188</v>
      </c>
      <c r="C17" s="20"/>
      <c r="D17" s="20"/>
      <c r="E17" s="20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 customHeight="1" x14ac:dyDescent="0.6">
      <c r="A18" s="15"/>
      <c r="B18" s="6" t="s">
        <v>189</v>
      </c>
      <c r="C18" s="20">
        <v>1000</v>
      </c>
      <c r="D18" s="20">
        <v>1000</v>
      </c>
      <c r="E18" s="20">
        <v>1000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 customHeight="1" x14ac:dyDescent="0.6">
      <c r="A19" s="15"/>
      <c r="B19" s="6" t="s">
        <v>190</v>
      </c>
      <c r="C19" s="20">
        <v>355</v>
      </c>
      <c r="D19" s="20">
        <v>289</v>
      </c>
      <c r="E19" s="20">
        <v>346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 customHeight="1" x14ac:dyDescent="0.6">
      <c r="A20" s="15"/>
      <c r="B20" s="6" t="s">
        <v>191</v>
      </c>
      <c r="C20" s="20">
        <v>1102</v>
      </c>
      <c r="D20" s="20">
        <v>1279</v>
      </c>
      <c r="E20" s="20">
        <v>1330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 customHeight="1" x14ac:dyDescent="0.6">
      <c r="A21" s="15"/>
      <c r="B21" s="21" t="s">
        <v>192</v>
      </c>
      <c r="C21" s="22">
        <f t="shared" ref="C21:E21" si="3">SUM(C18:C20)</f>
        <v>2457</v>
      </c>
      <c r="D21" s="22">
        <f t="shared" si="3"/>
        <v>2568</v>
      </c>
      <c r="E21" s="22">
        <f t="shared" si="3"/>
        <v>2676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 customHeight="1" x14ac:dyDescent="0.6">
      <c r="A22" s="15"/>
      <c r="B22" s="23"/>
      <c r="C22" s="24"/>
      <c r="D22" s="24"/>
      <c r="E22" s="2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 customHeight="1" x14ac:dyDescent="0.6">
      <c r="A23" s="15"/>
      <c r="B23" s="6" t="s">
        <v>193</v>
      </c>
      <c r="C23" s="20">
        <v>10000</v>
      </c>
      <c r="D23" s="20">
        <v>9000</v>
      </c>
      <c r="E23" s="20">
        <v>8000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 customHeight="1" x14ac:dyDescent="0.6">
      <c r="A24" s="15"/>
      <c r="B24" s="6" t="s">
        <v>194</v>
      </c>
      <c r="C24" s="20">
        <v>254</v>
      </c>
      <c r="D24" s="20">
        <v>265</v>
      </c>
      <c r="E24" s="20">
        <v>268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" customHeight="1" x14ac:dyDescent="0.6">
      <c r="A25" s="15"/>
      <c r="B25" s="21" t="s">
        <v>195</v>
      </c>
      <c r="C25" s="22">
        <f t="shared" ref="C25:E25" si="4">SUM(C23:C24,C21)</f>
        <v>12711</v>
      </c>
      <c r="D25" s="22">
        <f t="shared" si="4"/>
        <v>11833</v>
      </c>
      <c r="E25" s="22">
        <f t="shared" si="4"/>
        <v>10944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" customHeight="1" x14ac:dyDescent="0.6">
      <c r="A26" s="15"/>
      <c r="B26" s="23"/>
      <c r="C26" s="24"/>
      <c r="D26" s="24"/>
      <c r="E26" s="24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" customHeight="1" x14ac:dyDescent="0.6">
      <c r="A27" s="15"/>
      <c r="B27" s="18" t="s">
        <v>196</v>
      </c>
      <c r="C27" s="24"/>
      <c r="D27" s="24"/>
      <c r="E27" s="24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" customHeight="1" x14ac:dyDescent="0.6">
      <c r="A28" s="15"/>
      <c r="B28" s="6" t="s">
        <v>197</v>
      </c>
      <c r="C28" s="20">
        <v>7498</v>
      </c>
      <c r="D28" s="20">
        <v>10806</v>
      </c>
      <c r="E28" s="20">
        <v>10679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" customHeight="1" x14ac:dyDescent="0.6">
      <c r="A29" s="15"/>
      <c r="B29" s="6" t="s">
        <v>198</v>
      </c>
      <c r="C29" s="20">
        <v>245</v>
      </c>
      <c r="D29" s="20">
        <v>256</v>
      </c>
      <c r="E29" s="20">
        <v>301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" customHeight="1" x14ac:dyDescent="0.6">
      <c r="A30" s="15"/>
      <c r="B30" s="21" t="s">
        <v>199</v>
      </c>
      <c r="C30" s="22">
        <f t="shared" ref="C30:E30" si="5">SUM(C28:C29)</f>
        <v>7743</v>
      </c>
      <c r="D30" s="22">
        <f t="shared" si="5"/>
        <v>11062</v>
      </c>
      <c r="E30" s="22">
        <f t="shared" si="5"/>
        <v>10980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" customHeight="1" x14ac:dyDescent="0.6">
      <c r="A31" s="15"/>
      <c r="B31" s="25" t="s">
        <v>200</v>
      </c>
      <c r="C31" s="26">
        <f t="shared" ref="C31:E31" si="6">C30+C25</f>
        <v>20454</v>
      </c>
      <c r="D31" s="26">
        <f t="shared" si="6"/>
        <v>22895</v>
      </c>
      <c r="E31" s="26">
        <f t="shared" si="6"/>
        <v>21924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" customHeight="1" x14ac:dyDescent="0.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" customHeight="1" x14ac:dyDescent="0.6">
      <c r="A33" s="15"/>
      <c r="B33" s="27" t="s">
        <v>201</v>
      </c>
      <c r="C33" s="28" t="str">
        <f>IF(C31=C14, "Verified", "Failed")</f>
        <v>Verified</v>
      </c>
      <c r="D33" s="28"/>
      <c r="E33" s="28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" customHeight="1" x14ac:dyDescent="0.6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5" customHeight="1" x14ac:dyDescent="0.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5" customHeight="1" x14ac:dyDescent="0.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5" customHeight="1" x14ac:dyDescent="0.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5" customHeight="1" x14ac:dyDescent="0.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5" customHeight="1" x14ac:dyDescent="0.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5" customHeight="1" x14ac:dyDescent="0.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 customHeight="1" x14ac:dyDescent="0.6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5" customHeight="1" x14ac:dyDescent="0.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5" customHeight="1" x14ac:dyDescent="0.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" customHeight="1" x14ac:dyDescent="0.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" customHeight="1" x14ac:dyDescent="0.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" customHeight="1" x14ac:dyDescent="0.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" customHeight="1" x14ac:dyDescent="0.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" customHeight="1" x14ac:dyDescent="0.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" customHeight="1" x14ac:dyDescent="0.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" customHeight="1" x14ac:dyDescent="0.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" customHeight="1" x14ac:dyDescent="0.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" customHeight="1" x14ac:dyDescent="0.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" customHeight="1" x14ac:dyDescent="0.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" customHeight="1" x14ac:dyDescent="0.6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" customHeight="1" x14ac:dyDescent="0.6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" customHeight="1" x14ac:dyDescent="0.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" customHeight="1" x14ac:dyDescent="0.6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6" x14ac:dyDescent="0.6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6" x14ac:dyDescent="0.6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6" x14ac:dyDescent="0.6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6" x14ac:dyDescent="0.6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6" x14ac:dyDescent="0.6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6" x14ac:dyDescent="0.6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6" x14ac:dyDescent="0.6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6" x14ac:dyDescent="0.6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6" x14ac:dyDescent="0.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6" x14ac:dyDescent="0.6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6" x14ac:dyDescent="0.6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6" x14ac:dyDescent="0.6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.6" x14ac:dyDescent="0.6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.6" x14ac:dyDescent="0.6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.6" x14ac:dyDescent="0.6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.6" x14ac:dyDescent="0.6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5.6" x14ac:dyDescent="0.6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5.6" x14ac:dyDescent="0.6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5.6" x14ac:dyDescent="0.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5.6" x14ac:dyDescent="0.6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5.6" x14ac:dyDescent="0.6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6" x14ac:dyDescent="0.6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5.6" x14ac:dyDescent="0.6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5.6" x14ac:dyDescent="0.6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5.6" x14ac:dyDescent="0.6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.6" x14ac:dyDescent="0.6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5.6" x14ac:dyDescent="0.6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5.6" x14ac:dyDescent="0.6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6" x14ac:dyDescent="0.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5.6" x14ac:dyDescent="0.6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5.6" x14ac:dyDescent="0.6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5.6" x14ac:dyDescent="0.6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.6" x14ac:dyDescent="0.6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5.6" x14ac:dyDescent="0.6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5.6" x14ac:dyDescent="0.6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5.6" x14ac:dyDescent="0.6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5.6" x14ac:dyDescent="0.6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5.6" x14ac:dyDescent="0.6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5.6" x14ac:dyDescent="0.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5.6" x14ac:dyDescent="0.6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5.6" x14ac:dyDescent="0.6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5.6" x14ac:dyDescent="0.6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5.6" x14ac:dyDescent="0.6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5.6" x14ac:dyDescent="0.6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5.6" x14ac:dyDescent="0.6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5.6" x14ac:dyDescent="0.6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5.6" x14ac:dyDescent="0.6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5.6" x14ac:dyDescent="0.6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5.6" x14ac:dyDescent="0.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5.6" x14ac:dyDescent="0.6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5.6" x14ac:dyDescent="0.6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5.6" x14ac:dyDescent="0.6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5.6" x14ac:dyDescent="0.6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5.6" x14ac:dyDescent="0.6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5.6" x14ac:dyDescent="0.6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5.6" x14ac:dyDescent="0.6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5.6" x14ac:dyDescent="0.6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5.6" x14ac:dyDescent="0.6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5.6" x14ac:dyDescent="0.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5.6" x14ac:dyDescent="0.6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5.6" x14ac:dyDescent="0.6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5.6" x14ac:dyDescent="0.6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5.6" x14ac:dyDescent="0.6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5.6" x14ac:dyDescent="0.6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5.6" x14ac:dyDescent="0.6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5.6" x14ac:dyDescent="0.6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5.6" x14ac:dyDescent="0.6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5.6" x14ac:dyDescent="0.6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5.6" x14ac:dyDescent="0.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5.6" x14ac:dyDescent="0.6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5.6" x14ac:dyDescent="0.6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5.6" x14ac:dyDescent="0.6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5.6" x14ac:dyDescent="0.6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5.6" x14ac:dyDescent="0.6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5.6" x14ac:dyDescent="0.6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5.6" x14ac:dyDescent="0.6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5.6" x14ac:dyDescent="0.6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5.6" x14ac:dyDescent="0.6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5.6" x14ac:dyDescent="0.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5.6" x14ac:dyDescent="0.6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5.6" x14ac:dyDescent="0.6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5.6" x14ac:dyDescent="0.6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5.6" x14ac:dyDescent="0.6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5.6" x14ac:dyDescent="0.6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5.6" x14ac:dyDescent="0.6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5.6" x14ac:dyDescent="0.6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5.6" x14ac:dyDescent="0.6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5.6" x14ac:dyDescent="0.6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5.6" x14ac:dyDescent="0.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5.6" x14ac:dyDescent="0.6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5.6" x14ac:dyDescent="0.6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5.6" x14ac:dyDescent="0.6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5.6" x14ac:dyDescent="0.6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5.6" x14ac:dyDescent="0.6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5.6" x14ac:dyDescent="0.6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5.6" x14ac:dyDescent="0.6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5.6" x14ac:dyDescent="0.6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5.6" x14ac:dyDescent="0.6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5.6" x14ac:dyDescent="0.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5.6" x14ac:dyDescent="0.6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5.6" x14ac:dyDescent="0.6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5.6" x14ac:dyDescent="0.6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5.6" x14ac:dyDescent="0.6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5.6" x14ac:dyDescent="0.6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5.6" x14ac:dyDescent="0.6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5.6" x14ac:dyDescent="0.6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5.6" x14ac:dyDescent="0.6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5.6" x14ac:dyDescent="0.6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5.6" x14ac:dyDescent="0.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5.6" x14ac:dyDescent="0.6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5.6" x14ac:dyDescent="0.6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5.6" x14ac:dyDescent="0.6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5.6" x14ac:dyDescent="0.6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5.6" x14ac:dyDescent="0.6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5.6" x14ac:dyDescent="0.6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5.6" x14ac:dyDescent="0.6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5.6" x14ac:dyDescent="0.6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5.6" x14ac:dyDescent="0.6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5.6" x14ac:dyDescent="0.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5.6" x14ac:dyDescent="0.6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5.6" x14ac:dyDescent="0.6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5.6" x14ac:dyDescent="0.6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5.6" x14ac:dyDescent="0.6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5.6" x14ac:dyDescent="0.6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5.6" x14ac:dyDescent="0.6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5.6" x14ac:dyDescent="0.6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5.6" x14ac:dyDescent="0.6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5.6" x14ac:dyDescent="0.6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5.6" x14ac:dyDescent="0.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5.6" x14ac:dyDescent="0.6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5.6" x14ac:dyDescent="0.6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5.6" x14ac:dyDescent="0.6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5.6" x14ac:dyDescent="0.6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5.6" x14ac:dyDescent="0.6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5.6" x14ac:dyDescent="0.6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5.6" x14ac:dyDescent="0.6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5.6" x14ac:dyDescent="0.6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5.6" x14ac:dyDescent="0.6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5.6" x14ac:dyDescent="0.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5.6" x14ac:dyDescent="0.6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5.6" x14ac:dyDescent="0.6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5.6" x14ac:dyDescent="0.6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5.6" x14ac:dyDescent="0.6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5.6" x14ac:dyDescent="0.6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5.6" x14ac:dyDescent="0.6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5.6" x14ac:dyDescent="0.6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5.6" x14ac:dyDescent="0.6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5.6" x14ac:dyDescent="0.6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5.6" x14ac:dyDescent="0.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5.6" x14ac:dyDescent="0.6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5.6" x14ac:dyDescent="0.6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5.6" x14ac:dyDescent="0.6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5.6" x14ac:dyDescent="0.6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5.6" x14ac:dyDescent="0.6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5.6" x14ac:dyDescent="0.6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5.6" x14ac:dyDescent="0.6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5.6" x14ac:dyDescent="0.6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5.6" x14ac:dyDescent="0.6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5.6" x14ac:dyDescent="0.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5.6" x14ac:dyDescent="0.6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5.6" x14ac:dyDescent="0.6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5.6" x14ac:dyDescent="0.6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5.6" x14ac:dyDescent="0.6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5.6" x14ac:dyDescent="0.6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5.6" x14ac:dyDescent="0.6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5.6" x14ac:dyDescent="0.6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5.6" x14ac:dyDescent="0.6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5.6" x14ac:dyDescent="0.6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5.6" x14ac:dyDescent="0.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5.6" x14ac:dyDescent="0.6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5.6" x14ac:dyDescent="0.6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5.6" x14ac:dyDescent="0.6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5.6" x14ac:dyDescent="0.6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5.6" x14ac:dyDescent="0.6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5.6" x14ac:dyDescent="0.6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5.6" x14ac:dyDescent="0.6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5.6" x14ac:dyDescent="0.6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5.6" x14ac:dyDescent="0.6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5.6" x14ac:dyDescent="0.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5.6" x14ac:dyDescent="0.6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5.6" x14ac:dyDescent="0.6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5.6" x14ac:dyDescent="0.6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5.6" x14ac:dyDescent="0.6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5.6" x14ac:dyDescent="0.6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5.6" x14ac:dyDescent="0.6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5.6" x14ac:dyDescent="0.6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5.6" x14ac:dyDescent="0.6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5.6" x14ac:dyDescent="0.6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5.6" x14ac:dyDescent="0.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5.6" x14ac:dyDescent="0.6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5.6" x14ac:dyDescent="0.6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5.6" x14ac:dyDescent="0.6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5.6" x14ac:dyDescent="0.6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5.6" x14ac:dyDescent="0.6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5.6" x14ac:dyDescent="0.6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5.6" x14ac:dyDescent="0.6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5.6" x14ac:dyDescent="0.6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5.6" x14ac:dyDescent="0.6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5.6" x14ac:dyDescent="0.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5.6" x14ac:dyDescent="0.6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5.6" x14ac:dyDescent="0.6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5.6" x14ac:dyDescent="0.6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5.6" x14ac:dyDescent="0.6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5.6" x14ac:dyDescent="0.6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5.6" x14ac:dyDescent="0.6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5.6" x14ac:dyDescent="0.6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5.6" x14ac:dyDescent="0.6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5.6" x14ac:dyDescent="0.6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5.6" x14ac:dyDescent="0.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5.6" x14ac:dyDescent="0.6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5.6" x14ac:dyDescent="0.6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5.6" x14ac:dyDescent="0.6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5.6" x14ac:dyDescent="0.6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5.6" x14ac:dyDescent="0.6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5.6" x14ac:dyDescent="0.6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5.6" x14ac:dyDescent="0.6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5.6" x14ac:dyDescent="0.6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5.6" x14ac:dyDescent="0.6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5.6" x14ac:dyDescent="0.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5.6" x14ac:dyDescent="0.6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5.6" x14ac:dyDescent="0.6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5.6" x14ac:dyDescent="0.6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5.6" x14ac:dyDescent="0.6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5.6" x14ac:dyDescent="0.6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5.6" x14ac:dyDescent="0.6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5.6" x14ac:dyDescent="0.6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5.6" x14ac:dyDescent="0.6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5.6" x14ac:dyDescent="0.6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5.6" x14ac:dyDescent="0.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5.6" x14ac:dyDescent="0.6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5.6" x14ac:dyDescent="0.6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5.6" x14ac:dyDescent="0.6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5.6" x14ac:dyDescent="0.6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5.6" x14ac:dyDescent="0.6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5.6" x14ac:dyDescent="0.6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5.6" x14ac:dyDescent="0.6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5.6" x14ac:dyDescent="0.6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5.6" x14ac:dyDescent="0.6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5.6" x14ac:dyDescent="0.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5.6" x14ac:dyDescent="0.6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5.6" x14ac:dyDescent="0.6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5.6" x14ac:dyDescent="0.6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5.6" x14ac:dyDescent="0.6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5.6" x14ac:dyDescent="0.6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5.6" x14ac:dyDescent="0.6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5.6" x14ac:dyDescent="0.6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5.6" x14ac:dyDescent="0.6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5.6" x14ac:dyDescent="0.6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5.6" x14ac:dyDescent="0.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5.6" x14ac:dyDescent="0.6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5.6" x14ac:dyDescent="0.6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5.6" x14ac:dyDescent="0.6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5.6" x14ac:dyDescent="0.6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5.6" x14ac:dyDescent="0.6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5.6" x14ac:dyDescent="0.6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5.6" x14ac:dyDescent="0.6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5.6" x14ac:dyDescent="0.6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5.6" x14ac:dyDescent="0.6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5.6" x14ac:dyDescent="0.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5.6" x14ac:dyDescent="0.6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5.6" x14ac:dyDescent="0.6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5.6" x14ac:dyDescent="0.6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5.6" x14ac:dyDescent="0.6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5.6" x14ac:dyDescent="0.6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5.6" x14ac:dyDescent="0.6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5.6" x14ac:dyDescent="0.6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5.6" x14ac:dyDescent="0.6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5.6" x14ac:dyDescent="0.6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5.6" x14ac:dyDescent="0.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5.6" x14ac:dyDescent="0.6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5.6" x14ac:dyDescent="0.6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5.6" x14ac:dyDescent="0.6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5.6" x14ac:dyDescent="0.6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5.6" x14ac:dyDescent="0.6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5.6" x14ac:dyDescent="0.6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5.6" x14ac:dyDescent="0.6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5.6" x14ac:dyDescent="0.6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5.6" x14ac:dyDescent="0.6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5.6" x14ac:dyDescent="0.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5.6" x14ac:dyDescent="0.6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5.6" x14ac:dyDescent="0.6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5.6" x14ac:dyDescent="0.6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5.6" x14ac:dyDescent="0.6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5.6" x14ac:dyDescent="0.6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5.6" x14ac:dyDescent="0.6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5.6" x14ac:dyDescent="0.6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5.6" x14ac:dyDescent="0.6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5.6" x14ac:dyDescent="0.6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5.6" x14ac:dyDescent="0.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5.6" x14ac:dyDescent="0.6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5.6" x14ac:dyDescent="0.6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5.6" x14ac:dyDescent="0.6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5.6" x14ac:dyDescent="0.6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5.6" x14ac:dyDescent="0.6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5.6" x14ac:dyDescent="0.6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5.6" x14ac:dyDescent="0.6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5.6" x14ac:dyDescent="0.6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5.6" x14ac:dyDescent="0.6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5.6" x14ac:dyDescent="0.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5.6" x14ac:dyDescent="0.6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5.6" x14ac:dyDescent="0.6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5.6" x14ac:dyDescent="0.6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5.6" x14ac:dyDescent="0.6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5.6" x14ac:dyDescent="0.6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5.6" x14ac:dyDescent="0.6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5.6" x14ac:dyDescent="0.6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5.6" x14ac:dyDescent="0.6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5.6" x14ac:dyDescent="0.6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5.6" x14ac:dyDescent="0.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5.6" x14ac:dyDescent="0.6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5.6" x14ac:dyDescent="0.6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5.6" x14ac:dyDescent="0.6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5.6" x14ac:dyDescent="0.6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5.6" x14ac:dyDescent="0.6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5.6" x14ac:dyDescent="0.6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5.6" x14ac:dyDescent="0.6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5.6" x14ac:dyDescent="0.6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5.6" x14ac:dyDescent="0.6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5.6" x14ac:dyDescent="0.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5.6" x14ac:dyDescent="0.6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5.6" x14ac:dyDescent="0.6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5.6" x14ac:dyDescent="0.6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5.6" x14ac:dyDescent="0.6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5.6" x14ac:dyDescent="0.6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5.6" x14ac:dyDescent="0.6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5.6" x14ac:dyDescent="0.6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5.6" x14ac:dyDescent="0.6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5.6" x14ac:dyDescent="0.6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5.6" x14ac:dyDescent="0.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5.6" x14ac:dyDescent="0.6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5.6" x14ac:dyDescent="0.6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5.6" x14ac:dyDescent="0.6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5.6" x14ac:dyDescent="0.6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5.6" x14ac:dyDescent="0.6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5.6" x14ac:dyDescent="0.6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5.6" x14ac:dyDescent="0.6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5.6" x14ac:dyDescent="0.6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5.6" x14ac:dyDescent="0.6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5.6" x14ac:dyDescent="0.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5.6" x14ac:dyDescent="0.6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5.6" x14ac:dyDescent="0.6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5.6" x14ac:dyDescent="0.6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5.6" x14ac:dyDescent="0.6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5.6" x14ac:dyDescent="0.6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5.6" x14ac:dyDescent="0.6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5.6" x14ac:dyDescent="0.6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5.6" x14ac:dyDescent="0.6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5.6" x14ac:dyDescent="0.6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5.6" x14ac:dyDescent="0.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5.6" x14ac:dyDescent="0.6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5.6" x14ac:dyDescent="0.6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5.6" x14ac:dyDescent="0.6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5.6" x14ac:dyDescent="0.6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5.6" x14ac:dyDescent="0.6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5.6" x14ac:dyDescent="0.6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5.6" x14ac:dyDescent="0.6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5.6" x14ac:dyDescent="0.6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5.6" x14ac:dyDescent="0.6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5.6" x14ac:dyDescent="0.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5.6" x14ac:dyDescent="0.6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5.6" x14ac:dyDescent="0.6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5.6" x14ac:dyDescent="0.6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5.6" x14ac:dyDescent="0.6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5.6" x14ac:dyDescent="0.6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5.6" x14ac:dyDescent="0.6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5.6" x14ac:dyDescent="0.6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5.6" x14ac:dyDescent="0.6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5.6" x14ac:dyDescent="0.6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5.6" x14ac:dyDescent="0.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5.6" x14ac:dyDescent="0.6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5.6" x14ac:dyDescent="0.6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5.6" x14ac:dyDescent="0.6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5.6" x14ac:dyDescent="0.6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5.6" x14ac:dyDescent="0.6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5.6" x14ac:dyDescent="0.6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5.6" x14ac:dyDescent="0.6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5.6" x14ac:dyDescent="0.6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5.6" x14ac:dyDescent="0.6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5.6" x14ac:dyDescent="0.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5.6" x14ac:dyDescent="0.6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5.6" x14ac:dyDescent="0.6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5.6" x14ac:dyDescent="0.6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5.6" x14ac:dyDescent="0.6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5.6" x14ac:dyDescent="0.6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5.6" x14ac:dyDescent="0.6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5.6" x14ac:dyDescent="0.6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5.6" x14ac:dyDescent="0.6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5.6" x14ac:dyDescent="0.6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5.6" x14ac:dyDescent="0.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5.6" x14ac:dyDescent="0.6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5.6" x14ac:dyDescent="0.6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5.6" x14ac:dyDescent="0.6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5.6" x14ac:dyDescent="0.6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5.6" x14ac:dyDescent="0.6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5.6" x14ac:dyDescent="0.6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5.6" x14ac:dyDescent="0.6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5.6" x14ac:dyDescent="0.6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5.6" x14ac:dyDescent="0.6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5.6" x14ac:dyDescent="0.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5.6" x14ac:dyDescent="0.6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5.6" x14ac:dyDescent="0.6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5.6" x14ac:dyDescent="0.6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5.6" x14ac:dyDescent="0.6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5.6" x14ac:dyDescent="0.6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5.6" x14ac:dyDescent="0.6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5.6" x14ac:dyDescent="0.6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5.6" x14ac:dyDescent="0.6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5.6" x14ac:dyDescent="0.6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5.6" x14ac:dyDescent="0.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5.6" x14ac:dyDescent="0.6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5.6" x14ac:dyDescent="0.6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5.6" x14ac:dyDescent="0.6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5.6" x14ac:dyDescent="0.6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5.6" x14ac:dyDescent="0.6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5.6" x14ac:dyDescent="0.6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5.6" x14ac:dyDescent="0.6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5.6" x14ac:dyDescent="0.6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5.6" x14ac:dyDescent="0.6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5.6" x14ac:dyDescent="0.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5.6" x14ac:dyDescent="0.6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5.6" x14ac:dyDescent="0.6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5.6" x14ac:dyDescent="0.6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5.6" x14ac:dyDescent="0.6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5.6" x14ac:dyDescent="0.6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5.6" x14ac:dyDescent="0.6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5.6" x14ac:dyDescent="0.6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5.6" x14ac:dyDescent="0.6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5.6" x14ac:dyDescent="0.6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5.6" x14ac:dyDescent="0.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5.6" x14ac:dyDescent="0.6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5.6" x14ac:dyDescent="0.6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5.6" x14ac:dyDescent="0.6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5.6" x14ac:dyDescent="0.6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5.6" x14ac:dyDescent="0.6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5.6" x14ac:dyDescent="0.6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5.6" x14ac:dyDescent="0.6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5.6" x14ac:dyDescent="0.6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5.6" x14ac:dyDescent="0.6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5.6" x14ac:dyDescent="0.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5.6" x14ac:dyDescent="0.6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5.6" x14ac:dyDescent="0.6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5.6" x14ac:dyDescent="0.6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5.6" x14ac:dyDescent="0.6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5.6" x14ac:dyDescent="0.6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5.6" x14ac:dyDescent="0.6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5.6" x14ac:dyDescent="0.6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5.6" x14ac:dyDescent="0.6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5.6" x14ac:dyDescent="0.6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5.6" x14ac:dyDescent="0.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5.6" x14ac:dyDescent="0.6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5.6" x14ac:dyDescent="0.6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5.6" x14ac:dyDescent="0.6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5.6" x14ac:dyDescent="0.6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5.6" x14ac:dyDescent="0.6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5.6" x14ac:dyDescent="0.6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5.6" x14ac:dyDescent="0.6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5.6" x14ac:dyDescent="0.6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5.6" x14ac:dyDescent="0.6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5.6" x14ac:dyDescent="0.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5.6" x14ac:dyDescent="0.6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5.6" x14ac:dyDescent="0.6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5.6" x14ac:dyDescent="0.6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5.6" x14ac:dyDescent="0.6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5.6" x14ac:dyDescent="0.6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5.6" x14ac:dyDescent="0.6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5.6" x14ac:dyDescent="0.6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5.6" x14ac:dyDescent="0.6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5.6" x14ac:dyDescent="0.6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5.6" x14ac:dyDescent="0.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5.6" x14ac:dyDescent="0.6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5.6" x14ac:dyDescent="0.6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5.6" x14ac:dyDescent="0.6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5.6" x14ac:dyDescent="0.6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5.6" x14ac:dyDescent="0.6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5.6" x14ac:dyDescent="0.6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5.6" x14ac:dyDescent="0.6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5.6" x14ac:dyDescent="0.6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5.6" x14ac:dyDescent="0.6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5.6" x14ac:dyDescent="0.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5.6" x14ac:dyDescent="0.6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5.6" x14ac:dyDescent="0.6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5.6" x14ac:dyDescent="0.6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5.6" x14ac:dyDescent="0.6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5.6" x14ac:dyDescent="0.6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5.6" x14ac:dyDescent="0.6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5.6" x14ac:dyDescent="0.6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5.6" x14ac:dyDescent="0.6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5.6" x14ac:dyDescent="0.6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5.6" x14ac:dyDescent="0.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5.6" x14ac:dyDescent="0.6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5.6" x14ac:dyDescent="0.6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5.6" x14ac:dyDescent="0.6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5.6" x14ac:dyDescent="0.6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5.6" x14ac:dyDescent="0.6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5.6" x14ac:dyDescent="0.6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5.6" x14ac:dyDescent="0.6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5.6" x14ac:dyDescent="0.6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5.6" x14ac:dyDescent="0.6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5.6" x14ac:dyDescent="0.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5.6" x14ac:dyDescent="0.6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5.6" x14ac:dyDescent="0.6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5.6" x14ac:dyDescent="0.6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5.6" x14ac:dyDescent="0.6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5.6" x14ac:dyDescent="0.6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5.6" x14ac:dyDescent="0.6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5.6" x14ac:dyDescent="0.6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5.6" x14ac:dyDescent="0.6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5.6" x14ac:dyDescent="0.6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5.6" x14ac:dyDescent="0.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5.6" x14ac:dyDescent="0.6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5.6" x14ac:dyDescent="0.6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5.6" x14ac:dyDescent="0.6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5.6" x14ac:dyDescent="0.6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5.6" x14ac:dyDescent="0.6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5.6" x14ac:dyDescent="0.6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5.6" x14ac:dyDescent="0.6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5.6" x14ac:dyDescent="0.6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5.6" x14ac:dyDescent="0.6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5.6" x14ac:dyDescent="0.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5.6" x14ac:dyDescent="0.6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5.6" x14ac:dyDescent="0.6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5.6" x14ac:dyDescent="0.6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5.6" x14ac:dyDescent="0.6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5.6" x14ac:dyDescent="0.6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5.6" x14ac:dyDescent="0.6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5.6" x14ac:dyDescent="0.6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5.6" x14ac:dyDescent="0.6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5.6" x14ac:dyDescent="0.6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5.6" x14ac:dyDescent="0.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5.6" x14ac:dyDescent="0.6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5.6" x14ac:dyDescent="0.6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5.6" x14ac:dyDescent="0.6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5.6" x14ac:dyDescent="0.6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5.6" x14ac:dyDescent="0.6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5.6" x14ac:dyDescent="0.6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5.6" x14ac:dyDescent="0.6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5.6" x14ac:dyDescent="0.6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5.6" x14ac:dyDescent="0.6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5.6" x14ac:dyDescent="0.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5.6" x14ac:dyDescent="0.6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5.6" x14ac:dyDescent="0.6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5.6" x14ac:dyDescent="0.6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5.6" x14ac:dyDescent="0.6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5.6" x14ac:dyDescent="0.6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5.6" x14ac:dyDescent="0.6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5.6" x14ac:dyDescent="0.6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5.6" x14ac:dyDescent="0.6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5.6" x14ac:dyDescent="0.6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5.6" x14ac:dyDescent="0.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5.6" x14ac:dyDescent="0.6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5.6" x14ac:dyDescent="0.6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5.6" x14ac:dyDescent="0.6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5.6" x14ac:dyDescent="0.6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5.6" x14ac:dyDescent="0.6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5.6" x14ac:dyDescent="0.6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5.6" x14ac:dyDescent="0.6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5.6" x14ac:dyDescent="0.6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5.6" x14ac:dyDescent="0.6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5.6" x14ac:dyDescent="0.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5.6" x14ac:dyDescent="0.6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5.6" x14ac:dyDescent="0.6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5.6" x14ac:dyDescent="0.6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5.6" x14ac:dyDescent="0.6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5.6" x14ac:dyDescent="0.6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5.6" x14ac:dyDescent="0.6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5.6" x14ac:dyDescent="0.6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5.6" x14ac:dyDescent="0.6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5.6" x14ac:dyDescent="0.6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5.6" x14ac:dyDescent="0.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5.6" x14ac:dyDescent="0.6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5.6" x14ac:dyDescent="0.6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5.6" x14ac:dyDescent="0.6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5.6" x14ac:dyDescent="0.6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5.6" x14ac:dyDescent="0.6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5.6" x14ac:dyDescent="0.6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5.6" x14ac:dyDescent="0.6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5.6" x14ac:dyDescent="0.6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5.6" x14ac:dyDescent="0.6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5.6" x14ac:dyDescent="0.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5.6" x14ac:dyDescent="0.6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5.6" x14ac:dyDescent="0.6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5.6" x14ac:dyDescent="0.6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5.6" x14ac:dyDescent="0.6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5.6" x14ac:dyDescent="0.6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5.6" x14ac:dyDescent="0.6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5.6" x14ac:dyDescent="0.6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5.6" x14ac:dyDescent="0.6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5.6" x14ac:dyDescent="0.6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5.6" x14ac:dyDescent="0.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5.6" x14ac:dyDescent="0.6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5.6" x14ac:dyDescent="0.6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5.6" x14ac:dyDescent="0.6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5.6" x14ac:dyDescent="0.6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5.6" x14ac:dyDescent="0.6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5.6" x14ac:dyDescent="0.6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5.6" x14ac:dyDescent="0.6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5.6" x14ac:dyDescent="0.6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5.6" x14ac:dyDescent="0.6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5.6" x14ac:dyDescent="0.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5.6" x14ac:dyDescent="0.6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5.6" x14ac:dyDescent="0.6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5.6" x14ac:dyDescent="0.6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5.6" x14ac:dyDescent="0.6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5.6" x14ac:dyDescent="0.6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5.6" x14ac:dyDescent="0.6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5.6" x14ac:dyDescent="0.6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5.6" x14ac:dyDescent="0.6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5.6" x14ac:dyDescent="0.6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5.6" x14ac:dyDescent="0.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5.6" x14ac:dyDescent="0.6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5.6" x14ac:dyDescent="0.6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5.6" x14ac:dyDescent="0.6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5.6" x14ac:dyDescent="0.6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5.6" x14ac:dyDescent="0.6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5.6" x14ac:dyDescent="0.6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5.6" x14ac:dyDescent="0.6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5.6" x14ac:dyDescent="0.6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5.6" x14ac:dyDescent="0.6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5.6" x14ac:dyDescent="0.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5.6" x14ac:dyDescent="0.6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5.6" x14ac:dyDescent="0.6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5.6" x14ac:dyDescent="0.6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5.6" x14ac:dyDescent="0.6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5.6" x14ac:dyDescent="0.6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5.6" x14ac:dyDescent="0.6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5.6" x14ac:dyDescent="0.6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5.6" x14ac:dyDescent="0.6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5.6" x14ac:dyDescent="0.6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5.6" x14ac:dyDescent="0.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5.6" x14ac:dyDescent="0.6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5.6" x14ac:dyDescent="0.6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5.6" x14ac:dyDescent="0.6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5.6" x14ac:dyDescent="0.6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5.6" x14ac:dyDescent="0.6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5.6" x14ac:dyDescent="0.6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5.6" x14ac:dyDescent="0.6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5.6" x14ac:dyDescent="0.6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5.6" x14ac:dyDescent="0.6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5.6" x14ac:dyDescent="0.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5.6" x14ac:dyDescent="0.6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5.6" x14ac:dyDescent="0.6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5.6" x14ac:dyDescent="0.6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5.6" x14ac:dyDescent="0.6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5.6" x14ac:dyDescent="0.6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5.6" x14ac:dyDescent="0.6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5.6" x14ac:dyDescent="0.6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5.6" x14ac:dyDescent="0.6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5.6" x14ac:dyDescent="0.6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5.6" x14ac:dyDescent="0.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5.6" x14ac:dyDescent="0.6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5.6" x14ac:dyDescent="0.6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5.6" x14ac:dyDescent="0.6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5.6" x14ac:dyDescent="0.6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5.6" x14ac:dyDescent="0.6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5.6" x14ac:dyDescent="0.6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5.6" x14ac:dyDescent="0.6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5.6" x14ac:dyDescent="0.6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5.6" x14ac:dyDescent="0.6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5.6" x14ac:dyDescent="0.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5.6" x14ac:dyDescent="0.6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5.6" x14ac:dyDescent="0.6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5.6" x14ac:dyDescent="0.6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5.6" x14ac:dyDescent="0.6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5.6" x14ac:dyDescent="0.6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5.6" x14ac:dyDescent="0.6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5.6" x14ac:dyDescent="0.6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5.6" x14ac:dyDescent="0.6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5.6" x14ac:dyDescent="0.6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5.6" x14ac:dyDescent="0.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5.6" x14ac:dyDescent="0.6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5.6" x14ac:dyDescent="0.6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5.6" x14ac:dyDescent="0.6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5.6" x14ac:dyDescent="0.6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5.6" x14ac:dyDescent="0.6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5.6" x14ac:dyDescent="0.6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5.6" x14ac:dyDescent="0.6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5.6" x14ac:dyDescent="0.6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5.6" x14ac:dyDescent="0.6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5.6" x14ac:dyDescent="0.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5.6" x14ac:dyDescent="0.6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5.6" x14ac:dyDescent="0.6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5.6" x14ac:dyDescent="0.6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5.6" x14ac:dyDescent="0.6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5.6" x14ac:dyDescent="0.6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5.6" x14ac:dyDescent="0.6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5.6" x14ac:dyDescent="0.6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5.6" x14ac:dyDescent="0.6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5.6" x14ac:dyDescent="0.6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5.6" x14ac:dyDescent="0.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5.6" x14ac:dyDescent="0.6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5.6" x14ac:dyDescent="0.6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5.6" x14ac:dyDescent="0.6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5.6" x14ac:dyDescent="0.6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5.6" x14ac:dyDescent="0.6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5.6" x14ac:dyDescent="0.6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5.6" x14ac:dyDescent="0.6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5.6" x14ac:dyDescent="0.6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5.6" x14ac:dyDescent="0.6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5.6" x14ac:dyDescent="0.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5.6" x14ac:dyDescent="0.6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5.6" x14ac:dyDescent="0.6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5.6" x14ac:dyDescent="0.6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5.6" x14ac:dyDescent="0.6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5.6" x14ac:dyDescent="0.6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5.6" x14ac:dyDescent="0.6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5.6" x14ac:dyDescent="0.6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5.6" x14ac:dyDescent="0.6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5.6" x14ac:dyDescent="0.6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5.6" x14ac:dyDescent="0.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5.6" x14ac:dyDescent="0.6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5.6" x14ac:dyDescent="0.6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5.6" x14ac:dyDescent="0.6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5.6" x14ac:dyDescent="0.6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5.6" x14ac:dyDescent="0.6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5.6" x14ac:dyDescent="0.6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5.6" x14ac:dyDescent="0.6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5.6" x14ac:dyDescent="0.6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5.6" x14ac:dyDescent="0.6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5.6" x14ac:dyDescent="0.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5.6" x14ac:dyDescent="0.6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5.6" x14ac:dyDescent="0.6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5.6" x14ac:dyDescent="0.6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5.6" x14ac:dyDescent="0.6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5.6" x14ac:dyDescent="0.6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5.6" x14ac:dyDescent="0.6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5.6" x14ac:dyDescent="0.6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5.6" x14ac:dyDescent="0.6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5.6" x14ac:dyDescent="0.6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5.6" x14ac:dyDescent="0.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5.6" x14ac:dyDescent="0.6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5.6" x14ac:dyDescent="0.6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5.6" x14ac:dyDescent="0.6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5.6" x14ac:dyDescent="0.6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5.6" x14ac:dyDescent="0.6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5.6" x14ac:dyDescent="0.6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5.6" x14ac:dyDescent="0.6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5.6" x14ac:dyDescent="0.6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5.6" x14ac:dyDescent="0.6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5.6" x14ac:dyDescent="0.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5.6" x14ac:dyDescent="0.6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5.6" x14ac:dyDescent="0.6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5.6" x14ac:dyDescent="0.6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5.6" x14ac:dyDescent="0.6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5.6" x14ac:dyDescent="0.6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5.6" x14ac:dyDescent="0.6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5.6" x14ac:dyDescent="0.6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5.6" x14ac:dyDescent="0.6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5.6" x14ac:dyDescent="0.6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5.6" x14ac:dyDescent="0.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5.6" x14ac:dyDescent="0.6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5.6" x14ac:dyDescent="0.6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5.6" x14ac:dyDescent="0.6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5.6" x14ac:dyDescent="0.6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5.6" x14ac:dyDescent="0.6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5.6" x14ac:dyDescent="0.6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5.6" x14ac:dyDescent="0.6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5.6" x14ac:dyDescent="0.6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5.6" x14ac:dyDescent="0.6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5.6" x14ac:dyDescent="0.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5.6" x14ac:dyDescent="0.6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5.6" x14ac:dyDescent="0.6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5.6" x14ac:dyDescent="0.6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5.6" x14ac:dyDescent="0.6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5.6" x14ac:dyDescent="0.6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5.6" x14ac:dyDescent="0.6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5.6" x14ac:dyDescent="0.6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5.6" x14ac:dyDescent="0.6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5.6" x14ac:dyDescent="0.6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5.6" x14ac:dyDescent="0.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5.6" x14ac:dyDescent="0.6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5.6" x14ac:dyDescent="0.6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5.6" x14ac:dyDescent="0.6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5.6" x14ac:dyDescent="0.6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5.6" x14ac:dyDescent="0.6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5.6" x14ac:dyDescent="0.6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5.6" x14ac:dyDescent="0.6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5.6" x14ac:dyDescent="0.6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5.6" x14ac:dyDescent="0.6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5.6" x14ac:dyDescent="0.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5.6" x14ac:dyDescent="0.6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5.6" x14ac:dyDescent="0.6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5.6" x14ac:dyDescent="0.6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5.6" x14ac:dyDescent="0.6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5.6" x14ac:dyDescent="0.6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5.6" x14ac:dyDescent="0.6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5.6" x14ac:dyDescent="0.6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5.6" x14ac:dyDescent="0.6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5.6" x14ac:dyDescent="0.6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5.6" x14ac:dyDescent="0.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5.6" x14ac:dyDescent="0.6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5.6" x14ac:dyDescent="0.6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5.6" x14ac:dyDescent="0.6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5.6" x14ac:dyDescent="0.6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5.6" x14ac:dyDescent="0.6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5.6" x14ac:dyDescent="0.6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5.6" x14ac:dyDescent="0.6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5.6" x14ac:dyDescent="0.6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5.6" x14ac:dyDescent="0.6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5.6" x14ac:dyDescent="0.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5.6" x14ac:dyDescent="0.6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5.6" x14ac:dyDescent="0.6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5.6" x14ac:dyDescent="0.6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5.6" x14ac:dyDescent="0.6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5.6" x14ac:dyDescent="0.6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5.6" x14ac:dyDescent="0.6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5.6" x14ac:dyDescent="0.6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5.6" x14ac:dyDescent="0.6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5.6" x14ac:dyDescent="0.6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5.6" x14ac:dyDescent="0.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5.6" x14ac:dyDescent="0.6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5.6" x14ac:dyDescent="0.6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5.6" x14ac:dyDescent="0.6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5.6" x14ac:dyDescent="0.6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5.6" x14ac:dyDescent="0.6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5.6" x14ac:dyDescent="0.6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5.6" x14ac:dyDescent="0.6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5.6" x14ac:dyDescent="0.6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5.6" x14ac:dyDescent="0.6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5.6" x14ac:dyDescent="0.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5.6" x14ac:dyDescent="0.6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5.6" x14ac:dyDescent="0.6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5.6" x14ac:dyDescent="0.6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5.6" x14ac:dyDescent="0.6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5.6" x14ac:dyDescent="0.6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5.6" x14ac:dyDescent="0.6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5.6" x14ac:dyDescent="0.6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5.6" x14ac:dyDescent="0.6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5.6" x14ac:dyDescent="0.6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5.6" x14ac:dyDescent="0.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5.6" x14ac:dyDescent="0.6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5.6" x14ac:dyDescent="0.6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5.6" x14ac:dyDescent="0.6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5.6" x14ac:dyDescent="0.6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5.6" x14ac:dyDescent="0.6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5.6" x14ac:dyDescent="0.6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5.6" x14ac:dyDescent="0.6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5.6" x14ac:dyDescent="0.6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5.6" x14ac:dyDescent="0.6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5.6" x14ac:dyDescent="0.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5.6" x14ac:dyDescent="0.6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5.6" x14ac:dyDescent="0.6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5.6" x14ac:dyDescent="0.6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5.6" x14ac:dyDescent="0.6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5.6" x14ac:dyDescent="0.6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5.6" x14ac:dyDescent="0.6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5.6" x14ac:dyDescent="0.6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5.6" x14ac:dyDescent="0.6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5.6" x14ac:dyDescent="0.6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5.6" x14ac:dyDescent="0.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5.6" x14ac:dyDescent="0.6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5.6" x14ac:dyDescent="0.6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5.6" x14ac:dyDescent="0.6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5.6" x14ac:dyDescent="0.6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5.6" x14ac:dyDescent="0.6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5.6" x14ac:dyDescent="0.6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5.6" x14ac:dyDescent="0.6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5.6" x14ac:dyDescent="0.6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5.6" x14ac:dyDescent="0.6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5.6" x14ac:dyDescent="0.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5.6" x14ac:dyDescent="0.6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5.6" x14ac:dyDescent="0.6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5.6" x14ac:dyDescent="0.6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5.6" x14ac:dyDescent="0.6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5.6" x14ac:dyDescent="0.6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5.6" x14ac:dyDescent="0.6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5.6" x14ac:dyDescent="0.6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5.6" x14ac:dyDescent="0.6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5.6" x14ac:dyDescent="0.6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5.6" x14ac:dyDescent="0.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5.6" x14ac:dyDescent="0.6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5.6" x14ac:dyDescent="0.6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5.6" x14ac:dyDescent="0.6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5.6" x14ac:dyDescent="0.6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5.6" x14ac:dyDescent="0.6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5.6" x14ac:dyDescent="0.6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5.6" x14ac:dyDescent="0.6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5.6" x14ac:dyDescent="0.6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5.6" x14ac:dyDescent="0.6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5.6" x14ac:dyDescent="0.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5.6" x14ac:dyDescent="0.6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5.6" x14ac:dyDescent="0.6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5.6" x14ac:dyDescent="0.6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5.6" x14ac:dyDescent="0.6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5.6" x14ac:dyDescent="0.6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5.6" x14ac:dyDescent="0.6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5.6" x14ac:dyDescent="0.6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5.6" x14ac:dyDescent="0.6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5.6" x14ac:dyDescent="0.6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5.6" x14ac:dyDescent="0.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5.6" x14ac:dyDescent="0.6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5.6" x14ac:dyDescent="0.6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5.6" x14ac:dyDescent="0.6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5.6" x14ac:dyDescent="0.6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5.6" x14ac:dyDescent="0.6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5.6" x14ac:dyDescent="0.6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5.6" x14ac:dyDescent="0.6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5.6" x14ac:dyDescent="0.6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5.6" x14ac:dyDescent="0.6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5.6" x14ac:dyDescent="0.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5.6" x14ac:dyDescent="0.6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5.6" x14ac:dyDescent="0.6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5.6" x14ac:dyDescent="0.6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5.6" x14ac:dyDescent="0.6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5.6" x14ac:dyDescent="0.6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5.6" x14ac:dyDescent="0.6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5.6" x14ac:dyDescent="0.6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5.6" x14ac:dyDescent="0.6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5.6" x14ac:dyDescent="0.6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5.6" x14ac:dyDescent="0.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5.6" x14ac:dyDescent="0.6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5.6" x14ac:dyDescent="0.6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5.6" x14ac:dyDescent="0.6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5.6" x14ac:dyDescent="0.6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5.6" x14ac:dyDescent="0.6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5.6" x14ac:dyDescent="0.6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5.6" x14ac:dyDescent="0.6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5.6" x14ac:dyDescent="0.6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5.6" x14ac:dyDescent="0.6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5.6" x14ac:dyDescent="0.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5.6" x14ac:dyDescent="0.6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5.6" x14ac:dyDescent="0.6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5.6" x14ac:dyDescent="0.6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5.6" x14ac:dyDescent="0.6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5.6" x14ac:dyDescent="0.6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5.6" x14ac:dyDescent="0.6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5.6" x14ac:dyDescent="0.6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5.6" x14ac:dyDescent="0.6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5.6" x14ac:dyDescent="0.6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5.6" x14ac:dyDescent="0.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5.6" x14ac:dyDescent="0.6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5.6" x14ac:dyDescent="0.6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5.6" x14ac:dyDescent="0.6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5.6" x14ac:dyDescent="0.6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5.6" x14ac:dyDescent="0.6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5.6" x14ac:dyDescent="0.6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5.6" x14ac:dyDescent="0.6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5.6" x14ac:dyDescent="0.6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5.6" x14ac:dyDescent="0.6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5.6" x14ac:dyDescent="0.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5.6" x14ac:dyDescent="0.6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5.6" x14ac:dyDescent="0.6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5.6" x14ac:dyDescent="0.6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5.6" x14ac:dyDescent="0.6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1">
    <mergeCell ref="B2:E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54"/>
  <sheetViews>
    <sheetView showGridLines="0" workbookViewId="0">
      <selection activeCell="J5" sqref="J5"/>
    </sheetView>
  </sheetViews>
  <sheetFormatPr defaultColWidth="11.19921875" defaultRowHeight="15" customHeight="1" x14ac:dyDescent="0.6"/>
  <cols>
    <col min="1" max="2" width="10.6484375" customWidth="1"/>
    <col min="3" max="3" width="13.6484375" customWidth="1"/>
    <col min="4" max="6" width="10.6484375" customWidth="1"/>
    <col min="7" max="7" width="10.34765625" customWidth="1"/>
    <col min="8" max="8" width="11.44921875" customWidth="1"/>
    <col min="9" max="26" width="10.6484375" customWidth="1"/>
  </cols>
  <sheetData>
    <row r="2" spans="2:8" ht="15" customHeight="1" x14ac:dyDescent="0.6">
      <c r="B2" s="11" t="s">
        <v>104</v>
      </c>
      <c r="C2" s="11" t="s">
        <v>202</v>
      </c>
      <c r="D2" s="11" t="s">
        <v>203</v>
      </c>
      <c r="E2" s="11" t="s">
        <v>204</v>
      </c>
      <c r="G2" s="48" t="s">
        <v>205</v>
      </c>
      <c r="H2" s="50"/>
    </row>
    <row r="3" spans="2:8" ht="15" customHeight="1" x14ac:dyDescent="0.6">
      <c r="B3" s="6" t="s">
        <v>206</v>
      </c>
      <c r="C3" s="12">
        <v>10589</v>
      </c>
      <c r="D3" s="7">
        <v>44725</v>
      </c>
      <c r="E3" s="6">
        <f t="shared" ref="E3:E54" si="0">YEAR(D3)</f>
        <v>2022</v>
      </c>
      <c r="G3" s="2">
        <v>2022</v>
      </c>
      <c r="H3" s="29">
        <f>SUMIF(E3:E54,G3,C3:C54)</f>
        <v>113872</v>
      </c>
    </row>
    <row r="4" spans="2:8" ht="15" customHeight="1" x14ac:dyDescent="0.6">
      <c r="B4" s="6" t="s">
        <v>206</v>
      </c>
      <c r="C4" s="12">
        <v>3689</v>
      </c>
      <c r="D4" s="7">
        <v>43988</v>
      </c>
      <c r="E4" s="6">
        <f t="shared" si="0"/>
        <v>2020</v>
      </c>
      <c r="G4" s="44">
        <v>2021</v>
      </c>
      <c r="H4" s="45">
        <f>SUMIF(E3:E54,G4,C3:C54)</f>
        <v>98984</v>
      </c>
    </row>
    <row r="5" spans="2:8" ht="15" customHeight="1" x14ac:dyDescent="0.6">
      <c r="B5" s="6" t="s">
        <v>206</v>
      </c>
      <c r="C5" s="12">
        <v>12548</v>
      </c>
      <c r="D5" s="7">
        <v>44711</v>
      </c>
      <c r="E5" s="6">
        <f t="shared" si="0"/>
        <v>2022</v>
      </c>
      <c r="G5" s="44">
        <v>2020</v>
      </c>
      <c r="H5" s="45">
        <f>SUMIF(E3:E54,G5,C3:C54)</f>
        <v>46698</v>
      </c>
    </row>
    <row r="6" spans="2:8" ht="15" customHeight="1" x14ac:dyDescent="0.6">
      <c r="B6" s="6" t="s">
        <v>206</v>
      </c>
      <c r="C6" s="12">
        <v>11259</v>
      </c>
      <c r="D6" s="7">
        <v>42878</v>
      </c>
      <c r="E6" s="6">
        <f t="shared" si="0"/>
        <v>2017</v>
      </c>
    </row>
    <row r="7" spans="2:8" ht="15" customHeight="1" x14ac:dyDescent="0.6">
      <c r="B7" s="6" t="s">
        <v>206</v>
      </c>
      <c r="C7" s="12">
        <v>9545</v>
      </c>
      <c r="D7" s="7">
        <v>44697</v>
      </c>
      <c r="E7" s="6">
        <f t="shared" si="0"/>
        <v>2022</v>
      </c>
    </row>
    <row r="8" spans="2:8" ht="15" customHeight="1" x14ac:dyDescent="0.6">
      <c r="B8" s="6" t="s">
        <v>206</v>
      </c>
      <c r="C8" s="12">
        <v>2153</v>
      </c>
      <c r="D8" s="7">
        <v>39211</v>
      </c>
      <c r="E8" s="6">
        <f t="shared" si="0"/>
        <v>2007</v>
      </c>
    </row>
    <row r="9" spans="2:8" ht="15" customHeight="1" x14ac:dyDescent="0.6">
      <c r="B9" s="6" t="s">
        <v>206</v>
      </c>
      <c r="C9" s="12">
        <v>2915</v>
      </c>
      <c r="D9" s="7">
        <v>44318</v>
      </c>
      <c r="E9" s="6">
        <f t="shared" si="0"/>
        <v>2021</v>
      </c>
    </row>
    <row r="10" spans="2:8" ht="15" customHeight="1" x14ac:dyDescent="0.6">
      <c r="B10" s="6" t="s">
        <v>206</v>
      </c>
      <c r="C10" s="12">
        <v>9232</v>
      </c>
      <c r="D10" s="7">
        <v>44676</v>
      </c>
      <c r="E10" s="6">
        <f t="shared" si="0"/>
        <v>2022</v>
      </c>
    </row>
    <row r="11" spans="2:8" ht="15" customHeight="1" x14ac:dyDescent="0.6">
      <c r="B11" s="6" t="s">
        <v>206</v>
      </c>
      <c r="C11" s="12">
        <v>3126</v>
      </c>
      <c r="D11" s="7">
        <v>43939</v>
      </c>
      <c r="E11" s="6">
        <f t="shared" si="0"/>
        <v>2020</v>
      </c>
    </row>
    <row r="12" spans="2:8" ht="15" customHeight="1" x14ac:dyDescent="0.6">
      <c r="B12" s="6" t="s">
        <v>206</v>
      </c>
      <c r="C12" s="12">
        <v>4471</v>
      </c>
      <c r="D12" s="7">
        <v>44297</v>
      </c>
      <c r="E12" s="6">
        <f t="shared" si="0"/>
        <v>2021</v>
      </c>
    </row>
    <row r="13" spans="2:8" ht="15" customHeight="1" x14ac:dyDescent="0.6">
      <c r="B13" s="6" t="s">
        <v>206</v>
      </c>
      <c r="C13" s="12">
        <v>5852</v>
      </c>
      <c r="D13" s="7">
        <v>44655</v>
      </c>
      <c r="E13" s="6">
        <f t="shared" si="0"/>
        <v>2022</v>
      </c>
    </row>
    <row r="14" spans="2:8" ht="15" customHeight="1" x14ac:dyDescent="0.6">
      <c r="B14" s="6" t="s">
        <v>206</v>
      </c>
      <c r="C14" s="12">
        <v>8487</v>
      </c>
      <c r="D14" s="7">
        <v>43552</v>
      </c>
      <c r="E14" s="6">
        <f t="shared" si="0"/>
        <v>2019</v>
      </c>
    </row>
    <row r="15" spans="2:8" ht="15" customHeight="1" x14ac:dyDescent="0.6">
      <c r="B15" s="6" t="s">
        <v>206</v>
      </c>
      <c r="C15" s="12">
        <v>9404</v>
      </c>
      <c r="D15" s="7">
        <v>44641</v>
      </c>
      <c r="E15" s="6">
        <f t="shared" si="0"/>
        <v>2022</v>
      </c>
    </row>
    <row r="16" spans="2:8" ht="15" customHeight="1" x14ac:dyDescent="0.6">
      <c r="B16" s="6" t="s">
        <v>206</v>
      </c>
      <c r="C16" s="12">
        <v>7421</v>
      </c>
      <c r="D16" s="7">
        <v>44634</v>
      </c>
      <c r="E16" s="6">
        <f t="shared" si="0"/>
        <v>2022</v>
      </c>
    </row>
    <row r="17" spans="2:5" ht="15" customHeight="1" x14ac:dyDescent="0.6">
      <c r="B17" s="6" t="s">
        <v>206</v>
      </c>
      <c r="C17" s="12">
        <v>8094</v>
      </c>
      <c r="D17" s="7">
        <v>43552</v>
      </c>
      <c r="E17" s="6">
        <f t="shared" si="0"/>
        <v>2019</v>
      </c>
    </row>
    <row r="18" spans="2:5" ht="15" customHeight="1" x14ac:dyDescent="0.6">
      <c r="B18" s="6" t="s">
        <v>206</v>
      </c>
      <c r="C18" s="12">
        <v>3805</v>
      </c>
      <c r="D18" s="7">
        <v>43552</v>
      </c>
      <c r="E18" s="6">
        <f t="shared" si="0"/>
        <v>2019</v>
      </c>
    </row>
    <row r="19" spans="2:5" ht="15" customHeight="1" x14ac:dyDescent="0.6">
      <c r="B19" s="6" t="s">
        <v>206</v>
      </c>
      <c r="C19" s="12">
        <v>7027</v>
      </c>
      <c r="D19" s="7">
        <v>43552</v>
      </c>
      <c r="E19" s="6">
        <f t="shared" si="0"/>
        <v>2019</v>
      </c>
    </row>
    <row r="20" spans="2:5" ht="15" customHeight="1" x14ac:dyDescent="0.6">
      <c r="B20" s="6" t="s">
        <v>206</v>
      </c>
      <c r="C20" s="12">
        <v>1187</v>
      </c>
      <c r="D20" s="7">
        <v>44606</v>
      </c>
      <c r="E20" s="6">
        <f t="shared" si="0"/>
        <v>2022</v>
      </c>
    </row>
    <row r="21" spans="2:5" ht="15" customHeight="1" x14ac:dyDescent="0.6">
      <c r="B21" s="6" t="s">
        <v>206</v>
      </c>
      <c r="C21" s="12">
        <v>2029</v>
      </c>
      <c r="D21" s="7">
        <v>43552</v>
      </c>
      <c r="E21" s="6">
        <f t="shared" si="0"/>
        <v>2019</v>
      </c>
    </row>
    <row r="22" spans="2:5" ht="15" customHeight="1" x14ac:dyDescent="0.6">
      <c r="B22" s="6" t="s">
        <v>206</v>
      </c>
      <c r="C22" s="12">
        <v>1944</v>
      </c>
      <c r="D22" s="7">
        <v>44592</v>
      </c>
      <c r="E22" s="6">
        <f t="shared" si="0"/>
        <v>2022</v>
      </c>
    </row>
    <row r="23" spans="2:5" ht="15" customHeight="1" x14ac:dyDescent="0.6">
      <c r="B23" s="6" t="s">
        <v>206</v>
      </c>
      <c r="C23" s="12">
        <v>3418</v>
      </c>
      <c r="D23" s="7">
        <v>44585</v>
      </c>
      <c r="E23" s="6">
        <f t="shared" si="0"/>
        <v>2022</v>
      </c>
    </row>
    <row r="24" spans="2:5" ht="15" customHeight="1" x14ac:dyDescent="0.6">
      <c r="B24" s="6" t="s">
        <v>206</v>
      </c>
      <c r="C24" s="12">
        <v>6391</v>
      </c>
      <c r="D24" s="7">
        <v>44578</v>
      </c>
      <c r="E24" s="6">
        <f t="shared" si="0"/>
        <v>2022</v>
      </c>
    </row>
    <row r="25" spans="2:5" ht="15" customHeight="1" x14ac:dyDescent="0.6">
      <c r="B25" s="6" t="s">
        <v>206</v>
      </c>
      <c r="C25" s="12">
        <v>4286</v>
      </c>
      <c r="D25" s="7">
        <v>44571</v>
      </c>
      <c r="E25" s="6">
        <f t="shared" si="0"/>
        <v>2022</v>
      </c>
    </row>
    <row r="26" spans="2:5" ht="15" customHeight="1" x14ac:dyDescent="0.6">
      <c r="B26" s="6" t="s">
        <v>206</v>
      </c>
      <c r="C26" s="12">
        <v>1789</v>
      </c>
      <c r="D26" s="7">
        <v>44564</v>
      </c>
      <c r="E26" s="6">
        <f t="shared" si="0"/>
        <v>2022</v>
      </c>
    </row>
    <row r="27" spans="2:5" ht="15" customHeight="1" x14ac:dyDescent="0.6">
      <c r="B27" s="6" t="s">
        <v>206</v>
      </c>
      <c r="C27" s="12">
        <v>4005</v>
      </c>
      <c r="D27" s="7">
        <v>44557</v>
      </c>
      <c r="E27" s="6">
        <f t="shared" si="0"/>
        <v>2021</v>
      </c>
    </row>
    <row r="28" spans="2:5" ht="15" customHeight="1" x14ac:dyDescent="0.6">
      <c r="B28" s="6" t="s">
        <v>206</v>
      </c>
      <c r="C28" s="12">
        <v>6298</v>
      </c>
      <c r="D28" s="7">
        <v>44550</v>
      </c>
      <c r="E28" s="6">
        <f t="shared" si="0"/>
        <v>2021</v>
      </c>
    </row>
    <row r="29" spans="2:5" ht="15" customHeight="1" x14ac:dyDescent="0.6">
      <c r="B29" s="6" t="s">
        <v>206</v>
      </c>
      <c r="C29" s="12">
        <v>3183</v>
      </c>
      <c r="D29" s="7">
        <v>44543</v>
      </c>
      <c r="E29" s="6">
        <f t="shared" si="0"/>
        <v>2021</v>
      </c>
    </row>
    <row r="30" spans="2:5" ht="15" customHeight="1" x14ac:dyDescent="0.6">
      <c r="B30" s="6" t="s">
        <v>206</v>
      </c>
      <c r="C30" s="12">
        <v>4187</v>
      </c>
      <c r="D30" s="7">
        <v>43939</v>
      </c>
      <c r="E30" s="6">
        <f t="shared" si="0"/>
        <v>2020</v>
      </c>
    </row>
    <row r="31" spans="2:5" ht="15" customHeight="1" x14ac:dyDescent="0.6">
      <c r="B31" s="6" t="s">
        <v>206</v>
      </c>
      <c r="C31" s="12">
        <v>8833</v>
      </c>
      <c r="D31" s="7">
        <v>44529</v>
      </c>
      <c r="E31" s="6">
        <f t="shared" si="0"/>
        <v>2021</v>
      </c>
    </row>
    <row r="32" spans="2:5" ht="15" customHeight="1" x14ac:dyDescent="0.6">
      <c r="B32" s="6" t="s">
        <v>206</v>
      </c>
      <c r="C32" s="12">
        <v>7105</v>
      </c>
      <c r="D32" s="7">
        <v>44522</v>
      </c>
      <c r="E32" s="6">
        <f t="shared" si="0"/>
        <v>2021</v>
      </c>
    </row>
    <row r="33" spans="2:5" ht="15" customHeight="1" x14ac:dyDescent="0.6">
      <c r="B33" s="6" t="s">
        <v>206</v>
      </c>
      <c r="C33" s="12">
        <v>5161</v>
      </c>
      <c r="D33" s="7">
        <v>44515</v>
      </c>
      <c r="E33" s="6">
        <f t="shared" si="0"/>
        <v>2021</v>
      </c>
    </row>
    <row r="34" spans="2:5" ht="15" customHeight="1" x14ac:dyDescent="0.6">
      <c r="B34" s="6" t="s">
        <v>206</v>
      </c>
      <c r="C34" s="12">
        <v>7835</v>
      </c>
      <c r="D34" s="7">
        <v>43939</v>
      </c>
      <c r="E34" s="6">
        <f t="shared" si="0"/>
        <v>2020</v>
      </c>
    </row>
    <row r="35" spans="2:5" ht="15" customHeight="1" x14ac:dyDescent="0.6">
      <c r="B35" s="6" t="s">
        <v>206</v>
      </c>
      <c r="C35" s="12">
        <v>2548</v>
      </c>
      <c r="D35" s="7">
        <v>44501</v>
      </c>
      <c r="E35" s="6">
        <f t="shared" si="0"/>
        <v>2021</v>
      </c>
    </row>
    <row r="36" spans="2:5" ht="15" customHeight="1" x14ac:dyDescent="0.6">
      <c r="B36" s="6" t="s">
        <v>206</v>
      </c>
      <c r="C36" s="12">
        <v>1931</v>
      </c>
      <c r="D36" s="7">
        <v>43939</v>
      </c>
      <c r="E36" s="6">
        <f t="shared" si="0"/>
        <v>2020</v>
      </c>
    </row>
    <row r="37" spans="2:5" ht="15" customHeight="1" x14ac:dyDescent="0.6">
      <c r="B37" s="6" t="s">
        <v>206</v>
      </c>
      <c r="C37" s="12">
        <v>3304</v>
      </c>
      <c r="D37" s="7">
        <v>43939</v>
      </c>
      <c r="E37" s="6">
        <f t="shared" si="0"/>
        <v>2020</v>
      </c>
    </row>
    <row r="38" spans="2:5" ht="15" customHeight="1" x14ac:dyDescent="0.6">
      <c r="B38" s="6" t="s">
        <v>206</v>
      </c>
      <c r="C38" s="12">
        <v>8632</v>
      </c>
      <c r="D38" s="7">
        <v>43939</v>
      </c>
      <c r="E38" s="6">
        <f t="shared" si="0"/>
        <v>2020</v>
      </c>
    </row>
    <row r="39" spans="2:5" ht="15" customHeight="1" x14ac:dyDescent="0.6">
      <c r="B39" s="6" t="s">
        <v>206</v>
      </c>
      <c r="C39" s="12">
        <v>6790</v>
      </c>
      <c r="D39" s="7">
        <v>43939</v>
      </c>
      <c r="E39" s="6">
        <f t="shared" si="0"/>
        <v>2020</v>
      </c>
    </row>
    <row r="40" spans="2:5" ht="15" customHeight="1" x14ac:dyDescent="0.6">
      <c r="B40" s="6" t="s">
        <v>206</v>
      </c>
      <c r="C40" s="12">
        <v>7204</v>
      </c>
      <c r="D40" s="7">
        <v>43939</v>
      </c>
      <c r="E40" s="6">
        <f t="shared" si="0"/>
        <v>2020</v>
      </c>
    </row>
    <row r="41" spans="2:5" ht="15" customHeight="1" x14ac:dyDescent="0.6">
      <c r="B41" s="6" t="s">
        <v>206</v>
      </c>
      <c r="C41" s="12">
        <v>3933</v>
      </c>
      <c r="D41" s="7">
        <v>44459</v>
      </c>
      <c r="E41" s="6">
        <f t="shared" si="0"/>
        <v>2021</v>
      </c>
    </row>
    <row r="42" spans="2:5" ht="15" customHeight="1" x14ac:dyDescent="0.6">
      <c r="B42" s="6" t="s">
        <v>206</v>
      </c>
      <c r="C42" s="12">
        <v>4401</v>
      </c>
      <c r="D42" s="7">
        <v>44452</v>
      </c>
      <c r="E42" s="6">
        <f t="shared" si="0"/>
        <v>2021</v>
      </c>
    </row>
    <row r="43" spans="2:5" ht="15" customHeight="1" x14ac:dyDescent="0.6">
      <c r="B43" s="6" t="s">
        <v>206</v>
      </c>
      <c r="C43" s="12">
        <v>5557</v>
      </c>
      <c r="D43" s="7">
        <v>44445</v>
      </c>
      <c r="E43" s="6">
        <f t="shared" si="0"/>
        <v>2021</v>
      </c>
    </row>
    <row r="44" spans="2:5" ht="15" customHeight="1" x14ac:dyDescent="0.6">
      <c r="B44" s="6" t="s">
        <v>206</v>
      </c>
      <c r="C44" s="12">
        <v>2211</v>
      </c>
      <c r="D44" s="7">
        <v>44438</v>
      </c>
      <c r="E44" s="6">
        <f t="shared" si="0"/>
        <v>2021</v>
      </c>
    </row>
    <row r="45" spans="2:5" ht="15" customHeight="1" x14ac:dyDescent="0.6">
      <c r="B45" s="6" t="s">
        <v>206</v>
      </c>
      <c r="C45" s="12">
        <v>4797</v>
      </c>
      <c r="D45" s="7">
        <v>44431</v>
      </c>
      <c r="E45" s="6">
        <f t="shared" si="0"/>
        <v>2021</v>
      </c>
    </row>
    <row r="46" spans="2:5" ht="15" customHeight="1" x14ac:dyDescent="0.6">
      <c r="B46" s="6" t="s">
        <v>206</v>
      </c>
      <c r="C46" s="12">
        <v>9041</v>
      </c>
      <c r="D46" s="7">
        <v>44725</v>
      </c>
      <c r="E46" s="6">
        <f t="shared" si="0"/>
        <v>2022</v>
      </c>
    </row>
    <row r="47" spans="2:5" ht="15" customHeight="1" x14ac:dyDescent="0.6">
      <c r="B47" s="6" t="s">
        <v>206</v>
      </c>
      <c r="C47" s="12">
        <v>4861</v>
      </c>
      <c r="D47" s="7">
        <v>44417</v>
      </c>
      <c r="E47" s="6">
        <f t="shared" si="0"/>
        <v>2021</v>
      </c>
    </row>
    <row r="48" spans="2:5" ht="15" customHeight="1" x14ac:dyDescent="0.6">
      <c r="B48" s="6" t="s">
        <v>206</v>
      </c>
      <c r="C48" s="12">
        <v>7451</v>
      </c>
      <c r="D48" s="7">
        <v>44725</v>
      </c>
      <c r="E48" s="6">
        <f t="shared" si="0"/>
        <v>2022</v>
      </c>
    </row>
    <row r="49" spans="2:5" ht="15" customHeight="1" x14ac:dyDescent="0.6">
      <c r="B49" s="6" t="s">
        <v>206</v>
      </c>
      <c r="C49" s="12">
        <v>9779</v>
      </c>
      <c r="D49" s="7">
        <v>44403</v>
      </c>
      <c r="E49" s="6">
        <f t="shared" si="0"/>
        <v>2021</v>
      </c>
    </row>
    <row r="50" spans="2:5" ht="15" customHeight="1" x14ac:dyDescent="0.6">
      <c r="B50" s="6" t="s">
        <v>206</v>
      </c>
      <c r="C50" s="12">
        <v>5125</v>
      </c>
      <c r="D50" s="7">
        <v>44725</v>
      </c>
      <c r="E50" s="6">
        <f t="shared" si="0"/>
        <v>2022</v>
      </c>
    </row>
    <row r="51" spans="2:5" ht="15" customHeight="1" x14ac:dyDescent="0.6">
      <c r="B51" s="6" t="s">
        <v>206</v>
      </c>
      <c r="C51" s="12">
        <v>4180</v>
      </c>
      <c r="D51" s="7">
        <v>44389</v>
      </c>
      <c r="E51" s="6">
        <f t="shared" si="0"/>
        <v>2021</v>
      </c>
    </row>
    <row r="52" spans="2:5" ht="15" customHeight="1" x14ac:dyDescent="0.6">
      <c r="B52" s="6" t="s">
        <v>206</v>
      </c>
      <c r="C52" s="12">
        <v>9770</v>
      </c>
      <c r="D52" s="7">
        <v>44382</v>
      </c>
      <c r="E52" s="6">
        <f t="shared" si="0"/>
        <v>2021</v>
      </c>
    </row>
    <row r="53" spans="2:5" ht="15" customHeight="1" x14ac:dyDescent="0.6">
      <c r="B53" s="6" t="s">
        <v>206</v>
      </c>
      <c r="C53" s="12">
        <v>8649</v>
      </c>
      <c r="D53" s="7">
        <v>44725</v>
      </c>
      <c r="E53" s="6">
        <f t="shared" si="0"/>
        <v>2022</v>
      </c>
    </row>
    <row r="54" spans="2:5" ht="15" customHeight="1" x14ac:dyDescent="0.6">
      <c r="B54" s="6" t="s">
        <v>206</v>
      </c>
      <c r="C54" s="12">
        <v>4976</v>
      </c>
      <c r="D54" s="7">
        <v>44368</v>
      </c>
      <c r="E54" s="6">
        <f t="shared" si="0"/>
        <v>2021</v>
      </c>
    </row>
  </sheetData>
  <mergeCells count="1">
    <mergeCell ref="G2:H2"/>
  </mergeCells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I46"/>
  <sheetViews>
    <sheetView showGridLines="0" workbookViewId="0">
      <selection activeCell="I5" sqref="I5"/>
    </sheetView>
  </sheetViews>
  <sheetFormatPr defaultColWidth="11.19921875" defaultRowHeight="15" customHeight="1" x14ac:dyDescent="0.6"/>
  <cols>
    <col min="1" max="4" width="10.6484375" customWidth="1"/>
    <col min="5" max="5" width="25" customWidth="1"/>
    <col min="6" max="6" width="10.6484375" customWidth="1"/>
    <col min="7" max="7" width="10.796875" customWidth="1"/>
    <col min="8" max="8" width="14.6484375" customWidth="1"/>
    <col min="9" max="9" width="9.6484375" customWidth="1"/>
    <col min="10" max="26" width="10.6484375" customWidth="1"/>
  </cols>
  <sheetData>
    <row r="2" spans="2:9" ht="15" customHeight="1" x14ac:dyDescent="0.6">
      <c r="B2" s="1" t="s">
        <v>203</v>
      </c>
      <c r="C2" s="1" t="s">
        <v>207</v>
      </c>
      <c r="D2" s="1" t="s">
        <v>208</v>
      </c>
      <c r="E2" s="1" t="s">
        <v>209</v>
      </c>
      <c r="F2" s="1" t="s">
        <v>210</v>
      </c>
      <c r="H2" s="30" t="s">
        <v>211</v>
      </c>
      <c r="I2" s="31" t="s">
        <v>212</v>
      </c>
    </row>
    <row r="3" spans="2:9" ht="15" customHeight="1" x14ac:dyDescent="0.6">
      <c r="B3" s="32">
        <v>44562</v>
      </c>
      <c r="C3" s="3" t="str">
        <f t="shared" ref="C3:C46" si="0">TEXT(B3,"MMMM")</f>
        <v>January</v>
      </c>
      <c r="D3" s="3" t="s">
        <v>213</v>
      </c>
      <c r="E3" s="3" t="s">
        <v>214</v>
      </c>
      <c r="F3" s="33">
        <v>1120</v>
      </c>
      <c r="H3" s="3" t="s">
        <v>215</v>
      </c>
    </row>
    <row r="4" spans="2:9" ht="15" customHeight="1" x14ac:dyDescent="0.6">
      <c r="B4" s="32">
        <v>44562</v>
      </c>
      <c r="C4" s="3" t="str">
        <f t="shared" si="0"/>
        <v>January</v>
      </c>
      <c r="D4" s="3" t="s">
        <v>216</v>
      </c>
      <c r="E4" s="3" t="s">
        <v>217</v>
      </c>
      <c r="F4" s="33">
        <v>140</v>
      </c>
      <c r="H4" s="6" t="s">
        <v>218</v>
      </c>
      <c r="I4" s="33">
        <f>SUMIFS($F$3:$F$46,$C$3:$C$46,$I$2,$D$3:$D$46, H4)</f>
        <v>3000</v>
      </c>
    </row>
    <row r="5" spans="2:9" ht="15" customHeight="1" x14ac:dyDescent="0.6">
      <c r="B5" s="32">
        <v>44562</v>
      </c>
      <c r="C5" s="3" t="str">
        <f t="shared" si="0"/>
        <v>January</v>
      </c>
      <c r="D5" s="3" t="s">
        <v>219</v>
      </c>
      <c r="E5" s="3" t="s">
        <v>220</v>
      </c>
      <c r="F5" s="33">
        <v>55</v>
      </c>
      <c r="H5" s="6" t="s">
        <v>221</v>
      </c>
      <c r="I5" s="33"/>
    </row>
    <row r="6" spans="2:9" ht="15" customHeight="1" x14ac:dyDescent="0.6">
      <c r="B6" s="32">
        <v>44569</v>
      </c>
      <c r="C6" s="3" t="str">
        <f t="shared" si="0"/>
        <v>January</v>
      </c>
      <c r="D6" s="3" t="s">
        <v>222</v>
      </c>
      <c r="E6" s="3" t="s">
        <v>223</v>
      </c>
      <c r="F6" s="33">
        <v>449</v>
      </c>
      <c r="H6" s="6" t="s">
        <v>224</v>
      </c>
      <c r="I6" s="33"/>
    </row>
    <row r="7" spans="2:9" ht="15" customHeight="1" x14ac:dyDescent="0.6">
      <c r="B7" s="32">
        <v>44572</v>
      </c>
      <c r="C7" s="3" t="str">
        <f t="shared" si="0"/>
        <v>January</v>
      </c>
      <c r="D7" s="3" t="s">
        <v>225</v>
      </c>
      <c r="E7" s="3" t="s">
        <v>226</v>
      </c>
      <c r="F7" s="33">
        <v>245</v>
      </c>
      <c r="H7" s="21" t="s">
        <v>227</v>
      </c>
      <c r="I7" s="34">
        <f>SUM(I4:I6)</f>
        <v>3000</v>
      </c>
    </row>
    <row r="8" spans="2:9" ht="15" customHeight="1" x14ac:dyDescent="0.6">
      <c r="B8" s="32">
        <v>44573</v>
      </c>
      <c r="C8" s="3" t="str">
        <f t="shared" si="0"/>
        <v>January</v>
      </c>
      <c r="D8" s="3" t="s">
        <v>225</v>
      </c>
      <c r="E8" s="3" t="s">
        <v>228</v>
      </c>
      <c r="F8" s="33">
        <v>168</v>
      </c>
      <c r="I8" s="15"/>
    </row>
    <row r="9" spans="2:9" ht="15" customHeight="1" x14ac:dyDescent="0.6">
      <c r="B9" s="32">
        <v>44573</v>
      </c>
      <c r="C9" s="3" t="str">
        <f t="shared" si="0"/>
        <v>January</v>
      </c>
      <c r="D9" s="3" t="s">
        <v>225</v>
      </c>
      <c r="E9" s="3" t="s">
        <v>229</v>
      </c>
      <c r="F9" s="33">
        <v>149</v>
      </c>
      <c r="H9" s="3" t="s">
        <v>230</v>
      </c>
      <c r="I9" s="15"/>
    </row>
    <row r="10" spans="2:9" ht="15" customHeight="1" x14ac:dyDescent="0.6">
      <c r="B10" s="32">
        <v>44575</v>
      </c>
      <c r="C10" s="3" t="str">
        <f t="shared" si="0"/>
        <v>January</v>
      </c>
      <c r="D10" s="3" t="s">
        <v>231</v>
      </c>
      <c r="E10" s="3" t="s">
        <v>232</v>
      </c>
      <c r="F10" s="33">
        <v>249</v>
      </c>
      <c r="H10" s="6" t="s">
        <v>213</v>
      </c>
      <c r="I10" s="33"/>
    </row>
    <row r="11" spans="2:9" ht="15" customHeight="1" x14ac:dyDescent="0.6">
      <c r="B11" s="32">
        <v>44592</v>
      </c>
      <c r="C11" s="3" t="str">
        <f t="shared" si="0"/>
        <v>January</v>
      </c>
      <c r="D11" s="3" t="s">
        <v>221</v>
      </c>
      <c r="E11" s="3" t="s">
        <v>233</v>
      </c>
      <c r="F11" s="33">
        <v>458</v>
      </c>
      <c r="H11" s="6" t="s">
        <v>216</v>
      </c>
      <c r="I11" s="33"/>
    </row>
    <row r="12" spans="2:9" ht="15" customHeight="1" x14ac:dyDescent="0.6">
      <c r="B12" s="32">
        <v>44592</v>
      </c>
      <c r="C12" s="3" t="str">
        <f t="shared" si="0"/>
        <v>January</v>
      </c>
      <c r="D12" s="3" t="s">
        <v>218</v>
      </c>
      <c r="E12" s="3" t="s">
        <v>234</v>
      </c>
      <c r="F12" s="33">
        <v>3000</v>
      </c>
      <c r="H12" s="6" t="s">
        <v>219</v>
      </c>
      <c r="I12" s="33"/>
    </row>
    <row r="13" spans="2:9" ht="15" customHeight="1" x14ac:dyDescent="0.6">
      <c r="B13" s="32">
        <v>44592</v>
      </c>
      <c r="C13" s="3" t="str">
        <f t="shared" si="0"/>
        <v>January</v>
      </c>
      <c r="D13" s="3" t="s">
        <v>224</v>
      </c>
      <c r="E13" s="3" t="s">
        <v>235</v>
      </c>
      <c r="F13" s="33">
        <v>184</v>
      </c>
      <c r="H13" s="6" t="s">
        <v>222</v>
      </c>
      <c r="I13" s="33"/>
    </row>
    <row r="14" spans="2:9" ht="15" customHeight="1" x14ac:dyDescent="0.6">
      <c r="B14" s="32">
        <v>44593</v>
      </c>
      <c r="C14" s="3" t="str">
        <f t="shared" si="0"/>
        <v>February</v>
      </c>
      <c r="D14" s="3" t="s">
        <v>213</v>
      </c>
      <c r="E14" s="3" t="s">
        <v>214</v>
      </c>
      <c r="F14" s="33">
        <v>1120</v>
      </c>
      <c r="H14" s="6" t="s">
        <v>225</v>
      </c>
      <c r="I14" s="33"/>
    </row>
    <row r="15" spans="2:9" ht="15" customHeight="1" x14ac:dyDescent="0.6">
      <c r="B15" s="32">
        <v>44593</v>
      </c>
      <c r="C15" s="3" t="str">
        <f t="shared" si="0"/>
        <v>February</v>
      </c>
      <c r="D15" s="3" t="s">
        <v>216</v>
      </c>
      <c r="E15" s="3" t="s">
        <v>236</v>
      </c>
      <c r="F15" s="33">
        <v>105</v>
      </c>
      <c r="H15" s="6" t="s">
        <v>231</v>
      </c>
      <c r="I15" s="33"/>
    </row>
    <row r="16" spans="2:9" ht="15" customHeight="1" x14ac:dyDescent="0.6">
      <c r="B16" s="32">
        <v>44593</v>
      </c>
      <c r="C16" s="3" t="str">
        <f t="shared" si="0"/>
        <v>February</v>
      </c>
      <c r="D16" s="3" t="s">
        <v>219</v>
      </c>
      <c r="E16" s="3" t="s">
        <v>220</v>
      </c>
      <c r="F16" s="33">
        <v>55</v>
      </c>
      <c r="H16" s="21" t="s">
        <v>237</v>
      </c>
      <c r="I16" s="34">
        <f>SUM(I10:I15)</f>
        <v>0</v>
      </c>
    </row>
    <row r="17" spans="2:6" ht="15" customHeight="1" x14ac:dyDescent="0.6">
      <c r="B17" s="32">
        <v>44600</v>
      </c>
      <c r="C17" s="3" t="str">
        <f t="shared" si="0"/>
        <v>February</v>
      </c>
      <c r="D17" s="3" t="s">
        <v>222</v>
      </c>
      <c r="E17" s="3" t="s">
        <v>223</v>
      </c>
      <c r="F17" s="33">
        <v>305</v>
      </c>
    </row>
    <row r="18" spans="2:6" ht="15" customHeight="1" x14ac:dyDescent="0.6">
      <c r="B18" s="32">
        <v>44603</v>
      </c>
      <c r="C18" s="3" t="str">
        <f t="shared" si="0"/>
        <v>February</v>
      </c>
      <c r="D18" s="3" t="s">
        <v>225</v>
      </c>
      <c r="E18" s="3" t="s">
        <v>238</v>
      </c>
      <c r="F18" s="33">
        <v>28</v>
      </c>
    </row>
    <row r="19" spans="2:6" ht="15" customHeight="1" x14ac:dyDescent="0.6">
      <c r="B19" s="32">
        <v>44604</v>
      </c>
      <c r="C19" s="3" t="str">
        <f t="shared" si="0"/>
        <v>February</v>
      </c>
      <c r="D19" s="3" t="s">
        <v>225</v>
      </c>
      <c r="E19" s="3" t="s">
        <v>239</v>
      </c>
      <c r="F19" s="33">
        <v>99</v>
      </c>
    </row>
    <row r="20" spans="2:6" ht="15" customHeight="1" x14ac:dyDescent="0.6">
      <c r="B20" s="32">
        <v>44604</v>
      </c>
      <c r="C20" s="3" t="str">
        <f t="shared" si="0"/>
        <v>February</v>
      </c>
      <c r="D20" s="3" t="s">
        <v>225</v>
      </c>
      <c r="E20" s="3" t="s">
        <v>240</v>
      </c>
      <c r="F20" s="33">
        <v>67</v>
      </c>
    </row>
    <row r="21" spans="2:6" ht="15" customHeight="1" x14ac:dyDescent="0.6">
      <c r="B21" s="32">
        <v>44606</v>
      </c>
      <c r="C21" s="3" t="str">
        <f t="shared" si="0"/>
        <v>February</v>
      </c>
      <c r="D21" s="3" t="s">
        <v>231</v>
      </c>
      <c r="E21" s="3" t="s">
        <v>241</v>
      </c>
      <c r="F21" s="33">
        <v>18</v>
      </c>
    </row>
    <row r="22" spans="2:6" ht="15" customHeight="1" x14ac:dyDescent="0.6">
      <c r="B22" s="32">
        <v>44620</v>
      </c>
      <c r="C22" s="3" t="str">
        <f t="shared" si="0"/>
        <v>February</v>
      </c>
      <c r="D22" s="3" t="s">
        <v>221</v>
      </c>
      <c r="E22" s="3" t="s">
        <v>233</v>
      </c>
      <c r="F22" s="33">
        <v>305</v>
      </c>
    </row>
    <row r="23" spans="2:6" ht="15" customHeight="1" x14ac:dyDescent="0.6">
      <c r="B23" s="32">
        <v>44620</v>
      </c>
      <c r="C23" s="3" t="str">
        <f t="shared" si="0"/>
        <v>February</v>
      </c>
      <c r="D23" s="3" t="s">
        <v>218</v>
      </c>
      <c r="E23" s="3" t="s">
        <v>234</v>
      </c>
      <c r="F23" s="33">
        <v>3000</v>
      </c>
    </row>
    <row r="24" spans="2:6" ht="15" customHeight="1" x14ac:dyDescent="0.6">
      <c r="B24" s="32">
        <v>44620</v>
      </c>
      <c r="C24" s="3" t="str">
        <f t="shared" si="0"/>
        <v>February</v>
      </c>
      <c r="D24" s="3" t="s">
        <v>224</v>
      </c>
      <c r="E24" s="3" t="s">
        <v>235</v>
      </c>
      <c r="F24" s="33">
        <v>228</v>
      </c>
    </row>
    <row r="25" spans="2:6" ht="15" customHeight="1" x14ac:dyDescent="0.6">
      <c r="B25" s="32">
        <v>44621</v>
      </c>
      <c r="C25" s="3" t="str">
        <f t="shared" si="0"/>
        <v>March</v>
      </c>
      <c r="D25" s="3" t="s">
        <v>213</v>
      </c>
      <c r="E25" s="3" t="s">
        <v>214</v>
      </c>
      <c r="F25" s="33">
        <v>1120</v>
      </c>
    </row>
    <row r="26" spans="2:6" ht="15" customHeight="1" x14ac:dyDescent="0.6">
      <c r="B26" s="32">
        <v>44621</v>
      </c>
      <c r="C26" s="3" t="str">
        <f t="shared" si="0"/>
        <v>March</v>
      </c>
      <c r="D26" s="3" t="s">
        <v>216</v>
      </c>
      <c r="E26" s="3" t="s">
        <v>236</v>
      </c>
      <c r="F26" s="33">
        <v>110</v>
      </c>
    </row>
    <row r="27" spans="2:6" ht="15" customHeight="1" x14ac:dyDescent="0.6">
      <c r="B27" s="32">
        <v>44621</v>
      </c>
      <c r="C27" s="3" t="str">
        <f t="shared" si="0"/>
        <v>March</v>
      </c>
      <c r="D27" s="3" t="s">
        <v>219</v>
      </c>
      <c r="E27" s="3" t="s">
        <v>220</v>
      </c>
      <c r="F27" s="33">
        <v>55</v>
      </c>
    </row>
    <row r="28" spans="2:6" ht="15" customHeight="1" x14ac:dyDescent="0.6">
      <c r="B28" s="32">
        <v>44628</v>
      </c>
      <c r="C28" s="3" t="str">
        <f t="shared" si="0"/>
        <v>March</v>
      </c>
      <c r="D28" s="3" t="s">
        <v>222</v>
      </c>
      <c r="E28" s="3" t="s">
        <v>223</v>
      </c>
      <c r="F28" s="33">
        <v>208</v>
      </c>
    </row>
    <row r="29" spans="2:6" ht="15" customHeight="1" x14ac:dyDescent="0.6">
      <c r="B29" s="32">
        <v>44631</v>
      </c>
      <c r="C29" s="3" t="str">
        <f t="shared" si="0"/>
        <v>March</v>
      </c>
      <c r="D29" s="3" t="s">
        <v>225</v>
      </c>
      <c r="E29" s="3" t="s">
        <v>242</v>
      </c>
      <c r="F29" s="33">
        <v>188</v>
      </c>
    </row>
    <row r="30" spans="2:6" ht="15" customHeight="1" x14ac:dyDescent="0.6">
      <c r="B30" s="32">
        <v>44632</v>
      </c>
      <c r="C30" s="3" t="str">
        <f t="shared" si="0"/>
        <v>March</v>
      </c>
      <c r="D30" s="3" t="s">
        <v>225</v>
      </c>
      <c r="E30" s="3" t="s">
        <v>243</v>
      </c>
      <c r="F30" s="33">
        <v>168</v>
      </c>
    </row>
    <row r="31" spans="2:6" ht="15" customHeight="1" x14ac:dyDescent="0.6">
      <c r="B31" s="32">
        <v>44632</v>
      </c>
      <c r="C31" s="3" t="str">
        <f t="shared" si="0"/>
        <v>March</v>
      </c>
      <c r="D31" s="3" t="s">
        <v>225</v>
      </c>
      <c r="E31" s="3" t="s">
        <v>244</v>
      </c>
      <c r="F31" s="33">
        <v>49</v>
      </c>
    </row>
    <row r="32" spans="2:6" ht="15" customHeight="1" x14ac:dyDescent="0.6">
      <c r="B32" s="32">
        <v>44634</v>
      </c>
      <c r="C32" s="3" t="str">
        <f t="shared" si="0"/>
        <v>March</v>
      </c>
      <c r="D32" s="3" t="s">
        <v>231</v>
      </c>
      <c r="E32" s="3" t="s">
        <v>232</v>
      </c>
      <c r="F32" s="33">
        <v>199</v>
      </c>
    </row>
    <row r="33" spans="2:6" ht="15" customHeight="1" x14ac:dyDescent="0.6">
      <c r="B33" s="32">
        <v>44648</v>
      </c>
      <c r="C33" s="3" t="str">
        <f t="shared" si="0"/>
        <v>March</v>
      </c>
      <c r="D33" s="3" t="s">
        <v>221</v>
      </c>
      <c r="E33" s="3" t="s">
        <v>233</v>
      </c>
      <c r="F33" s="33">
        <v>598</v>
      </c>
    </row>
    <row r="34" spans="2:6" ht="15" customHeight="1" x14ac:dyDescent="0.6">
      <c r="B34" s="32">
        <v>44648</v>
      </c>
      <c r="C34" s="3" t="str">
        <f t="shared" si="0"/>
        <v>March</v>
      </c>
      <c r="D34" s="3" t="s">
        <v>218</v>
      </c>
      <c r="E34" s="3" t="s">
        <v>234</v>
      </c>
      <c r="F34" s="33">
        <v>3000</v>
      </c>
    </row>
    <row r="35" spans="2:6" ht="15" customHeight="1" x14ac:dyDescent="0.6">
      <c r="B35" s="32">
        <v>44648</v>
      </c>
      <c r="C35" s="3" t="str">
        <f t="shared" si="0"/>
        <v>March</v>
      </c>
      <c r="D35" s="3" t="s">
        <v>224</v>
      </c>
      <c r="E35" s="3" t="s">
        <v>235</v>
      </c>
      <c r="F35" s="33">
        <v>59</v>
      </c>
    </row>
    <row r="36" spans="2:6" ht="15" customHeight="1" x14ac:dyDescent="0.6">
      <c r="B36" s="32">
        <v>44652</v>
      </c>
      <c r="C36" s="3" t="str">
        <f t="shared" si="0"/>
        <v>April</v>
      </c>
      <c r="D36" s="3" t="s">
        <v>213</v>
      </c>
      <c r="E36" s="3" t="s">
        <v>214</v>
      </c>
      <c r="F36" s="33">
        <v>1120</v>
      </c>
    </row>
    <row r="37" spans="2:6" ht="15" customHeight="1" x14ac:dyDescent="0.6">
      <c r="B37" s="32">
        <v>44652</v>
      </c>
      <c r="C37" s="3" t="str">
        <f t="shared" si="0"/>
        <v>April</v>
      </c>
      <c r="D37" s="3" t="s">
        <v>216</v>
      </c>
      <c r="E37" s="3" t="s">
        <v>217</v>
      </c>
      <c r="F37" s="33">
        <v>140</v>
      </c>
    </row>
    <row r="38" spans="2:6" ht="15" customHeight="1" x14ac:dyDescent="0.6">
      <c r="B38" s="32">
        <v>44652</v>
      </c>
      <c r="C38" s="3" t="str">
        <f t="shared" si="0"/>
        <v>April</v>
      </c>
      <c r="D38" s="3" t="s">
        <v>219</v>
      </c>
      <c r="E38" s="3" t="s">
        <v>220</v>
      </c>
      <c r="F38" s="33">
        <v>55</v>
      </c>
    </row>
    <row r="39" spans="2:6" ht="15" customHeight="1" x14ac:dyDescent="0.6">
      <c r="B39" s="32">
        <v>44659</v>
      </c>
      <c r="C39" s="3" t="str">
        <f t="shared" si="0"/>
        <v>April</v>
      </c>
      <c r="D39" s="3" t="s">
        <v>222</v>
      </c>
      <c r="E39" s="3" t="s">
        <v>223</v>
      </c>
      <c r="F39" s="33">
        <v>449</v>
      </c>
    </row>
    <row r="40" spans="2:6" ht="15" customHeight="1" x14ac:dyDescent="0.6">
      <c r="B40" s="32">
        <v>44662</v>
      </c>
      <c r="C40" s="3" t="str">
        <f t="shared" si="0"/>
        <v>April</v>
      </c>
      <c r="D40" s="3" t="s">
        <v>225</v>
      </c>
      <c r="E40" s="3" t="s">
        <v>245</v>
      </c>
      <c r="F40" s="33">
        <v>245</v>
      </c>
    </row>
    <row r="41" spans="2:6" ht="15" customHeight="1" x14ac:dyDescent="0.6">
      <c r="B41" s="32">
        <v>44663</v>
      </c>
      <c r="C41" s="3" t="str">
        <f t="shared" si="0"/>
        <v>April</v>
      </c>
      <c r="D41" s="3" t="s">
        <v>225</v>
      </c>
      <c r="E41" s="3" t="s">
        <v>228</v>
      </c>
      <c r="F41" s="33">
        <v>168</v>
      </c>
    </row>
    <row r="42" spans="2:6" ht="15" customHeight="1" x14ac:dyDescent="0.6">
      <c r="B42" s="32">
        <v>44663</v>
      </c>
      <c r="C42" s="3" t="str">
        <f t="shared" si="0"/>
        <v>April</v>
      </c>
      <c r="D42" s="3" t="s">
        <v>225</v>
      </c>
      <c r="E42" s="3" t="s">
        <v>246</v>
      </c>
      <c r="F42" s="33">
        <v>49</v>
      </c>
    </row>
    <row r="43" spans="2:6" ht="15" customHeight="1" x14ac:dyDescent="0.6">
      <c r="B43" s="32">
        <v>44665</v>
      </c>
      <c r="C43" s="3" t="str">
        <f t="shared" si="0"/>
        <v>April</v>
      </c>
      <c r="D43" s="3" t="s">
        <v>231</v>
      </c>
      <c r="E43" s="3" t="s">
        <v>232</v>
      </c>
      <c r="F43" s="33">
        <v>249</v>
      </c>
    </row>
    <row r="44" spans="2:6" ht="15" customHeight="1" x14ac:dyDescent="0.6">
      <c r="B44" s="32">
        <v>44679</v>
      </c>
      <c r="C44" s="3" t="str">
        <f t="shared" si="0"/>
        <v>April</v>
      </c>
      <c r="D44" s="3" t="s">
        <v>221</v>
      </c>
      <c r="E44" s="3" t="s">
        <v>233</v>
      </c>
      <c r="F44" s="33">
        <v>669</v>
      </c>
    </row>
    <row r="45" spans="2:6" ht="15" customHeight="1" x14ac:dyDescent="0.6">
      <c r="B45" s="32">
        <v>44679</v>
      </c>
      <c r="C45" s="3" t="str">
        <f t="shared" si="0"/>
        <v>April</v>
      </c>
      <c r="D45" s="3" t="s">
        <v>218</v>
      </c>
      <c r="E45" s="3" t="s">
        <v>234</v>
      </c>
      <c r="F45" s="33">
        <v>3000</v>
      </c>
    </row>
    <row r="46" spans="2:6" ht="15" customHeight="1" x14ac:dyDescent="0.6">
      <c r="B46" s="32">
        <v>44679</v>
      </c>
      <c r="C46" s="3" t="str">
        <f t="shared" si="0"/>
        <v>April</v>
      </c>
      <c r="D46" s="3" t="s">
        <v>224</v>
      </c>
      <c r="E46" s="3" t="s">
        <v>235</v>
      </c>
      <c r="F46" s="33">
        <v>258</v>
      </c>
    </row>
  </sheetData>
  <dataValidations count="1">
    <dataValidation type="list" allowBlank="1" showErrorMessage="1" sqref="D3:D46" xr:uid="{00000000-0002-0000-0600-000000000000}">
      <formula1>$H$5:$H$13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J30"/>
  <sheetViews>
    <sheetView showGridLines="0" workbookViewId="0">
      <selection activeCell="J5" sqref="J5:J8"/>
    </sheetView>
  </sheetViews>
  <sheetFormatPr defaultColWidth="11.19921875" defaultRowHeight="15" customHeight="1" x14ac:dyDescent="0.6"/>
  <cols>
    <col min="1" max="1" width="10.6484375" customWidth="1"/>
    <col min="2" max="3" width="12.34765625" customWidth="1"/>
    <col min="4" max="4" width="12.796875" customWidth="1"/>
    <col min="5" max="6" width="10.6484375" customWidth="1"/>
    <col min="7" max="7" width="14.09765625" customWidth="1"/>
    <col min="8" max="8" width="10.6484375" customWidth="1"/>
    <col min="9" max="9" width="13.796875" customWidth="1"/>
    <col min="10" max="10" width="15.34765625" customWidth="1"/>
    <col min="11" max="26" width="10.6484375" customWidth="1"/>
  </cols>
  <sheetData>
    <row r="2" spans="2:10" ht="15" customHeight="1" x14ac:dyDescent="0.85">
      <c r="B2" s="35" t="s">
        <v>247</v>
      </c>
      <c r="C2" s="35"/>
      <c r="D2" s="35"/>
      <c r="E2" s="35"/>
      <c r="F2" s="35"/>
      <c r="G2" s="35"/>
      <c r="H2" s="35"/>
      <c r="I2" s="35"/>
      <c r="J2" s="35"/>
    </row>
    <row r="4" spans="2:10" ht="15" customHeight="1" x14ac:dyDescent="0.6">
      <c r="B4" s="11" t="s">
        <v>104</v>
      </c>
      <c r="C4" s="11" t="s">
        <v>155</v>
      </c>
      <c r="D4" s="11" t="s">
        <v>156</v>
      </c>
      <c r="E4" s="11" t="s">
        <v>105</v>
      </c>
      <c r="F4" s="11" t="s">
        <v>248</v>
      </c>
      <c r="G4" s="11" t="s">
        <v>249</v>
      </c>
      <c r="I4" s="48" t="s">
        <v>250</v>
      </c>
      <c r="J4" s="50"/>
    </row>
    <row r="5" spans="2:10" ht="15" customHeight="1" x14ac:dyDescent="0.6">
      <c r="B5" s="2" t="s">
        <v>110</v>
      </c>
      <c r="C5" s="10">
        <v>44732</v>
      </c>
      <c r="D5" s="2" t="s">
        <v>160</v>
      </c>
      <c r="E5" s="12">
        <v>12000</v>
      </c>
      <c r="F5" s="36">
        <v>0.5</v>
      </c>
      <c r="G5" s="37">
        <f t="shared" ref="G5:G25" si="0">E5*F5</f>
        <v>6000</v>
      </c>
      <c r="I5" s="15" t="s">
        <v>167</v>
      </c>
      <c r="J5" s="38">
        <f>VLOOKUP(I5,B5:G25,4,FALSE)</f>
        <v>10550</v>
      </c>
    </row>
    <row r="6" spans="2:10" ht="15" customHeight="1" x14ac:dyDescent="0.6">
      <c r="B6" s="2" t="s">
        <v>113</v>
      </c>
      <c r="C6" s="10">
        <v>43995</v>
      </c>
      <c r="D6" s="2" t="s">
        <v>161</v>
      </c>
      <c r="E6" s="12">
        <v>10000</v>
      </c>
      <c r="F6" s="36">
        <v>0.5</v>
      </c>
      <c r="G6" s="37">
        <f t="shared" si="0"/>
        <v>5000</v>
      </c>
      <c r="I6" s="15" t="s">
        <v>251</v>
      </c>
      <c r="J6" s="38">
        <f t="shared" ref="J6:J8" si="1">VLOOKUP(I6,B6:G26,4,FALSE)</f>
        <v>8000</v>
      </c>
    </row>
    <row r="7" spans="2:10" ht="15" customHeight="1" x14ac:dyDescent="0.6">
      <c r="B7" s="2" t="s">
        <v>116</v>
      </c>
      <c r="C7" s="10">
        <v>44718</v>
      </c>
      <c r="D7" s="2" t="s">
        <v>162</v>
      </c>
      <c r="E7" s="12">
        <v>10000</v>
      </c>
      <c r="F7" s="36">
        <v>0.4</v>
      </c>
      <c r="G7" s="37">
        <f t="shared" si="0"/>
        <v>4000</v>
      </c>
      <c r="I7" s="15" t="s">
        <v>119</v>
      </c>
      <c r="J7" s="38">
        <f t="shared" si="1"/>
        <v>8500</v>
      </c>
    </row>
    <row r="8" spans="2:10" ht="15" customHeight="1" x14ac:dyDescent="0.6">
      <c r="B8" s="2" t="s">
        <v>119</v>
      </c>
      <c r="C8" s="10">
        <v>44346</v>
      </c>
      <c r="D8" s="2" t="s">
        <v>160</v>
      </c>
      <c r="E8" s="12">
        <v>8500</v>
      </c>
      <c r="F8" s="36">
        <v>0.45</v>
      </c>
      <c r="G8" s="37">
        <f t="shared" si="0"/>
        <v>3825</v>
      </c>
      <c r="I8" s="15" t="s">
        <v>122</v>
      </c>
      <c r="J8" s="38" t="e">
        <f t="shared" si="1"/>
        <v>#N/A</v>
      </c>
    </row>
    <row r="9" spans="2:10" ht="15" customHeight="1" x14ac:dyDescent="0.6">
      <c r="B9" s="2" t="s">
        <v>125</v>
      </c>
      <c r="C9" s="10">
        <v>44697</v>
      </c>
      <c r="D9" s="2" t="s">
        <v>163</v>
      </c>
      <c r="E9" s="12">
        <v>10000</v>
      </c>
      <c r="F9" s="36">
        <v>0.5</v>
      </c>
      <c r="G9" s="37">
        <f t="shared" si="0"/>
        <v>5000</v>
      </c>
    </row>
    <row r="10" spans="2:10" ht="15" customHeight="1" x14ac:dyDescent="0.6">
      <c r="B10" s="2" t="s">
        <v>164</v>
      </c>
      <c r="C10" s="10">
        <v>44325</v>
      </c>
      <c r="D10" s="2" t="s">
        <v>162</v>
      </c>
      <c r="E10" s="12">
        <v>12500</v>
      </c>
      <c r="F10" s="36">
        <v>0.5</v>
      </c>
      <c r="G10" s="37">
        <f t="shared" si="0"/>
        <v>6250</v>
      </c>
    </row>
    <row r="11" spans="2:10" ht="15" customHeight="1" x14ac:dyDescent="0.6">
      <c r="B11" s="2" t="s">
        <v>128</v>
      </c>
      <c r="C11" s="10">
        <v>44683</v>
      </c>
      <c r="D11" s="2" t="s">
        <v>165</v>
      </c>
      <c r="E11" s="12">
        <v>9000</v>
      </c>
      <c r="F11" s="36">
        <v>0.5</v>
      </c>
      <c r="G11" s="37">
        <f t="shared" si="0"/>
        <v>4500</v>
      </c>
    </row>
    <row r="12" spans="2:10" ht="15" customHeight="1" x14ac:dyDescent="0.6">
      <c r="B12" s="2" t="s">
        <v>131</v>
      </c>
      <c r="C12" s="10">
        <v>43946</v>
      </c>
      <c r="D12" s="2" t="s">
        <v>163</v>
      </c>
      <c r="E12" s="12">
        <v>9500</v>
      </c>
      <c r="F12" s="36">
        <v>0.4</v>
      </c>
      <c r="G12" s="37">
        <f t="shared" si="0"/>
        <v>3800</v>
      </c>
    </row>
    <row r="13" spans="2:10" ht="15" customHeight="1" x14ac:dyDescent="0.6">
      <c r="B13" s="2" t="s">
        <v>134</v>
      </c>
      <c r="C13" s="10">
        <v>44304</v>
      </c>
      <c r="D13" s="2" t="s">
        <v>166</v>
      </c>
      <c r="E13" s="12">
        <v>8250</v>
      </c>
      <c r="F13" s="36">
        <v>0.45</v>
      </c>
      <c r="G13" s="37">
        <f t="shared" si="0"/>
        <v>3712.5</v>
      </c>
    </row>
    <row r="14" spans="2:10" ht="15" customHeight="1" x14ac:dyDescent="0.6">
      <c r="B14" s="2" t="s">
        <v>137</v>
      </c>
      <c r="C14" s="10">
        <v>44662</v>
      </c>
      <c r="D14" s="2" t="s">
        <v>161</v>
      </c>
      <c r="E14" s="12">
        <v>9000</v>
      </c>
      <c r="F14" s="36">
        <v>0.6</v>
      </c>
      <c r="G14" s="37">
        <f t="shared" si="0"/>
        <v>5400</v>
      </c>
    </row>
    <row r="15" spans="2:10" ht="15" customHeight="1" x14ac:dyDescent="0.6">
      <c r="B15" s="2" t="s">
        <v>167</v>
      </c>
      <c r="C15" s="10">
        <v>44697</v>
      </c>
      <c r="D15" s="2" t="s">
        <v>165</v>
      </c>
      <c r="E15" s="12">
        <v>10550</v>
      </c>
      <c r="F15" s="36">
        <v>0.5</v>
      </c>
      <c r="G15" s="37">
        <f t="shared" si="0"/>
        <v>5275</v>
      </c>
    </row>
    <row r="16" spans="2:10" ht="15" customHeight="1" x14ac:dyDescent="0.6">
      <c r="B16" s="2" t="s">
        <v>140</v>
      </c>
      <c r="C16" s="10">
        <v>44648</v>
      </c>
      <c r="D16" s="2" t="s">
        <v>161</v>
      </c>
      <c r="E16" s="12">
        <v>12200</v>
      </c>
      <c r="F16" s="36">
        <v>0.5</v>
      </c>
      <c r="G16" s="37">
        <f t="shared" si="0"/>
        <v>6100</v>
      </c>
    </row>
    <row r="17" spans="2:7" ht="15" customHeight="1" x14ac:dyDescent="0.6">
      <c r="B17" s="2" t="s">
        <v>168</v>
      </c>
      <c r="C17" s="10">
        <v>44641</v>
      </c>
      <c r="D17" s="2" t="s">
        <v>162</v>
      </c>
      <c r="E17" s="12">
        <v>9250</v>
      </c>
      <c r="F17" s="36">
        <v>0.5</v>
      </c>
      <c r="G17" s="37">
        <f t="shared" si="0"/>
        <v>4625</v>
      </c>
    </row>
    <row r="18" spans="2:7" ht="15" customHeight="1" x14ac:dyDescent="0.6">
      <c r="B18" s="2" t="s">
        <v>169</v>
      </c>
      <c r="C18" s="10">
        <v>44697</v>
      </c>
      <c r="D18" s="2" t="s">
        <v>166</v>
      </c>
      <c r="E18" s="12">
        <v>9500</v>
      </c>
      <c r="F18" s="36">
        <v>0.4</v>
      </c>
      <c r="G18" s="37">
        <f t="shared" si="0"/>
        <v>3800</v>
      </c>
    </row>
    <row r="19" spans="2:7" ht="15" customHeight="1" x14ac:dyDescent="0.6">
      <c r="B19" s="2" t="s">
        <v>251</v>
      </c>
      <c r="C19" s="10">
        <v>43559</v>
      </c>
      <c r="D19" s="2" t="s">
        <v>166</v>
      </c>
      <c r="E19" s="12">
        <v>8000</v>
      </c>
      <c r="F19" s="36">
        <v>0.45</v>
      </c>
      <c r="G19" s="37">
        <f t="shared" si="0"/>
        <v>3600</v>
      </c>
    </row>
    <row r="20" spans="2:7" ht="15" customHeight="1" x14ac:dyDescent="0.6">
      <c r="B20" s="2" t="s">
        <v>252</v>
      </c>
      <c r="C20" s="10">
        <v>44697</v>
      </c>
      <c r="D20" s="2" t="s">
        <v>165</v>
      </c>
      <c r="E20" s="12">
        <v>8500</v>
      </c>
      <c r="F20" s="36">
        <v>0.6</v>
      </c>
      <c r="G20" s="37">
        <f t="shared" si="0"/>
        <v>5100</v>
      </c>
    </row>
    <row r="21" spans="2:7" ht="15" customHeight="1" x14ac:dyDescent="0.6">
      <c r="B21" s="2" t="s">
        <v>253</v>
      </c>
      <c r="C21" s="10">
        <v>44613</v>
      </c>
      <c r="D21" s="2" t="s">
        <v>170</v>
      </c>
      <c r="E21" s="12">
        <v>9500</v>
      </c>
      <c r="F21" s="36">
        <v>0.5</v>
      </c>
      <c r="G21" s="37">
        <f t="shared" si="0"/>
        <v>4750</v>
      </c>
    </row>
    <row r="22" spans="2:7" ht="15" customHeight="1" x14ac:dyDescent="0.6">
      <c r="B22" s="2" t="s">
        <v>254</v>
      </c>
      <c r="C22" s="10">
        <v>44697</v>
      </c>
      <c r="D22" s="2" t="s">
        <v>171</v>
      </c>
      <c r="E22" s="12">
        <v>12000</v>
      </c>
      <c r="F22" s="36">
        <v>0.5</v>
      </c>
      <c r="G22" s="37">
        <f t="shared" si="0"/>
        <v>6000</v>
      </c>
    </row>
    <row r="23" spans="2:7" ht="15" customHeight="1" x14ac:dyDescent="0.6">
      <c r="B23" s="2" t="s">
        <v>255</v>
      </c>
      <c r="C23" s="10">
        <v>44599</v>
      </c>
      <c r="D23" s="2" t="s">
        <v>162</v>
      </c>
      <c r="E23" s="12">
        <v>9000</v>
      </c>
      <c r="F23" s="36">
        <v>0.5</v>
      </c>
      <c r="G23" s="37">
        <f t="shared" si="0"/>
        <v>4500</v>
      </c>
    </row>
    <row r="24" spans="2:7" ht="15" customHeight="1" x14ac:dyDescent="0.6">
      <c r="B24" s="2" t="s">
        <v>256</v>
      </c>
      <c r="C24" s="10">
        <v>44592</v>
      </c>
      <c r="D24" s="2" t="s">
        <v>170</v>
      </c>
      <c r="E24" s="12">
        <v>9000</v>
      </c>
      <c r="F24" s="36">
        <v>0.4</v>
      </c>
      <c r="G24" s="37">
        <f t="shared" si="0"/>
        <v>3600</v>
      </c>
    </row>
    <row r="25" spans="2:7" ht="15" customHeight="1" x14ac:dyDescent="0.6">
      <c r="B25" s="2" t="s">
        <v>257</v>
      </c>
      <c r="C25" s="10">
        <v>44585</v>
      </c>
      <c r="D25" s="2" t="s">
        <v>171</v>
      </c>
      <c r="E25" s="12">
        <v>8250</v>
      </c>
      <c r="F25" s="36">
        <v>0.45</v>
      </c>
      <c r="G25" s="37">
        <f t="shared" si="0"/>
        <v>3712.5</v>
      </c>
    </row>
    <row r="26" spans="2:7" ht="15" customHeight="1" x14ac:dyDescent="0.6">
      <c r="F26" s="36"/>
    </row>
    <row r="27" spans="2:7" ht="15" customHeight="1" x14ac:dyDescent="0.6">
      <c r="F27" s="36"/>
    </row>
    <row r="28" spans="2:7" ht="15" customHeight="1" x14ac:dyDescent="0.6">
      <c r="F28" s="36"/>
    </row>
    <row r="29" spans="2:7" ht="15" customHeight="1" x14ac:dyDescent="0.6">
      <c r="F29" s="36"/>
    </row>
    <row r="30" spans="2:7" ht="15" customHeight="1" x14ac:dyDescent="0.6">
      <c r="F30" s="36"/>
    </row>
  </sheetData>
  <mergeCells count="1">
    <mergeCell ref="I4:J4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J30"/>
  <sheetViews>
    <sheetView showGridLines="0" workbookViewId="0">
      <selection activeCell="J5" sqref="J5"/>
    </sheetView>
  </sheetViews>
  <sheetFormatPr defaultColWidth="11.19921875" defaultRowHeight="15" customHeight="1" x14ac:dyDescent="0.6"/>
  <cols>
    <col min="1" max="1" width="10.6484375" customWidth="1"/>
    <col min="2" max="3" width="12.34765625" customWidth="1"/>
    <col min="4" max="4" width="12.796875" customWidth="1"/>
    <col min="5" max="6" width="10.6484375" customWidth="1"/>
    <col min="7" max="7" width="14.09765625" customWidth="1"/>
    <col min="8" max="8" width="10.6484375" customWidth="1"/>
    <col min="9" max="9" width="13.796875" customWidth="1"/>
    <col min="10" max="10" width="15.09765625" customWidth="1"/>
    <col min="11" max="26" width="10.6484375" customWidth="1"/>
  </cols>
  <sheetData>
    <row r="2" spans="2:10" ht="15" customHeight="1" x14ac:dyDescent="0.85">
      <c r="B2" s="35" t="s">
        <v>247</v>
      </c>
      <c r="C2" s="35"/>
      <c r="D2" s="35"/>
      <c r="E2" s="35"/>
      <c r="F2" s="35"/>
      <c r="G2" s="35"/>
      <c r="H2" s="35"/>
      <c r="I2" s="35"/>
      <c r="J2" s="35"/>
    </row>
    <row r="4" spans="2:10" ht="15" customHeight="1" x14ac:dyDescent="0.6">
      <c r="B4" s="11" t="s">
        <v>104</v>
      </c>
      <c r="C4" s="11" t="s">
        <v>155</v>
      </c>
      <c r="D4" s="11" t="s">
        <v>156</v>
      </c>
      <c r="E4" s="11" t="s">
        <v>105</v>
      </c>
      <c r="F4" s="11" t="s">
        <v>248</v>
      </c>
      <c r="G4" s="11" t="s">
        <v>249</v>
      </c>
      <c r="I4" s="48" t="s">
        <v>105</v>
      </c>
      <c r="J4" s="50"/>
    </row>
    <row r="5" spans="2:10" ht="15" customHeight="1" x14ac:dyDescent="0.6">
      <c r="B5" s="2" t="s">
        <v>110</v>
      </c>
      <c r="C5" s="10">
        <v>44732</v>
      </c>
      <c r="D5" s="2" t="s">
        <v>160</v>
      </c>
      <c r="E5" s="12">
        <v>12000</v>
      </c>
      <c r="F5" s="36">
        <v>0.5</v>
      </c>
      <c r="G5" s="37">
        <f t="shared" ref="G5:G25" si="0">E5*F5</f>
        <v>6000</v>
      </c>
      <c r="I5" s="15" t="s">
        <v>167</v>
      </c>
      <c r="J5" s="39">
        <f>VLOOKUP(I5,B5:G25,4,FALSE)</f>
        <v>10550</v>
      </c>
    </row>
    <row r="6" spans="2:10" ht="15" customHeight="1" x14ac:dyDescent="0.6">
      <c r="B6" s="2" t="s">
        <v>113</v>
      </c>
      <c r="C6" s="10">
        <v>43995</v>
      </c>
      <c r="D6" s="2" t="s">
        <v>161</v>
      </c>
      <c r="E6" s="12">
        <v>10000</v>
      </c>
      <c r="F6" s="36">
        <v>0.5</v>
      </c>
      <c r="G6" s="37">
        <f t="shared" si="0"/>
        <v>5000</v>
      </c>
      <c r="I6" s="15" t="s">
        <v>251</v>
      </c>
      <c r="J6" s="39">
        <f t="shared" ref="J6:J7" si="1">VLOOKUP(I6,B6:G26,4,FALSE)</f>
        <v>8000</v>
      </c>
    </row>
    <row r="7" spans="2:10" ht="15" customHeight="1" x14ac:dyDescent="0.6">
      <c r="B7" s="2" t="s">
        <v>116</v>
      </c>
      <c r="C7" s="10">
        <v>44718</v>
      </c>
      <c r="D7" s="2" t="s">
        <v>162</v>
      </c>
      <c r="E7" s="12">
        <v>10000</v>
      </c>
      <c r="F7" s="36">
        <v>0.4</v>
      </c>
      <c r="G7" s="37">
        <f t="shared" si="0"/>
        <v>4000</v>
      </c>
      <c r="I7" s="15" t="s">
        <v>119</v>
      </c>
      <c r="J7" s="39">
        <f t="shared" si="1"/>
        <v>8500</v>
      </c>
    </row>
    <row r="8" spans="2:10" ht="15" customHeight="1" x14ac:dyDescent="0.6">
      <c r="B8" s="2" t="s">
        <v>119</v>
      </c>
      <c r="C8" s="10">
        <v>44346</v>
      </c>
      <c r="D8" s="2" t="s">
        <v>160</v>
      </c>
      <c r="E8" s="12">
        <v>8500</v>
      </c>
      <c r="F8" s="36">
        <v>0.45</v>
      </c>
      <c r="G8" s="37">
        <f t="shared" si="0"/>
        <v>3825</v>
      </c>
      <c r="I8" s="46" t="s">
        <v>122</v>
      </c>
      <c r="J8" s="39" t="str">
        <f>IFERROR(VLOOKUP(I8,B5:G25,4,FALSE),"Out of Stock")</f>
        <v>Out of Stock</v>
      </c>
    </row>
    <row r="9" spans="2:10" ht="15" customHeight="1" x14ac:dyDescent="0.6">
      <c r="B9" s="2" t="s">
        <v>125</v>
      </c>
      <c r="C9" s="10">
        <v>44697</v>
      </c>
      <c r="D9" s="2" t="s">
        <v>163</v>
      </c>
      <c r="E9" s="12">
        <v>10000</v>
      </c>
      <c r="F9" s="36">
        <v>0.5</v>
      </c>
      <c r="G9" s="37">
        <f t="shared" si="0"/>
        <v>5000</v>
      </c>
    </row>
    <row r="10" spans="2:10" ht="15" customHeight="1" x14ac:dyDescent="0.6">
      <c r="B10" s="2" t="s">
        <v>164</v>
      </c>
      <c r="C10" s="10">
        <v>44325</v>
      </c>
      <c r="D10" s="2" t="s">
        <v>162</v>
      </c>
      <c r="E10" s="12">
        <v>12500</v>
      </c>
      <c r="F10" s="36">
        <v>0.5</v>
      </c>
      <c r="G10" s="37">
        <f t="shared" si="0"/>
        <v>6250</v>
      </c>
    </row>
    <row r="11" spans="2:10" ht="15" customHeight="1" x14ac:dyDescent="0.6">
      <c r="B11" s="2" t="s">
        <v>128</v>
      </c>
      <c r="C11" s="10">
        <v>44683</v>
      </c>
      <c r="D11" s="2" t="s">
        <v>165</v>
      </c>
      <c r="E11" s="12">
        <v>9000</v>
      </c>
      <c r="F11" s="36">
        <v>0.5</v>
      </c>
      <c r="G11" s="37">
        <f t="shared" si="0"/>
        <v>4500</v>
      </c>
    </row>
    <row r="12" spans="2:10" ht="15" customHeight="1" x14ac:dyDescent="0.6">
      <c r="B12" s="2" t="s">
        <v>131</v>
      </c>
      <c r="C12" s="10">
        <v>43946</v>
      </c>
      <c r="D12" s="2" t="s">
        <v>163</v>
      </c>
      <c r="E12" s="12">
        <v>9500</v>
      </c>
      <c r="F12" s="36">
        <v>0.4</v>
      </c>
      <c r="G12" s="37">
        <f t="shared" si="0"/>
        <v>3800</v>
      </c>
    </row>
    <row r="13" spans="2:10" ht="15" customHeight="1" x14ac:dyDescent="0.6">
      <c r="B13" s="2" t="s">
        <v>134</v>
      </c>
      <c r="C13" s="10">
        <v>44304</v>
      </c>
      <c r="D13" s="2" t="s">
        <v>166</v>
      </c>
      <c r="E13" s="12">
        <v>8250</v>
      </c>
      <c r="F13" s="36">
        <v>0.45</v>
      </c>
      <c r="G13" s="37">
        <f t="shared" si="0"/>
        <v>3712.5</v>
      </c>
    </row>
    <row r="14" spans="2:10" ht="15" customHeight="1" x14ac:dyDescent="0.6">
      <c r="B14" s="2" t="s">
        <v>137</v>
      </c>
      <c r="C14" s="10">
        <v>44662</v>
      </c>
      <c r="D14" s="2" t="s">
        <v>161</v>
      </c>
      <c r="E14" s="12">
        <v>9000</v>
      </c>
      <c r="F14" s="36">
        <v>0.6</v>
      </c>
      <c r="G14" s="37">
        <f t="shared" si="0"/>
        <v>5400</v>
      </c>
    </row>
    <row r="15" spans="2:10" ht="15" customHeight="1" x14ac:dyDescent="0.6">
      <c r="B15" s="2" t="s">
        <v>167</v>
      </c>
      <c r="C15" s="10">
        <v>44697</v>
      </c>
      <c r="D15" s="2" t="s">
        <v>165</v>
      </c>
      <c r="E15" s="12">
        <v>10550</v>
      </c>
      <c r="F15" s="36">
        <v>0.5</v>
      </c>
      <c r="G15" s="37">
        <f t="shared" si="0"/>
        <v>5275</v>
      </c>
    </row>
    <row r="16" spans="2:10" ht="15" customHeight="1" x14ac:dyDescent="0.6">
      <c r="B16" s="2" t="s">
        <v>140</v>
      </c>
      <c r="C16" s="10">
        <v>44648</v>
      </c>
      <c r="D16" s="2" t="s">
        <v>161</v>
      </c>
      <c r="E16" s="12">
        <v>12200</v>
      </c>
      <c r="F16" s="36">
        <v>0.5</v>
      </c>
      <c r="G16" s="37">
        <f t="shared" si="0"/>
        <v>6100</v>
      </c>
    </row>
    <row r="17" spans="2:7" ht="15" customHeight="1" x14ac:dyDescent="0.6">
      <c r="B17" s="2" t="s">
        <v>168</v>
      </c>
      <c r="C17" s="10">
        <v>44641</v>
      </c>
      <c r="D17" s="2" t="s">
        <v>162</v>
      </c>
      <c r="E17" s="12">
        <v>9250</v>
      </c>
      <c r="F17" s="36">
        <v>0.5</v>
      </c>
      <c r="G17" s="37">
        <f t="shared" si="0"/>
        <v>4625</v>
      </c>
    </row>
    <row r="18" spans="2:7" ht="15" customHeight="1" x14ac:dyDescent="0.6">
      <c r="B18" s="2" t="s">
        <v>169</v>
      </c>
      <c r="C18" s="10">
        <v>44697</v>
      </c>
      <c r="D18" s="2" t="s">
        <v>166</v>
      </c>
      <c r="E18" s="12">
        <v>9500</v>
      </c>
      <c r="F18" s="36">
        <v>0.4</v>
      </c>
      <c r="G18" s="37">
        <f t="shared" si="0"/>
        <v>3800</v>
      </c>
    </row>
    <row r="19" spans="2:7" ht="15" customHeight="1" x14ac:dyDescent="0.6">
      <c r="B19" s="2" t="s">
        <v>251</v>
      </c>
      <c r="C19" s="10">
        <v>43559</v>
      </c>
      <c r="D19" s="2" t="s">
        <v>166</v>
      </c>
      <c r="E19" s="12">
        <v>8000</v>
      </c>
      <c r="F19" s="36">
        <v>0.45</v>
      </c>
      <c r="G19" s="37">
        <f t="shared" si="0"/>
        <v>3600</v>
      </c>
    </row>
    <row r="20" spans="2:7" ht="15" customHeight="1" x14ac:dyDescent="0.6">
      <c r="B20" s="2" t="s">
        <v>252</v>
      </c>
      <c r="C20" s="10">
        <v>44697</v>
      </c>
      <c r="D20" s="2" t="s">
        <v>165</v>
      </c>
      <c r="E20" s="12">
        <v>8500</v>
      </c>
      <c r="F20" s="36">
        <v>0.6</v>
      </c>
      <c r="G20" s="37">
        <f t="shared" si="0"/>
        <v>5100</v>
      </c>
    </row>
    <row r="21" spans="2:7" ht="15" customHeight="1" x14ac:dyDescent="0.6">
      <c r="B21" s="2" t="s">
        <v>253</v>
      </c>
      <c r="C21" s="10">
        <v>44613</v>
      </c>
      <c r="D21" s="2" t="s">
        <v>170</v>
      </c>
      <c r="E21" s="12">
        <v>9500</v>
      </c>
      <c r="F21" s="36">
        <v>0.5</v>
      </c>
      <c r="G21" s="37">
        <f t="shared" si="0"/>
        <v>4750</v>
      </c>
    </row>
    <row r="22" spans="2:7" ht="15" customHeight="1" x14ac:dyDescent="0.6">
      <c r="B22" s="2" t="s">
        <v>254</v>
      </c>
      <c r="C22" s="10">
        <v>44697</v>
      </c>
      <c r="D22" s="2" t="s">
        <v>171</v>
      </c>
      <c r="E22" s="12">
        <v>12000</v>
      </c>
      <c r="F22" s="36">
        <v>0.5</v>
      </c>
      <c r="G22" s="37">
        <f t="shared" si="0"/>
        <v>6000</v>
      </c>
    </row>
    <row r="23" spans="2:7" ht="15" customHeight="1" x14ac:dyDescent="0.6">
      <c r="B23" s="2" t="s">
        <v>255</v>
      </c>
      <c r="C23" s="10">
        <v>44599</v>
      </c>
      <c r="D23" s="2" t="s">
        <v>162</v>
      </c>
      <c r="E23" s="12">
        <v>9000</v>
      </c>
      <c r="F23" s="36">
        <v>0.5</v>
      </c>
      <c r="G23" s="37">
        <f t="shared" si="0"/>
        <v>4500</v>
      </c>
    </row>
    <row r="24" spans="2:7" ht="15" customHeight="1" x14ac:dyDescent="0.6">
      <c r="B24" s="2" t="s">
        <v>256</v>
      </c>
      <c r="C24" s="10">
        <v>44592</v>
      </c>
      <c r="D24" s="2" t="s">
        <v>170</v>
      </c>
      <c r="E24" s="12">
        <v>9000</v>
      </c>
      <c r="F24" s="36">
        <v>0.4</v>
      </c>
      <c r="G24" s="37">
        <f t="shared" si="0"/>
        <v>3600</v>
      </c>
    </row>
    <row r="25" spans="2:7" ht="15" customHeight="1" x14ac:dyDescent="0.6">
      <c r="B25" s="2" t="s">
        <v>257</v>
      </c>
      <c r="C25" s="10">
        <v>44585</v>
      </c>
      <c r="D25" s="2" t="s">
        <v>171</v>
      </c>
      <c r="E25" s="12">
        <v>8250</v>
      </c>
      <c r="F25" s="36">
        <v>0.45</v>
      </c>
      <c r="G25" s="37">
        <f t="shared" si="0"/>
        <v>3712.5</v>
      </c>
    </row>
    <row r="26" spans="2:7" ht="15" customHeight="1" x14ac:dyDescent="0.6">
      <c r="F26" s="36"/>
    </row>
    <row r="27" spans="2:7" ht="15" customHeight="1" x14ac:dyDescent="0.6">
      <c r="F27" s="36"/>
    </row>
    <row r="28" spans="2:7" ht="15" customHeight="1" x14ac:dyDescent="0.6">
      <c r="F28" s="36"/>
    </row>
    <row r="29" spans="2:7" ht="15" customHeight="1" x14ac:dyDescent="0.6">
      <c r="F29" s="36"/>
    </row>
    <row r="30" spans="2:7" ht="15" customHeight="1" x14ac:dyDescent="0.6">
      <c r="F30" s="36"/>
    </row>
  </sheetData>
  <mergeCells count="1">
    <mergeCell ref="I4:J4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54"/>
  <sheetViews>
    <sheetView showGridLines="0" tabSelected="1" workbookViewId="0">
      <selection activeCell="I8" sqref="I8"/>
    </sheetView>
  </sheetViews>
  <sheetFormatPr defaultColWidth="11.19921875" defaultRowHeight="15" customHeight="1" x14ac:dyDescent="0.6"/>
  <cols>
    <col min="1" max="1" width="10.6484375" customWidth="1"/>
    <col min="2" max="2" width="14.34765625" customWidth="1"/>
    <col min="3" max="7" width="10.6484375" customWidth="1"/>
    <col min="8" max="8" width="11" customWidth="1"/>
    <col min="9" max="9" width="10.796875" customWidth="1"/>
    <col min="10" max="26" width="10.6484375" customWidth="1"/>
  </cols>
  <sheetData>
    <row r="2" spans="2:9" ht="15" customHeight="1" x14ac:dyDescent="0.85">
      <c r="B2" s="40" t="s">
        <v>258</v>
      </c>
      <c r="C2" s="40"/>
      <c r="D2" s="40"/>
      <c r="E2" s="40"/>
      <c r="F2" s="40"/>
      <c r="G2" s="40"/>
      <c r="H2" s="40"/>
      <c r="I2" s="40"/>
    </row>
    <row r="4" spans="2:9" ht="15" customHeight="1" x14ac:dyDescent="0.6">
      <c r="B4" s="41" t="s">
        <v>259</v>
      </c>
      <c r="C4" s="41">
        <v>2018</v>
      </c>
      <c r="D4" s="41">
        <f t="shared" ref="D4:F4" si="0">C4+1</f>
        <v>2019</v>
      </c>
      <c r="E4" s="41">
        <f t="shared" si="0"/>
        <v>2020</v>
      </c>
      <c r="F4" s="41">
        <f t="shared" si="0"/>
        <v>2021</v>
      </c>
      <c r="H4" s="48" t="s">
        <v>260</v>
      </c>
      <c r="I4" s="50"/>
    </row>
    <row r="5" spans="2:9" ht="15" customHeight="1" x14ac:dyDescent="0.6">
      <c r="B5" s="38" t="s">
        <v>261</v>
      </c>
      <c r="C5" s="12">
        <v>73648</v>
      </c>
      <c r="D5" s="12">
        <v>79824</v>
      </c>
      <c r="E5" s="12">
        <v>65832</v>
      </c>
      <c r="F5" s="12">
        <v>64353</v>
      </c>
      <c r="H5" s="6" t="s">
        <v>259</v>
      </c>
      <c r="I5" s="47" t="s">
        <v>263</v>
      </c>
    </row>
    <row r="6" spans="2:9" ht="15" customHeight="1" x14ac:dyDescent="0.6">
      <c r="B6" s="38" t="s">
        <v>262</v>
      </c>
      <c r="C6" s="12">
        <v>33880</v>
      </c>
      <c r="D6" s="12">
        <v>19097</v>
      </c>
      <c r="E6" s="12">
        <v>23775</v>
      </c>
      <c r="F6" s="12">
        <v>60231</v>
      </c>
      <c r="H6" s="6" t="s">
        <v>204</v>
      </c>
      <c r="I6" s="6">
        <v>2019</v>
      </c>
    </row>
    <row r="7" spans="2:9" ht="15" customHeight="1" x14ac:dyDescent="0.6">
      <c r="B7" s="38" t="s">
        <v>263</v>
      </c>
      <c r="C7" s="12">
        <v>76206</v>
      </c>
      <c r="D7" s="12">
        <v>75566</v>
      </c>
      <c r="E7" s="12">
        <v>49680</v>
      </c>
      <c r="F7" s="12">
        <v>52378</v>
      </c>
      <c r="H7" s="42" t="s">
        <v>264</v>
      </c>
      <c r="I7" s="43">
        <f>INDEX(B5:F54,MATCH(I5,B4:B54,0),MATCH(I6,B4:F4,0))</f>
        <v>75167</v>
      </c>
    </row>
    <row r="8" spans="2:9" ht="15" customHeight="1" x14ac:dyDescent="0.6">
      <c r="B8" s="38" t="s">
        <v>265</v>
      </c>
      <c r="C8" s="12">
        <v>17030</v>
      </c>
      <c r="D8" s="12">
        <v>75167</v>
      </c>
      <c r="E8" s="12">
        <v>19639</v>
      </c>
      <c r="F8" s="12">
        <v>40971</v>
      </c>
    </row>
    <row r="9" spans="2:9" ht="15" customHeight="1" x14ac:dyDescent="0.6">
      <c r="B9" s="38" t="s">
        <v>266</v>
      </c>
      <c r="C9" s="12">
        <v>30528</v>
      </c>
      <c r="D9" s="12">
        <v>13715</v>
      </c>
      <c r="E9" s="12">
        <v>96111</v>
      </c>
      <c r="F9" s="12">
        <v>16960</v>
      </c>
    </row>
    <row r="10" spans="2:9" ht="15" customHeight="1" x14ac:dyDescent="0.6">
      <c r="B10" s="38" t="s">
        <v>267</v>
      </c>
      <c r="C10" s="12">
        <v>94002</v>
      </c>
      <c r="D10" s="12">
        <v>42897</v>
      </c>
      <c r="E10" s="12">
        <v>59521</v>
      </c>
      <c r="F10" s="12">
        <v>33067</v>
      </c>
    </row>
    <row r="11" spans="2:9" ht="15" customHeight="1" x14ac:dyDescent="0.6">
      <c r="B11" s="38" t="s">
        <v>268</v>
      </c>
      <c r="C11" s="12">
        <v>36048</v>
      </c>
      <c r="D11" s="12">
        <v>10255</v>
      </c>
      <c r="E11" s="12">
        <v>35188</v>
      </c>
      <c r="F11" s="12">
        <v>34399</v>
      </c>
    </row>
    <row r="12" spans="2:9" ht="15" customHeight="1" x14ac:dyDescent="0.6">
      <c r="B12" s="38" t="s">
        <v>269</v>
      </c>
      <c r="C12" s="12">
        <v>99382</v>
      </c>
      <c r="D12" s="12">
        <v>95342</v>
      </c>
      <c r="E12" s="12">
        <v>77377</v>
      </c>
      <c r="F12" s="12">
        <v>55819</v>
      </c>
    </row>
    <row r="13" spans="2:9" ht="15" customHeight="1" x14ac:dyDescent="0.6">
      <c r="B13" s="38" t="s">
        <v>270</v>
      </c>
      <c r="C13" s="12">
        <v>10339</v>
      </c>
      <c r="D13" s="12">
        <v>52969</v>
      </c>
      <c r="E13" s="12">
        <v>82617</v>
      </c>
      <c r="F13" s="12">
        <v>22183</v>
      </c>
    </row>
    <row r="14" spans="2:9" ht="15" customHeight="1" x14ac:dyDescent="0.6">
      <c r="B14" s="38" t="s">
        <v>271</v>
      </c>
      <c r="C14" s="12">
        <v>36466</v>
      </c>
      <c r="D14" s="12">
        <v>98301</v>
      </c>
      <c r="E14" s="12">
        <v>93345</v>
      </c>
      <c r="F14" s="12">
        <v>70592</v>
      </c>
    </row>
    <row r="15" spans="2:9" ht="15" customHeight="1" x14ac:dyDescent="0.6">
      <c r="B15" s="38" t="s">
        <v>272</v>
      </c>
      <c r="C15" s="12">
        <v>45465</v>
      </c>
      <c r="D15" s="12">
        <v>67042</v>
      </c>
      <c r="E15" s="12">
        <v>66188</v>
      </c>
      <c r="F15" s="12">
        <v>54735</v>
      </c>
    </row>
    <row r="16" spans="2:9" ht="15" customHeight="1" x14ac:dyDescent="0.6">
      <c r="B16" s="38" t="s">
        <v>273</v>
      </c>
      <c r="C16" s="12">
        <v>43205</v>
      </c>
      <c r="D16" s="12">
        <v>88480</v>
      </c>
      <c r="E16" s="12">
        <v>59455</v>
      </c>
      <c r="F16" s="12">
        <v>68573</v>
      </c>
    </row>
    <row r="17" spans="2:6" ht="15" customHeight="1" x14ac:dyDescent="0.6">
      <c r="B17" s="38" t="s">
        <v>274</v>
      </c>
      <c r="C17" s="12">
        <v>15151</v>
      </c>
      <c r="D17" s="12">
        <v>55560</v>
      </c>
      <c r="E17" s="12">
        <v>23642</v>
      </c>
      <c r="F17" s="12">
        <v>55134</v>
      </c>
    </row>
    <row r="18" spans="2:6" ht="15" customHeight="1" x14ac:dyDescent="0.6">
      <c r="B18" s="38" t="s">
        <v>275</v>
      </c>
      <c r="C18" s="12">
        <v>85685</v>
      </c>
      <c r="D18" s="12">
        <v>77013</v>
      </c>
      <c r="E18" s="12">
        <v>90997</v>
      </c>
      <c r="F18" s="12">
        <v>50601</v>
      </c>
    </row>
    <row r="19" spans="2:6" ht="15" customHeight="1" x14ac:dyDescent="0.6">
      <c r="B19" s="38" t="s">
        <v>276</v>
      </c>
      <c r="C19" s="12">
        <v>89344</v>
      </c>
      <c r="D19" s="12">
        <v>13945</v>
      </c>
      <c r="E19" s="12">
        <v>93557</v>
      </c>
      <c r="F19" s="12">
        <v>80631</v>
      </c>
    </row>
    <row r="20" spans="2:6" ht="15" customHeight="1" x14ac:dyDescent="0.6">
      <c r="B20" s="38" t="s">
        <v>277</v>
      </c>
      <c r="C20" s="12">
        <v>79460</v>
      </c>
      <c r="D20" s="12">
        <v>81151</v>
      </c>
      <c r="E20" s="12">
        <v>28874</v>
      </c>
      <c r="F20" s="12">
        <v>25626</v>
      </c>
    </row>
    <row r="21" spans="2:6" ht="15" customHeight="1" x14ac:dyDescent="0.6">
      <c r="B21" s="38" t="s">
        <v>278</v>
      </c>
      <c r="C21" s="12">
        <v>55209</v>
      </c>
      <c r="D21" s="12">
        <v>59903</v>
      </c>
      <c r="E21" s="12">
        <v>73306</v>
      </c>
      <c r="F21" s="12">
        <v>12260</v>
      </c>
    </row>
    <row r="22" spans="2:6" ht="15" customHeight="1" x14ac:dyDescent="0.6">
      <c r="B22" s="38" t="s">
        <v>279</v>
      </c>
      <c r="C22" s="12">
        <v>81549</v>
      </c>
      <c r="D22" s="12">
        <v>49417</v>
      </c>
      <c r="E22" s="12">
        <v>90737</v>
      </c>
      <c r="F22" s="12">
        <v>86872</v>
      </c>
    </row>
    <row r="23" spans="2:6" ht="15" customHeight="1" x14ac:dyDescent="0.6">
      <c r="B23" s="38" t="s">
        <v>280</v>
      </c>
      <c r="C23" s="12">
        <v>46140</v>
      </c>
      <c r="D23" s="12">
        <v>72939</v>
      </c>
      <c r="E23" s="12">
        <v>30639</v>
      </c>
      <c r="F23" s="12">
        <v>91371</v>
      </c>
    </row>
    <row r="24" spans="2:6" ht="15" customHeight="1" x14ac:dyDescent="0.6">
      <c r="B24" s="38" t="s">
        <v>281</v>
      </c>
      <c r="C24" s="12">
        <v>38412</v>
      </c>
      <c r="D24" s="12">
        <v>88060</v>
      </c>
      <c r="E24" s="12">
        <v>71224</v>
      </c>
      <c r="F24" s="12">
        <v>17246</v>
      </c>
    </row>
    <row r="25" spans="2:6" ht="15" customHeight="1" x14ac:dyDescent="0.6">
      <c r="B25" s="38" t="s">
        <v>282</v>
      </c>
      <c r="C25" s="12">
        <v>82838</v>
      </c>
      <c r="D25" s="12">
        <v>50007</v>
      </c>
      <c r="E25" s="12">
        <v>47969</v>
      </c>
      <c r="F25" s="12">
        <v>78379</v>
      </c>
    </row>
    <row r="26" spans="2:6" ht="15" customHeight="1" x14ac:dyDescent="0.6">
      <c r="B26" s="38" t="s">
        <v>283</v>
      </c>
      <c r="C26" s="12">
        <v>37709</v>
      </c>
      <c r="D26" s="12">
        <v>69108</v>
      </c>
      <c r="E26" s="12">
        <v>64115</v>
      </c>
      <c r="F26" s="12">
        <v>58078</v>
      </c>
    </row>
    <row r="27" spans="2:6" ht="15" customHeight="1" x14ac:dyDescent="0.6">
      <c r="B27" s="38" t="s">
        <v>284</v>
      </c>
      <c r="C27" s="12">
        <v>83024</v>
      </c>
      <c r="D27" s="12">
        <v>66356</v>
      </c>
      <c r="E27" s="12">
        <v>80907</v>
      </c>
      <c r="F27" s="12">
        <v>51563</v>
      </c>
    </row>
    <row r="28" spans="2:6" ht="15" customHeight="1" x14ac:dyDescent="0.6">
      <c r="B28" s="38" t="s">
        <v>285</v>
      </c>
      <c r="C28" s="12">
        <v>54166</v>
      </c>
      <c r="D28" s="12">
        <v>62830</v>
      </c>
      <c r="E28" s="12">
        <v>31712</v>
      </c>
      <c r="F28" s="12">
        <v>87736</v>
      </c>
    </row>
    <row r="29" spans="2:6" ht="15" customHeight="1" x14ac:dyDescent="0.6">
      <c r="B29" s="38" t="s">
        <v>286</v>
      </c>
      <c r="C29" s="12">
        <v>38848</v>
      </c>
      <c r="D29" s="12">
        <v>13132</v>
      </c>
      <c r="E29" s="12">
        <v>35130</v>
      </c>
      <c r="F29" s="12">
        <v>36209</v>
      </c>
    </row>
    <row r="30" spans="2:6" ht="15" customHeight="1" x14ac:dyDescent="0.6">
      <c r="B30" s="38" t="s">
        <v>287</v>
      </c>
      <c r="C30" s="12">
        <v>92356</v>
      </c>
      <c r="D30" s="12">
        <v>89929</v>
      </c>
      <c r="E30" s="12">
        <v>69255</v>
      </c>
      <c r="F30" s="12">
        <v>59191</v>
      </c>
    </row>
    <row r="31" spans="2:6" ht="15" customHeight="1" x14ac:dyDescent="0.6">
      <c r="B31" s="38" t="s">
        <v>288</v>
      </c>
      <c r="C31" s="12">
        <v>83549</v>
      </c>
      <c r="D31" s="12">
        <v>25800</v>
      </c>
      <c r="E31" s="12">
        <v>98116</v>
      </c>
      <c r="F31" s="12">
        <v>86919</v>
      </c>
    </row>
    <row r="32" spans="2:6" ht="15" customHeight="1" x14ac:dyDescent="0.6">
      <c r="B32" s="38" t="s">
        <v>289</v>
      </c>
      <c r="C32" s="12">
        <v>31697</v>
      </c>
      <c r="D32" s="12">
        <v>51278</v>
      </c>
      <c r="E32" s="12">
        <v>84697</v>
      </c>
      <c r="F32" s="12">
        <v>68087</v>
      </c>
    </row>
    <row r="33" spans="2:6" ht="15" customHeight="1" x14ac:dyDescent="0.6">
      <c r="B33" s="38" t="s">
        <v>290</v>
      </c>
      <c r="C33" s="12">
        <v>11444</v>
      </c>
      <c r="D33" s="12">
        <v>19950</v>
      </c>
      <c r="E33" s="12">
        <v>34839</v>
      </c>
      <c r="F33" s="12">
        <v>38399</v>
      </c>
    </row>
    <row r="34" spans="2:6" ht="15" customHeight="1" x14ac:dyDescent="0.6">
      <c r="B34" s="38" t="s">
        <v>291</v>
      </c>
      <c r="C34" s="12">
        <v>31504</v>
      </c>
      <c r="D34" s="12">
        <v>85496</v>
      </c>
      <c r="E34" s="12">
        <v>66634</v>
      </c>
      <c r="F34" s="12">
        <v>65386</v>
      </c>
    </row>
    <row r="35" spans="2:6" ht="15" customHeight="1" x14ac:dyDescent="0.6">
      <c r="B35" s="38" t="s">
        <v>292</v>
      </c>
      <c r="C35" s="12">
        <v>87797</v>
      </c>
      <c r="D35" s="12">
        <v>13547</v>
      </c>
      <c r="E35" s="12">
        <v>48961</v>
      </c>
      <c r="F35" s="12">
        <v>52533</v>
      </c>
    </row>
    <row r="36" spans="2:6" ht="15" customHeight="1" x14ac:dyDescent="0.6">
      <c r="B36" s="38" t="s">
        <v>293</v>
      </c>
      <c r="C36" s="12">
        <v>36378</v>
      </c>
      <c r="D36" s="12">
        <v>97201</v>
      </c>
      <c r="E36" s="12">
        <v>65719</v>
      </c>
      <c r="F36" s="12">
        <v>61138</v>
      </c>
    </row>
    <row r="37" spans="2:6" ht="15" customHeight="1" x14ac:dyDescent="0.6">
      <c r="B37" s="38" t="s">
        <v>294</v>
      </c>
      <c r="C37" s="12">
        <v>57628</v>
      </c>
      <c r="D37" s="12">
        <v>57192</v>
      </c>
      <c r="E37" s="12">
        <v>73601</v>
      </c>
      <c r="F37" s="12">
        <v>52062</v>
      </c>
    </row>
    <row r="38" spans="2:6" ht="15" customHeight="1" x14ac:dyDescent="0.6">
      <c r="B38" s="38" t="s">
        <v>295</v>
      </c>
      <c r="C38" s="12">
        <v>94770</v>
      </c>
      <c r="D38" s="12">
        <v>11231</v>
      </c>
      <c r="E38" s="12">
        <v>27363</v>
      </c>
      <c r="F38" s="12">
        <v>68453</v>
      </c>
    </row>
    <row r="39" spans="2:6" ht="15" customHeight="1" x14ac:dyDescent="0.6">
      <c r="B39" s="38" t="s">
        <v>296</v>
      </c>
      <c r="C39" s="12">
        <v>35041</v>
      </c>
      <c r="D39" s="12">
        <v>56452</v>
      </c>
      <c r="E39" s="12">
        <v>48233</v>
      </c>
      <c r="F39" s="12">
        <v>23669</v>
      </c>
    </row>
    <row r="40" spans="2:6" ht="15" customHeight="1" x14ac:dyDescent="0.6">
      <c r="B40" s="38" t="s">
        <v>297</v>
      </c>
      <c r="C40" s="12">
        <v>76015</v>
      </c>
      <c r="D40" s="12">
        <v>80656</v>
      </c>
      <c r="E40" s="12">
        <v>86032</v>
      </c>
      <c r="F40" s="12">
        <v>49227</v>
      </c>
    </row>
    <row r="41" spans="2:6" ht="15" customHeight="1" x14ac:dyDescent="0.6">
      <c r="B41" s="38" t="s">
        <v>298</v>
      </c>
      <c r="C41" s="12">
        <v>47108</v>
      </c>
      <c r="D41" s="12">
        <v>62815</v>
      </c>
      <c r="E41" s="12">
        <v>70781</v>
      </c>
      <c r="F41" s="12">
        <v>45804</v>
      </c>
    </row>
    <row r="42" spans="2:6" ht="15" customHeight="1" x14ac:dyDescent="0.6">
      <c r="B42" s="38" t="s">
        <v>299</v>
      </c>
      <c r="C42" s="12">
        <v>93657</v>
      </c>
      <c r="D42" s="12">
        <v>58895</v>
      </c>
      <c r="E42" s="12">
        <v>63969</v>
      </c>
      <c r="F42" s="12">
        <v>55695</v>
      </c>
    </row>
    <row r="43" spans="2:6" ht="15" customHeight="1" x14ac:dyDescent="0.6">
      <c r="B43" s="38" t="s">
        <v>300</v>
      </c>
      <c r="C43" s="12">
        <v>68900</v>
      </c>
      <c r="D43" s="12">
        <v>12358</v>
      </c>
      <c r="E43" s="12">
        <v>56474</v>
      </c>
      <c r="F43" s="12">
        <v>89035</v>
      </c>
    </row>
    <row r="44" spans="2:6" ht="15" customHeight="1" x14ac:dyDescent="0.6">
      <c r="B44" s="38" t="s">
        <v>301</v>
      </c>
      <c r="C44" s="12">
        <v>85377</v>
      </c>
      <c r="D44" s="12">
        <v>28741</v>
      </c>
      <c r="E44" s="12">
        <v>89632</v>
      </c>
      <c r="F44" s="12">
        <v>64353</v>
      </c>
    </row>
    <row r="45" spans="2:6" ht="15" customHeight="1" x14ac:dyDescent="0.6">
      <c r="B45" s="38" t="s">
        <v>302</v>
      </c>
      <c r="C45" s="12">
        <v>68703</v>
      </c>
      <c r="D45" s="12">
        <v>73651</v>
      </c>
      <c r="E45" s="12">
        <v>87513</v>
      </c>
      <c r="F45" s="12">
        <v>19258</v>
      </c>
    </row>
    <row r="46" spans="2:6" ht="15" customHeight="1" x14ac:dyDescent="0.6">
      <c r="B46" s="38" t="s">
        <v>303</v>
      </c>
      <c r="C46" s="12">
        <v>82332</v>
      </c>
      <c r="D46" s="12">
        <v>33619</v>
      </c>
      <c r="E46" s="12">
        <v>43677</v>
      </c>
      <c r="F46" s="12">
        <v>11342</v>
      </c>
    </row>
    <row r="47" spans="2:6" ht="15" customHeight="1" x14ac:dyDescent="0.6">
      <c r="B47" s="38" t="s">
        <v>304</v>
      </c>
      <c r="C47" s="12">
        <v>54996</v>
      </c>
      <c r="D47" s="12">
        <v>89000</v>
      </c>
      <c r="E47" s="12">
        <v>50135</v>
      </c>
      <c r="F47" s="12">
        <v>76569</v>
      </c>
    </row>
    <row r="48" spans="2:6" ht="15" customHeight="1" x14ac:dyDescent="0.6">
      <c r="B48" s="38" t="s">
        <v>305</v>
      </c>
      <c r="C48" s="12">
        <v>23226</v>
      </c>
      <c r="D48" s="12">
        <v>88876</v>
      </c>
      <c r="E48" s="12">
        <v>62791</v>
      </c>
      <c r="F48" s="12">
        <v>20827</v>
      </c>
    </row>
    <row r="49" spans="2:6" ht="15" customHeight="1" x14ac:dyDescent="0.6">
      <c r="B49" s="38" t="s">
        <v>306</v>
      </c>
      <c r="C49" s="12">
        <v>49249</v>
      </c>
      <c r="D49" s="12">
        <v>35563</v>
      </c>
      <c r="E49" s="12">
        <v>58105</v>
      </c>
      <c r="F49" s="12">
        <v>55112</v>
      </c>
    </row>
    <row r="50" spans="2:6" ht="15" customHeight="1" x14ac:dyDescent="0.6">
      <c r="B50" s="38" t="s">
        <v>307</v>
      </c>
      <c r="C50" s="12">
        <v>60912</v>
      </c>
      <c r="D50" s="12">
        <v>13432</v>
      </c>
      <c r="E50" s="12">
        <v>34190</v>
      </c>
      <c r="F50" s="12">
        <v>30453</v>
      </c>
    </row>
    <row r="51" spans="2:6" ht="15" customHeight="1" x14ac:dyDescent="0.6">
      <c r="B51" s="38" t="s">
        <v>308</v>
      </c>
      <c r="C51" s="12">
        <v>21106</v>
      </c>
      <c r="D51" s="12">
        <v>35412</v>
      </c>
      <c r="E51" s="12">
        <v>34231</v>
      </c>
      <c r="F51" s="12">
        <v>21717</v>
      </c>
    </row>
    <row r="52" spans="2:6" ht="15" customHeight="1" x14ac:dyDescent="0.6">
      <c r="B52" s="38" t="s">
        <v>309</v>
      </c>
      <c r="C52" s="12">
        <v>81851</v>
      </c>
      <c r="D52" s="12">
        <v>74584</v>
      </c>
      <c r="E52" s="12">
        <v>86090</v>
      </c>
      <c r="F52" s="12">
        <v>20432</v>
      </c>
    </row>
    <row r="53" spans="2:6" ht="15" customHeight="1" x14ac:dyDescent="0.6">
      <c r="B53" s="38" t="s">
        <v>310</v>
      </c>
      <c r="C53" s="12">
        <v>25007</v>
      </c>
      <c r="D53" s="12">
        <v>86106</v>
      </c>
      <c r="E53" s="12">
        <v>83943</v>
      </c>
      <c r="F53" s="12">
        <v>33642</v>
      </c>
    </row>
    <row r="54" spans="2:6" ht="15" customHeight="1" x14ac:dyDescent="0.6">
      <c r="B54" s="38" t="s">
        <v>311</v>
      </c>
      <c r="C54" s="12">
        <v>61239</v>
      </c>
      <c r="D54" s="12">
        <v>41297</v>
      </c>
      <c r="E54" s="12">
        <v>51972</v>
      </c>
      <c r="F54" s="12">
        <v>95325</v>
      </c>
    </row>
  </sheetData>
  <mergeCells count="1">
    <mergeCell ref="H4:I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Level 1a</vt:lpstr>
      <vt:lpstr>Level 1b</vt:lpstr>
      <vt:lpstr>Level 2a</vt:lpstr>
      <vt:lpstr>Level 2b</vt:lpstr>
      <vt:lpstr>Level 3a</vt:lpstr>
      <vt:lpstr>Level 3b</vt:lpstr>
      <vt:lpstr>Level 4a</vt:lpstr>
      <vt:lpstr>Level 4b</vt:lpstr>
      <vt:lpstr>Level 5b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Zachary Young</cp:lastModifiedBy>
  <dcterms:created xsi:type="dcterms:W3CDTF">2022-06-13T09:24:47Z</dcterms:created>
  <dcterms:modified xsi:type="dcterms:W3CDTF">2023-04-19T17:05:09Z</dcterms:modified>
</cp:coreProperties>
</file>